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F:\Registro de contratistas  octubre 2017 a julio 2019\REGISTRO 2018\"/>
    </mc:Choice>
  </mc:AlternateContent>
  <bookViews>
    <workbookView xWindow="0" yWindow="0" windowWidth="20490" windowHeight="7755" tabRatio="602" activeTab="12"/>
  </bookViews>
  <sheets>
    <sheet name="2006" sheetId="63" r:id="rId1"/>
    <sheet name="2007" sheetId="62" r:id="rId2"/>
    <sheet name="2008" sheetId="61" r:id="rId3"/>
    <sheet name="2009" sheetId="60" r:id="rId4"/>
    <sheet name="2010" sheetId="59" r:id="rId5"/>
    <sheet name="2011" sheetId="58" r:id="rId6"/>
    <sheet name="2012" sheetId="57" r:id="rId7"/>
    <sheet name="2013" sheetId="42" r:id="rId8"/>
    <sheet name="2014" sheetId="67" r:id="rId9"/>
    <sheet name="2015" sheetId="69" r:id="rId10"/>
    <sheet name="2016" sheetId="73" r:id="rId11"/>
    <sheet name="2017" sheetId="75" r:id="rId12"/>
    <sheet name="2018" sheetId="78" r:id="rId13"/>
  </sheets>
  <definedNames>
    <definedName name="_xlnm._FilterDatabase" localSheetId="0" hidden="1">'2006'!$A$17:$Z$17</definedName>
    <definedName name="_xlnm._FilterDatabase" localSheetId="1" hidden="1">'2007'!$A$17:$Z$17</definedName>
    <definedName name="_xlnm._FilterDatabase" localSheetId="2" hidden="1">'2008'!$A$394:$Y$394</definedName>
    <definedName name="_xlnm._FilterDatabase" localSheetId="3" hidden="1">'2009'!$A$18:$Y$304</definedName>
    <definedName name="_xlnm._FilterDatabase" localSheetId="4" hidden="1">'2010'!$A$17:$Y$374</definedName>
    <definedName name="_xlnm._FilterDatabase" localSheetId="5" hidden="1">'2011'!$A$17:$Y$271</definedName>
    <definedName name="_xlnm._FilterDatabase" localSheetId="6" hidden="1">'2012'!$A$16:$Y$314</definedName>
    <definedName name="_xlnm._FilterDatabase" localSheetId="7" hidden="1">'2013'!$A$17:$P$359</definedName>
    <definedName name="_xlnm._FilterDatabase" localSheetId="8" hidden="1">'2014'!$A$12:$P$327</definedName>
    <definedName name="_xlnm._FilterDatabase" localSheetId="9" hidden="1">'2015'!$A$8:$Q$379</definedName>
    <definedName name="_xlnm._FilterDatabase" localSheetId="10" hidden="1">'2016'!$A$14:$T$269</definedName>
    <definedName name="_xlnm._FilterDatabase" localSheetId="11" hidden="1">'2017'!$A$14:$S$14</definedName>
    <definedName name="_xlnm._FilterDatabase" localSheetId="12" hidden="1">'2018'!$A$15:$U$138</definedName>
    <definedName name="_xlnm.Print_Area" localSheetId="0">'2006'!$A$1:$O$397</definedName>
    <definedName name="_xlnm.Print_Area" localSheetId="1">'2007'!$A$1:$O$456</definedName>
    <definedName name="_xlnm.Print_Area" localSheetId="2">'2008'!$A$2:$O$406</definedName>
    <definedName name="_xlnm.Print_Area" localSheetId="3">'2009'!$A$1:$O$408</definedName>
    <definedName name="_xlnm.Print_Area" localSheetId="4">'2010'!$A$1:$O$438</definedName>
    <definedName name="_xlnm.Print_Area" localSheetId="5">'2011'!$A$1:$O$413</definedName>
    <definedName name="_xlnm.Print_Area" localSheetId="6">'2012'!$A$1:$P$340</definedName>
    <definedName name="_xlnm.Print_Area" localSheetId="7">'2013'!$A$1:$P$446</definedName>
    <definedName name="_xlnm.Print_Area" localSheetId="8">'2014'!$A$1:$Q$327</definedName>
    <definedName name="_xlnm.Print_Area" localSheetId="9">'2015'!$A$1:$Q$379</definedName>
    <definedName name="_xlnm.Print_Area" localSheetId="10">'2016'!$A$1:$R$271</definedName>
    <definedName name="_xlnm.Print_Area" localSheetId="11">'2017'!$A$1:$S$247</definedName>
    <definedName name="_xlnm.Print_Area" localSheetId="12">'2018'!$A$1:$S$194</definedName>
    <definedName name="_xlnm.Print_Titles" localSheetId="0">'2006'!$1:$13</definedName>
    <definedName name="_xlnm.Print_Titles" localSheetId="1">'2007'!$1:$13</definedName>
    <definedName name="_xlnm.Print_Titles" localSheetId="2">'2008'!$1:$10</definedName>
    <definedName name="_xlnm.Print_Titles" localSheetId="3">'2009'!$1:$14</definedName>
    <definedName name="_xlnm.Print_Titles" localSheetId="4">'2010'!$1:$14</definedName>
    <definedName name="_xlnm.Print_Titles" localSheetId="5">'2011'!$1:$14</definedName>
    <definedName name="_xlnm.Print_Titles" localSheetId="6">'2012'!$1:$13</definedName>
    <definedName name="_xlnm.Print_Titles" localSheetId="7">'2013'!$1:$14</definedName>
  </definedNames>
  <calcPr calcId="162913"/>
</workbook>
</file>

<file path=xl/calcChain.xml><?xml version="1.0" encoding="utf-8"?>
<calcChain xmlns="http://schemas.openxmlformats.org/spreadsheetml/2006/main">
  <c r="F107" i="75" l="1"/>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389" i="61" l="1"/>
  <c r="D357" i="61"/>
  <c r="D356" i="61"/>
  <c r="D355" i="61"/>
  <c r="D354" i="61"/>
  <c r="D349" i="61"/>
  <c r="D348" i="61"/>
  <c r="D347" i="61"/>
  <c r="D346" i="61"/>
  <c r="D345" i="61"/>
  <c r="D344" i="61"/>
  <c r="D208" i="60"/>
  <c r="D207" i="60"/>
  <c r="D151" i="60"/>
  <c r="D150" i="60"/>
  <c r="D113" i="60"/>
  <c r="D112" i="60"/>
  <c r="D97" i="60"/>
  <c r="D96" i="60"/>
  <c r="D95" i="60"/>
  <c r="D94" i="60"/>
  <c r="D93" i="60"/>
  <c r="D92" i="60"/>
  <c r="D91" i="60"/>
  <c r="D90" i="60"/>
  <c r="D89" i="60"/>
  <c r="D88" i="60"/>
  <c r="D87" i="60"/>
  <c r="D74" i="60"/>
  <c r="D73" i="60"/>
  <c r="D72" i="60"/>
  <c r="D20" i="60"/>
  <c r="D19" i="60"/>
  <c r="D436" i="59"/>
  <c r="D435" i="59"/>
  <c r="D333" i="59"/>
  <c r="D311" i="59"/>
  <c r="D270" i="59"/>
  <c r="D250" i="59"/>
  <c r="D223" i="59"/>
  <c r="D222" i="59"/>
  <c r="D135" i="59"/>
  <c r="D74" i="59"/>
  <c r="D19" i="59"/>
  <c r="D18" i="59"/>
  <c r="D412" i="58"/>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<sst xmlns="http://schemas.openxmlformats.org/spreadsheetml/2006/main" count="27731" uniqueCount="9727">
  <si>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</si>
  <si>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</si>
  <si>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</si>
  <si>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</si>
  <si>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</si>
  <si>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</si>
  <si>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</si>
  <si>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</si>
  <si>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</si>
  <si>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</si>
  <si>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</si>
  <si>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</si>
  <si>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</si>
  <si>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</si>
  <si>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</si>
  <si>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</si>
  <si>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</si>
  <si>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</si>
  <si>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</si>
  <si>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</si>
  <si>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</si>
  <si>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</si>
  <si>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</si>
  <si>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</si>
  <si>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</si>
  <si>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</si>
  <si>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</si>
  <si>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</si>
  <si>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</si>
  <si>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</si>
  <si>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</si>
  <si>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</si>
  <si>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</si>
  <si>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</si>
  <si>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</si>
  <si>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</si>
  <si>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</si>
  <si>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</si>
  <si>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</si>
  <si>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</si>
  <si>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</si>
  <si>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</si>
  <si>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</si>
  <si>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</si>
  <si>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</si>
  <si>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</si>
  <si>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</si>
  <si>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</si>
  <si>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</si>
  <si>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</si>
  <si>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</si>
  <si>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</si>
  <si>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</si>
  <si>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</si>
  <si>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</si>
  <si>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</si>
  <si>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</si>
  <si>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</si>
  <si>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</si>
  <si>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</si>
  <si>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</si>
  <si>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</si>
  <si>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</si>
  <si>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</si>
  <si>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</si>
  <si>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</si>
  <si>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</si>
  <si>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</si>
  <si>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</si>
  <si>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</si>
  <si>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</si>
  <si>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</si>
  <si>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</si>
  <si>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</si>
  <si>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</si>
  <si>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</si>
  <si>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</si>
  <si>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</si>
  <si>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</si>
  <si>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</si>
  <si>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</si>
  <si>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</si>
  <si>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</si>
  <si>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</si>
  <si>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</si>
  <si>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</si>
  <si>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</si>
  <si>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</si>
  <si>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</si>
  <si>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</si>
  <si>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</si>
  <si>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</si>
  <si>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</si>
  <si>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</si>
  <si>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</si>
  <si>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</si>
  <si>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</si>
  <si>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</si>
  <si>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</si>
  <si>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</si>
  <si>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</si>
  <si>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</si>
  <si>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</si>
  <si>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</si>
  <si>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</si>
  <si>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</si>
  <si>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</si>
  <si>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</si>
  <si>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</si>
  <si>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</si>
  <si>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</si>
  <si>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</si>
  <si>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</si>
  <si>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</si>
  <si>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</si>
  <si>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</si>
  <si>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</si>
  <si>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</si>
  <si>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</si>
  <si>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</si>
  <si>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</si>
  <si>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</si>
  <si>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</si>
  <si>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</si>
  <si>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</si>
  <si>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</si>
  <si>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</si>
  <si>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</si>
  <si>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</si>
  <si>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</si>
  <si>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</si>
  <si>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</si>
  <si>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</si>
  <si>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</si>
  <si>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</si>
  <si>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</si>
  <si>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</si>
  <si>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</si>
  <si>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</si>
  <si>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</si>
  <si>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</si>
  <si>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</si>
  <si>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</si>
  <si>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</si>
  <si>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</si>
  <si>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</si>
  <si>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</si>
  <si>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</si>
  <si>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</si>
  <si>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</si>
  <si>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</si>
  <si>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</si>
  <si>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</si>
  <si>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</si>
  <si>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</si>
  <si>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</si>
  <si>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</si>
  <si>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</si>
  <si>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</si>
  <si>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</si>
  <si>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</si>
  <si>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</si>
  <si>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</si>
  <si>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</si>
  <si>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</si>
  <si>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</si>
  <si>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</si>
  <si>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</si>
  <si>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</si>
  <si>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</si>
  <si>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</si>
  <si>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</si>
  <si>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</si>
  <si>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</si>
  <si>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</si>
  <si>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</si>
  <si>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</si>
  <si>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</si>
  <si>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</si>
  <si>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</si>
  <si>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</si>
  <si>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</si>
  <si>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</si>
  <si>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</si>
  <si>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</si>
  <si>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</si>
  <si>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</si>
  <si>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</si>
  <si>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</si>
  <si>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</si>
  <si>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</si>
  <si>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</si>
  <si>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</si>
  <si>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</si>
  <si>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</si>
  <si>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</si>
  <si>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</si>
  <si>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</si>
  <si>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</si>
  <si>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</si>
  <si>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</si>
  <si>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</si>
  <si>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</si>
  <si>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</si>
  <si>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</si>
  <si>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</si>
  <si>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</si>
  <si>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</si>
  <si>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</si>
  <si>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</si>
  <si>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</si>
  <si>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</si>
  <si>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</si>
  <si>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</si>
  <si>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</si>
  <si>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</si>
  <si>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</si>
  <si>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</si>
  <si>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</si>
  <si>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</si>
  <si>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</si>
  <si>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</si>
  <si>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</si>
  <si>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</si>
  <si>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</si>
  <si>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</si>
  <si>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</si>
  <si>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</si>
  <si>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</si>
  <si>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</si>
  <si>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</si>
  <si>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</si>
  <si>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</si>
  <si>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</si>
  <si>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</si>
  <si>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</si>
  <si>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</si>
  <si>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</si>
  <si>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</si>
  <si>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</si>
  <si>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</si>
  <si>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</si>
  <si>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</si>
  <si>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</si>
  <si>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</si>
  <si>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</si>
  <si>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</si>
  <si>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</si>
  <si>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</si>
  <si>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</si>
  <si>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</si>
  <si>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</si>
  <si>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</si>
  <si>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</si>
  <si>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</si>
  <si>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</si>
  <si>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</si>
  <si>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</si>
  <si>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</si>
  <si>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</si>
  <si>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</si>
  <si>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</si>
  <si>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</si>
  <si>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</si>
  <si>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</si>
  <si>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</si>
  <si>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</si>
  <si>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</si>
  <si>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</si>
  <si>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</si>
  <si>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</si>
  <si>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</si>
  <si>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</si>
  <si>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</si>
  <si>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</si>
  <si>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</si>
  <si>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</si>
  <si>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</si>
  <si>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</si>
  <si>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</si>
  <si>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</si>
  <si>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</si>
  <si>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</si>
  <si>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</si>
  <si>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</si>
  <si>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</si>
  <si>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</si>
  <si>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</si>
  <si>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</si>
  <si>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</si>
  <si>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</si>
  <si>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</si>
  <si>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</si>
  <si>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</si>
  <si>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</si>
  <si>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</si>
  <si>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</si>
  <si>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</si>
  <si>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</si>
  <si>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</si>
  <si>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</si>
  <si>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</si>
  <si>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</si>
  <si>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</si>
  <si>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</si>
  <si>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</si>
  <si>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</si>
  <si>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</si>
  <si>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</si>
  <si>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</si>
  <si>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</si>
  <si>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</si>
  <si>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</si>
  <si>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</si>
  <si>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</si>
  <si>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</si>
  <si>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</si>
  <si>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</si>
  <si>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</si>
  <si>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</si>
  <si>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</si>
  <si>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</si>
  <si>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</si>
  <si>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</si>
  <si>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</si>
  <si>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</si>
  <si>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</si>
  <si>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</si>
  <si>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</si>
  <si>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</si>
  <si>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</si>
  <si>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</si>
  <si>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</si>
  <si>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</si>
  <si>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</si>
  <si>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</si>
  <si>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</si>
  <si>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</si>
  <si>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</si>
  <si>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</si>
  <si>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</si>
  <si>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</si>
  <si>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</si>
  <si>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</si>
  <si>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</si>
  <si>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</si>
  <si>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</si>
  <si>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</si>
  <si>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</si>
  <si>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</si>
  <si>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</si>
  <si>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</si>
  <si>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</si>
  <si>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</si>
  <si>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</si>
  <si>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</si>
  <si>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</si>
  <si>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</si>
  <si>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</si>
  <si>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</si>
  <si>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</si>
  <si>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</si>
  <si>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</si>
  <si>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</si>
  <si>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</si>
  <si>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</si>
  <si>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</si>
  <si>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</si>
  <si>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</si>
  <si>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</si>
  <si>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</si>
  <si>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</si>
  <si>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</si>
  <si>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</si>
  <si>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</si>
  <si>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</si>
  <si>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</si>
  <si>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</si>
  <si>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</si>
  <si>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</si>
  <si>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</si>
  <si>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</si>
  <si>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</si>
  <si>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</si>
  <si>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</si>
  <si>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</si>
  <si>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</si>
  <si>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</si>
  <si>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</si>
  <si>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</si>
  <si>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</si>
  <si>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</si>
  <si>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</si>
  <si>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</si>
  <si>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</si>
  <si>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</si>
  <si>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</si>
  <si>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</si>
  <si>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</si>
  <si>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</si>
  <si>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</si>
  <si>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</si>
  <si>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</si>
  <si>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</si>
  <si>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</si>
  <si>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</si>
  <si>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</si>
  <si>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</si>
  <si>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</si>
  <si>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</si>
  <si>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</si>
  <si>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</si>
  <si>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</si>
  <si>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</si>
  <si>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</si>
  <si>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</si>
  <si>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</si>
  <si>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</si>
  <si>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</si>
  <si>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</si>
  <si>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</si>
  <si>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</si>
  <si>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</si>
  <si>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</si>
  <si>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</si>
  <si>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</si>
  <si>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</si>
  <si>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</si>
  <si>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</si>
  <si>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</si>
  <si>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</si>
  <si>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</si>
  <si>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</si>
  <si>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</si>
  <si>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</si>
  <si>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</si>
  <si>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</si>
  <si>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</si>
  <si>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</si>
  <si>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</si>
  <si>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E-BUSINESS DISRIBUTION DE EL SALVADOR, S.A DE C.V.</t>
  </si>
  <si>
    <t>EDITORIAL ALTAMIRANO MADRIZ,S.A</t>
  </si>
  <si>
    <t>COLATINO DE R.L.</t>
  </si>
  <si>
    <t>DUTRIZ HERMANOS, S.A DE C.V.</t>
  </si>
  <si>
    <t>T S INGENIEROS, S.A DE C.V.</t>
  </si>
  <si>
    <t xml:space="preserve">EDITORA EL MUNDO, S.A </t>
  </si>
  <si>
    <t>CONTRATACIONES EMPRESARIALES,S.A DE C.V.</t>
  </si>
  <si>
    <t>TELEFONICA MOVIL EL SALVADOR,S.A DE C.V.</t>
  </si>
  <si>
    <t>JUAN DANUEL UMAÑA DOMINGUES/ NEGOCIOS DIVERSOS</t>
  </si>
  <si>
    <t>NORMA BEATRIZ SOSA AGUILAR/ DISTRIBUIDORA INDUSTRIAL</t>
  </si>
  <si>
    <t>MARIA GUILLERMINA AGUILAR JOVEL/ PURIFASA</t>
  </si>
  <si>
    <t>PRODIVSA, S.A DE C.V.</t>
  </si>
  <si>
    <t>RICARDO ERNESTO YUDICE VIAUD</t>
  </si>
  <si>
    <t>EQOS, S.A DE C.V.</t>
  </si>
  <si>
    <t>CLINICAS CANDRAY, S.A DE C.V.</t>
  </si>
  <si>
    <t>GASTROENTEROLOGOS ASOCIADOS, S.A DE C.V.</t>
  </si>
  <si>
    <t>REALTIVE,S.A DE C.V.</t>
  </si>
  <si>
    <t>JOSE PEDRO PALACIO</t>
  </si>
  <si>
    <t>URED, S.A DE C.V.</t>
  </si>
  <si>
    <t>CENTRO AUDIOLOGICO MEDICO,S.A DE C.V.</t>
  </si>
  <si>
    <t xml:space="preserve">CONSUELO DE JESUS OSORIO DE MORA </t>
  </si>
  <si>
    <t>BIO TEST, S.A DE C.V.</t>
  </si>
  <si>
    <t>CAMARA AGROPECUARIA Y AGROINDUSTRIAL DE EL SALVADOR</t>
  </si>
  <si>
    <t>ALMACENES VIDRI,S.A DE C.V.</t>
  </si>
  <si>
    <t>PAPELERA SANREY,S.A DE C.V.</t>
  </si>
  <si>
    <t>LIBRERÍA CERVANTES,S.A DE C.V.</t>
  </si>
  <si>
    <t>BUSINESS CENTER. S.A. DE C.V.</t>
  </si>
  <si>
    <t xml:space="preserve">DOCUMENTOS Y DIGITALES DE EL SALVADOR </t>
  </si>
  <si>
    <t>RUDY ISAAC DIAZ MARTINEZ</t>
  </si>
  <si>
    <t>LOURDES ELIZABETH MORALES DE CABRERA</t>
  </si>
  <si>
    <t>SERVICIOS SANITARIOS, S.A DE C.V.</t>
  </si>
  <si>
    <t>MARIO ALBERTO LANDOS, S.A DE C.V.</t>
  </si>
  <si>
    <t>CARLOS ALFREDO LOPEZ GUZMAN</t>
  </si>
  <si>
    <t>RADIODIFUSORAS, ASOCIADAS, S.A. DE C.V.</t>
  </si>
  <si>
    <t>YSU RADIO CADENA, S.A. DE C.V.</t>
  </si>
  <si>
    <t>ASOCIACION AGAPE DE EL SALVADOR</t>
  </si>
  <si>
    <t>FONDO DE ACTIVIDADES ESPECIALES DE RADIO CADENA CUSCATLAN</t>
  </si>
  <si>
    <t>ASOCIACION DE RADIOS Y PROGRAMAS PARTICIPATIVOS DE EL SALVADOR</t>
  </si>
  <si>
    <t>RADIO CHALATENANGO, S.A. DE C.V.</t>
  </si>
  <si>
    <t>RADIO CADENA YSKL, S.A. DE C.,V.</t>
  </si>
  <si>
    <t>SISTEMA DE SEGURIDAD Y LIMPIEZA, S.A. DE C.V.</t>
  </si>
  <si>
    <t>DPG, S.A DE C.V.</t>
  </si>
  <si>
    <t>ADA ROSIBEL MUÑOZ VALLADARES</t>
  </si>
  <si>
    <t>HERNAN ALFREDO JACO HIDALGO</t>
  </si>
  <si>
    <t>CARLOS EDGARDO ESCOBAR QUINTANLLA</t>
  </si>
  <si>
    <t>VICTOR MANUEL CENTENO MARAVILLA</t>
  </si>
  <si>
    <t>MARIO ALEXANDER BERMUDEZ RODRIGUEZ</t>
  </si>
  <si>
    <t>ROBERTO ANTONIO ALAS MEJIA</t>
  </si>
  <si>
    <t>RICARDO ANTONIO ALVARENGA QUEZADA</t>
  </si>
  <si>
    <t>PABLO DAVID MIRALDA MARTINEZ</t>
  </si>
  <si>
    <t>REINA GUADALUPE ERICKA LOPEZ TORRES</t>
  </si>
  <si>
    <t>ROBERTO LOPEZ AGUILAR</t>
  </si>
  <si>
    <t>GERMAN REYMALDO RIVAS FLORES</t>
  </si>
  <si>
    <t>RICARDO JOAQUIN PERALTA VILLALTA</t>
  </si>
  <si>
    <t>VICTOR JACINTO COLOCHO PALACIOS</t>
  </si>
  <si>
    <t>ROLANDO DOMINGUEZ PARADA H.</t>
  </si>
  <si>
    <t>MARIO RENE TEVEZ</t>
  </si>
  <si>
    <t>FEDERICO RAFAEL LOPEZ BELTRAN</t>
  </si>
  <si>
    <t>JOSE MAURICIO ALFARO MONGE</t>
  </si>
  <si>
    <t>GUILLERMO ARTURO CANALES TABLAS</t>
  </si>
  <si>
    <t>JUAN BAUTISTA CABALLERO SIBRIAN</t>
  </si>
  <si>
    <t>RAULALEXANDER HERNANDEZ NAJARRO</t>
  </si>
  <si>
    <t>ANA MARISOL DOMINGUEZ CACERES</t>
  </si>
  <si>
    <t>JOAQUIN ORELLANA CORTEZ</t>
  </si>
  <si>
    <t>MANUEL UBERTO MEJIA PEÑA</t>
  </si>
  <si>
    <t>CARLOS HECTOR ACEVEDO OLIVA</t>
  </si>
  <si>
    <t>ROBERTO CARLOS GRACIAS CARRILLO</t>
  </si>
  <si>
    <t>DELMA GUADALUPE LOPEZ DE SALAZAR</t>
  </si>
  <si>
    <t>JEANNIE MARGARITA SANCHEZ LOPEZ</t>
  </si>
  <si>
    <t>ELSY ELIZABETH CABRERA DE LANGENEGGER</t>
  </si>
  <si>
    <t>GERARDO ERNESTO CUENCA MORALES</t>
  </si>
  <si>
    <t>EARL LYTZ OSEGUEDA VEGA</t>
  </si>
  <si>
    <t>JOSE VLADIMIR ROSAS HERNANDEZ</t>
  </si>
  <si>
    <t>JOSE HERIBERTO GUERRERO CHACON</t>
  </si>
  <si>
    <t>MARTA VICTORIA CONCEPCION HENRIQUEZ PEREZ</t>
  </si>
  <si>
    <t>MAYRA LIGIA GALLARDO DE BANCHON</t>
  </si>
  <si>
    <t>DELFINA CONCEPCION MORENO DE CASTANEDA</t>
  </si>
  <si>
    <t>ANDRES ALBERTO ZIMMERMANN MEJIA</t>
  </si>
  <si>
    <t>ANA BELLY GUERRA DEL CID</t>
  </si>
  <si>
    <t>DIEGO ROBERTO VIDES CLARA</t>
  </si>
  <si>
    <t>JUANA MARGARITA SARAVIA SANCHEZ</t>
  </si>
  <si>
    <t>MARIO HUMBERTO MINERVINI MARIN</t>
  </si>
  <si>
    <t>HUMBERTO ARTURO BENITEZ ALVAREZ</t>
  </si>
  <si>
    <t>CRISTIAN JOSE PINESA MARTINEZ</t>
  </si>
  <si>
    <t>CESAR ALEJANDRO VELASQUEZ CALLES</t>
  </si>
  <si>
    <t>GUILLERMO EDGARDO AVILES OLIVARES</t>
  </si>
  <si>
    <t>RICARDO ANTONIO PINEDA ALVAREZ</t>
  </si>
  <si>
    <t>DUNCAN BENJAMIN CUNZA ALFARO</t>
  </si>
  <si>
    <t>ALBA CRISTINA PINEDA RIVERA</t>
  </si>
  <si>
    <t>LUIS ERESTO QUIÑONEZ MAGAÑA</t>
  </si>
  <si>
    <t>MARIO JOSE FONSECA CASTILLO</t>
  </si>
  <si>
    <t>MANUEL VICENTE HENRIQUEZ BONILLA</t>
  </si>
  <si>
    <t>LEOPOLDO SALVADOR AVILA GUERRA</t>
  </si>
  <si>
    <t>JOSE ROBERTO PINEDA GALERO</t>
  </si>
  <si>
    <t>DISTRIBUIDORA TAMIRA, S.A. DE C.V</t>
  </si>
  <si>
    <t>ARACELI DE JESUS CASTANEDA CASTRO DE GUTIERREZ</t>
  </si>
  <si>
    <t>PROMOTORA DE LA ORGANIZACIÓN DE DISCAPACITADOS DE EL SALVADOR ( PODES )</t>
  </si>
  <si>
    <t>NOELIA TEJADA DE REYES (INDUSTRIAS DE LA ROCA)</t>
  </si>
  <si>
    <t>OTO-AUDIO, S.A. DE C.V.</t>
  </si>
  <si>
    <t>LUISA ELIZABETH DERAS SALES</t>
  </si>
  <si>
    <t>JUAN CARLOS HERNANDEZ PANAMEÑO</t>
  </si>
  <si>
    <t>GENIUS ELECTRONICS, S.A DE C.V.</t>
  </si>
  <si>
    <t>TROPIGAS DE EL SALVADOR, S.A DE C.V.</t>
  </si>
  <si>
    <t>IMPORTADORA LA TIENDONA, S.A DE C.V.</t>
  </si>
  <si>
    <t>CENTRO DE SERVICIOS DOÑO, S.A DE C.V.</t>
  </si>
  <si>
    <t>REPUESTOS DIDEA, S.A DE C.V.</t>
  </si>
  <si>
    <t>CASTELLA SAGARRA,S.A DE C.V.</t>
  </si>
  <si>
    <t>SISTEGUA, S.A DE C.V.</t>
  </si>
  <si>
    <t>MARCOS NORBERTO CAMPOS PORTILLO</t>
  </si>
  <si>
    <t>SISTEMA ELECTRICOS Y CONSULTORIA, S.A. DE C.V.</t>
  </si>
  <si>
    <t>EMPRESAS ADOC, S.A. DE C.V.</t>
  </si>
  <si>
    <t>MULTIPROYECTOS  CONSULTORES, S.A. DE C.V.</t>
  </si>
  <si>
    <t>COMUCICACIONES IBW WL SALVADOR,S.A DE C.V.</t>
  </si>
  <si>
    <t>VICTOR MANUEL HERNANDEZ QUINTEROS</t>
  </si>
  <si>
    <t>ROBERTO CARLOS MONCADA ESCOBAR</t>
  </si>
  <si>
    <t>IMPORTADORA DE NEGOCIOS, S.A. DE C.V.</t>
  </si>
  <si>
    <t>GILMA ZULEMA RICO DE CALVIO</t>
  </si>
  <si>
    <t>CLAUDIA PATRICIA GARCIA DE RAMIREZ</t>
  </si>
  <si>
    <t>VILLALOBOS,S.A DE C.V.</t>
  </si>
  <si>
    <t>SOCIEDAD ELIAS &amp; ASOCIADOS</t>
  </si>
  <si>
    <t>MJ REMODELACIONES, S.A. DE C.V.</t>
  </si>
  <si>
    <t>MAURICIO ALFREDO TRABANINO PACAS</t>
  </si>
  <si>
    <t>EL LANCERO, S.A. DE C.V.</t>
  </si>
  <si>
    <t>COMPAÑÍA SALVADOREÑA DE SEGURIDAD, S.A. DE C.V.</t>
  </si>
  <si>
    <t>CENTRO INTERNACIONAL DE FERIAS Y CONVNCIONES DE EL SALVADOR</t>
  </si>
  <si>
    <t>SISTECO, S.A DE C.V.</t>
  </si>
  <si>
    <t>MOISES ANTONIO GARCIA GODINEZ</t>
  </si>
  <si>
    <t>IMAGEN Y NEGOCIOS CORPORATIVOS,S.A DE C.V.</t>
  </si>
  <si>
    <t>INSTITUTO DE CIENCIAS NEUROLOGIACAS, S.A. DE C.V.</t>
  </si>
  <si>
    <t>COMERCIALIZACIONES DIVERSAS SAN PABLO,S.A DE C.V.</t>
  </si>
  <si>
    <t>HUGO URIEL MENDOZA MEJIA</t>
  </si>
  <si>
    <t>ALMACENES SIMAN, S.A. DE C.V</t>
  </si>
  <si>
    <t>HOME CENTER, S.A. DE C.V.</t>
  </si>
  <si>
    <t>JOSE OMAR ALVARENGA GUEVARA</t>
  </si>
  <si>
    <t>TOROGOZ, S.A. DE C.V.</t>
  </si>
  <si>
    <t>WUIL ANTONIO GARCIA ORELLANA</t>
  </si>
  <si>
    <t>BERTA ODETTE STERNHEIM DE ALFARO</t>
  </si>
  <si>
    <t>SANDRA RENNE STERNHEIM SELVA</t>
  </si>
  <si>
    <t>EDWIN SALVADOR LOVO MERLOS</t>
  </si>
  <si>
    <t>EDWIN ALEXANDER CASTRO</t>
  </si>
  <si>
    <t>FRANCISCO JAVIER URQUILLA VILLAFUERTE</t>
  </si>
  <si>
    <t>OSCAR ANTONIO MEJIA CEA</t>
  </si>
  <si>
    <t>JOAQUIN ANTONIO FUENTES BLANCO</t>
  </si>
  <si>
    <t>IRIAN LILLY ESTRADA ANAYA</t>
  </si>
  <si>
    <t>ADESAL, S.A. DE C.V.</t>
  </si>
  <si>
    <t>DISTRIBUIDORA DE PRODUCTOS PARA LA SALUD, S.A. DE C.V.</t>
  </si>
  <si>
    <t>FREDY EGDARDO LOPEZ LOPEZ</t>
  </si>
  <si>
    <t>LINA GUADALUPE DE LA CRUZ DE ROMERO</t>
  </si>
  <si>
    <t>FONDO DE ACTIVIDADES ESPECIALES M.O.P TRANSP. VIVIENDA Y DESARROLLO URBANO</t>
  </si>
  <si>
    <t>SERVICIOS TECNOLOGICOS MULTIPLES, S.A. DE C.V.</t>
  </si>
  <si>
    <t>ENRIQUE DE JESUS MIRA ORANTES</t>
  </si>
  <si>
    <t>UNIFORMES INDUSTRIALES, O.R., S.A DE C.V.</t>
  </si>
  <si>
    <t>HERMELINDA DEL CARMEN VALDIVIESO OCHOA</t>
  </si>
  <si>
    <t>SERCOMCA, S.A. DE C.V.</t>
  </si>
  <si>
    <t>SERVICIOS COMERCIALES MULTI, S.A. DE C.V.</t>
  </si>
  <si>
    <t>ASOC. COOP. DE AHORRO Y CREDITO BUEN FUTURO DE R.L.</t>
  </si>
  <si>
    <t>HERBER JOB GUARDADO RODRIGUEZ</t>
  </si>
  <si>
    <t>PLASTICOS SAGRADO CORAZON DE JESUS, S.A. DE C.V.</t>
  </si>
  <si>
    <t xml:space="preserve">GUADALUPE DEL CARMEN DIAZ RODRIGUEZ </t>
  </si>
  <si>
    <t>JOEL MARCELINO SOMOZA ORTEGA</t>
  </si>
  <si>
    <t>JUAN ANTONIO BELTRAN IRAHETA</t>
  </si>
  <si>
    <t>JESUS ENRIQUEZ SANCHEZ MORENO</t>
  </si>
  <si>
    <t>JOSE SIGFRIDO LOPEZ FLORES</t>
  </si>
  <si>
    <t>RODRIGO ARTURO PEREZ GARCIA</t>
  </si>
  <si>
    <t>VIVERO SANTA MARTA, S.A. DE C.V.</t>
  </si>
  <si>
    <t>INVERSIONES ARROYOS, S.A. DE C.V.</t>
  </si>
  <si>
    <t>GRUPO "R" FARRAR, S.A. DE C.V.</t>
  </si>
  <si>
    <t>FREDY NOE GRANADOS RIVERA</t>
  </si>
  <si>
    <t>ARTENIO BALTAZAR ERAZO</t>
  </si>
  <si>
    <t>DATAPRINT DE EL SALVADOR, S.A. DE C.V.</t>
  </si>
  <si>
    <t>CLINICAS DE RAYOS X BRITO MEJIA PEÑA, S.A. DE C.V.</t>
  </si>
  <si>
    <t>HOSPITAL DE EMERGENCIAS Y DIAGNOSTICOS, S.A. DE C.V.</t>
  </si>
  <si>
    <t>DELMAR SALVADOR VILLALOBOS CAÑAS</t>
  </si>
  <si>
    <t>IMPORTADORA MANHATTAN, S.A. DE C.V.</t>
  </si>
  <si>
    <t>CARLOS ANTONIO ARAUJO GRIMALDI</t>
  </si>
  <si>
    <t>PAPELCO, S.A. DE C.V.</t>
  </si>
  <si>
    <t>ESSO STANDARD OIL, S.A. LTD</t>
  </si>
  <si>
    <t>CALCULADORAS Y TECLADOS, S.A. DE C.V.</t>
  </si>
  <si>
    <t>VIVEROS IZALCO, S.A. DE C.V.</t>
  </si>
  <si>
    <t>FERROCENTRO, S.A. DE C.V.</t>
  </si>
  <si>
    <t>INDUSTRIAS MIGUEL ANGEL, S.A. DE C.V.</t>
  </si>
  <si>
    <t>HOTELES Y DESARROLLOS, S.A. DE C.V.</t>
  </si>
  <si>
    <t>EMSAMBLADORA SALVADOREÑA, S.A. DE C.V.</t>
  </si>
  <si>
    <t>UNION COMERCIAL DE EL SALVADOR, S.A. DE C.V.</t>
  </si>
  <si>
    <t>SALANDRA BOVE, S.A. DE C.V.</t>
  </si>
  <si>
    <t>CORBES, S.A. DE C.V.</t>
  </si>
  <si>
    <t>VENTAS Y SERVICIOS VARIOS, S.A. DE C.V.</t>
  </si>
  <si>
    <t>SERVIPRISA, S.A. DE C.V.</t>
  </si>
  <si>
    <t>JOSE LEONEL MONTERROSA CARRANZA</t>
  </si>
  <si>
    <t>PROMOTORA DE LA ORG. DE DISCAPACITADOS DE EL SALVADOR / PODES</t>
  </si>
  <si>
    <t>OMNI MUSIC, S.A. DE C.V.</t>
  </si>
  <si>
    <t>SERVICIOS  DIVERSOS CANDRAY, S.A. DE C.V.</t>
  </si>
  <si>
    <t xml:space="preserve">NELLY ELIZABETH SCHENTE COLATO </t>
  </si>
  <si>
    <t>JACQUELINNE ROXANA BAIRES LÓPEZ</t>
  </si>
  <si>
    <t>INNOVACIONES DIGITALES, S.A. DE C.V.</t>
  </si>
  <si>
    <t xml:space="preserve"> RICOH EL SALVADOR, S.A. DE C.V. </t>
  </si>
  <si>
    <t xml:space="preserve"> STB COMPUTER, S.A. DE C.V. </t>
  </si>
  <si>
    <t xml:space="preserve"> EQUIPOS Y SUMINISTROS, S.A. DE C.V.(EQOS) </t>
  </si>
  <si>
    <t xml:space="preserve"> PAPELERA SANREY,S.A DE C.V. </t>
  </si>
  <si>
    <t>GILMA ZULEMA RICO DE CALVIO (COMPLENTO DEL PROCESO 79)</t>
  </si>
  <si>
    <t>PRORROGA CONTRATO DE ARRENDAMIENTO NO.01/2000</t>
  </si>
  <si>
    <t>CONTRATO POR TELEFONICA</t>
  </si>
  <si>
    <t>CONTRATO DE SUMINISTROS Nº 03/2010</t>
  </si>
  <si>
    <t>CONTRATO DE SUMINISTROS Nº 04/2010</t>
  </si>
  <si>
    <t>CONTRATO DE ARRENDAMIENTO Nº 01/2010</t>
  </si>
  <si>
    <t>CONTRATO DE SUMINISTRO Nº 07/2010</t>
  </si>
  <si>
    <t>CONTRATO DE SUMINISTRO Nº 12/2010</t>
  </si>
  <si>
    <t>CONTRATO DE SUMINISTRO Nº 14/2010</t>
  </si>
  <si>
    <t>CONTRATO DE SUMINISTRO Nº 15/2010</t>
  </si>
  <si>
    <t>CONTRATO DE SUMINISTRO Nº 16/2010</t>
  </si>
  <si>
    <t>CONTRATO DE SERVICIOS PROFESIONALES  Nº 01/2010</t>
  </si>
  <si>
    <t>CONTRATO DE SERVICIOS PROFESIONALES  Nº 02/2010</t>
  </si>
  <si>
    <t xml:space="preserve"> CONTRATO  DE ARRENDAMIENTO Nº04/2010 </t>
  </si>
  <si>
    <t xml:space="preserve"> CONTRATO DE SUMINISTRO Nº 25/2010 </t>
  </si>
  <si>
    <t>CONTRATO DE SERVICIOS DE CONSULTORIA Nº 22/2010</t>
  </si>
  <si>
    <t>CONTRATO DE SERVICIOS TECNICOS Nº 01/2010</t>
  </si>
  <si>
    <t>CONTRATO DE SERVICIOS TECNICOS Nº 02/2011</t>
  </si>
  <si>
    <t>MODALIDAD DE CONTRATACIÓN:  LICITACIÓN PÚBLICA</t>
  </si>
  <si>
    <t>S.T. MEDIC, S.A DE C.V.</t>
  </si>
  <si>
    <t>DADA DADA Y CIA,. S.A. DE C.V.</t>
  </si>
  <si>
    <t>TECNICO MERCANTIL, S.A. DE C.V.</t>
  </si>
  <si>
    <t>MAQUINARIA AGRICOLA, S.A. DE C.V.</t>
  </si>
  <si>
    <t>JOAQUIN ANTONIO FUENTES BLANCOS</t>
  </si>
  <si>
    <t>CONTRATO DE SUMINISTRO Nº 13/2010</t>
  </si>
  <si>
    <t>CONTRATO DE SUMINISTRO Nº 23/2010</t>
  </si>
  <si>
    <t>CONTRATO DE SUMINISTRO Nº 24/2010</t>
  </si>
  <si>
    <t>CONTRATO DE SUMINISTRO Nº 38/2010</t>
  </si>
  <si>
    <t>CONTRATO DE SUMINISTRO Nº 39/2010</t>
  </si>
  <si>
    <t>CONTRATO DE SUMINISTRO Nº 42/2010</t>
  </si>
  <si>
    <t>CONTRATO DE SUMINISTRO Nº 43/2010</t>
  </si>
  <si>
    <t>ORDEN DE SUMINISTRO Nº  5951</t>
  </si>
  <si>
    <t>CONTRATO DE SUMINISTRO Nº 34/2010</t>
  </si>
  <si>
    <t>MODALIDAD DE CONTRATACIÓN:  LICITACIÓN PÚBLICA POR INVITACIÓN</t>
  </si>
  <si>
    <t>SEGUROS DEL PACIFICO,S.A / JUAN CARLOS AGREDA HERRERA.</t>
  </si>
  <si>
    <t>FARMACIA SAN NICOLAS, S.A. DE C.V.</t>
  </si>
  <si>
    <t>FARMIX, S.A. DE C.V.</t>
  </si>
  <si>
    <t>CLINICAS DE RAYOS X BRITO MEJIA PEÑA, S.A DE C.V.</t>
  </si>
  <si>
    <t>DELIBANQUETES, S.A. DE C.V.</t>
  </si>
  <si>
    <t>DIDEA, S.A. DE C.V.</t>
  </si>
  <si>
    <t>GRUPO Q EL SALVADOR, S.A. DE C.V.</t>
  </si>
  <si>
    <t>GBM DE EL SALVADOR, S.A. DE C.V.</t>
  </si>
  <si>
    <t>SISTEMAS C&amp;C. S.A. DE C.V.</t>
  </si>
  <si>
    <t>DICSASA, S.A DE C.V.</t>
  </si>
  <si>
    <t>MANUFACTURAS HUMBERTO BUKELE E HIJOS, S.A. DE C.V</t>
  </si>
  <si>
    <t>COPIADORAS DE EL SALVADOR, S.A. DE C.V.</t>
  </si>
  <si>
    <t>COMERCIO Y REPRESENACIONES, S.A. DE C.V.</t>
  </si>
  <si>
    <t>OXGENO Y GASES DE EL SALVADOR, S.A. DE C.V.</t>
  </si>
  <si>
    <t>CONTRATO DE CONSULTORIA Nº 17/2010</t>
  </si>
  <si>
    <t>CONTRATO DE ARRENDAMIENTO Nº 02/2010</t>
  </si>
  <si>
    <t xml:space="preserve">CONTRATO DE SUMINISTRO Nº 01/2010 </t>
  </si>
  <si>
    <t>CONTRATO DE SUMINISTRO Nº 05/2010</t>
  </si>
  <si>
    <t>CONTRATO DE SUMINISTRO Nº 06/2010</t>
  </si>
  <si>
    <t>CONTRATO DE SUMINISTRO Nº 08/2010</t>
  </si>
  <si>
    <t>CONTRATO DE SUMINISTRO Nº 09/2010</t>
  </si>
  <si>
    <t>CONTRATO DE SUMINISTRO Nº 10/2010</t>
  </si>
  <si>
    <t>CONTRATO DE SUMINISTRO Nº 11/2010</t>
  </si>
  <si>
    <t>CONTRATO DE SERVICIOS Nº 18/2010</t>
  </si>
  <si>
    <t>CONTRATO DE SUMINISTRO Nº 16/2010 F.P</t>
  </si>
  <si>
    <t>CONTRATO DE SERVICIOS Nº 19/2010</t>
  </si>
  <si>
    <t>CONTRATO DE SUMINISTRO Nº 20/2010</t>
  </si>
  <si>
    <t>CONTRATO DE SUMINISTRO Nº 21/2010</t>
  </si>
  <si>
    <t>ORDEN DE SUMINISTRO Nº 5883</t>
  </si>
  <si>
    <t>ORDEN DE SUMINISTRO Nº 5933</t>
  </si>
  <si>
    <t>CONTRATO DE SUMINISTRO Nº 29/2010</t>
  </si>
  <si>
    <t>CONTRATO DE SUMINISTRO Nº 28/2010</t>
  </si>
  <si>
    <t>CONTRATO DE SUMINISTRO Nº 30/2010</t>
  </si>
  <si>
    <t>CONTRATO DE SUMINISTRO Nº 26/2010</t>
  </si>
  <si>
    <t>CONTRATO DE SUMINISTRO Nº 27/2010</t>
  </si>
  <si>
    <t>CONTRATO DE SUMINISTRO Nº 33/2010</t>
  </si>
  <si>
    <t>CONTRATO DE SUMINISTRO Nº 35/2010</t>
  </si>
  <si>
    <t>CONTRATO DE SUMINISTRO Nº 40/2010</t>
  </si>
  <si>
    <t>CONTRATO DE SUMINISTRO Nº 41/2010</t>
  </si>
  <si>
    <t>CONTRATO DE SUMINISTRO Nº 31/2010</t>
  </si>
  <si>
    <t>ORDEN DE SUMINISTRO Nº 5943</t>
  </si>
  <si>
    <t>ORDEN DE SUMINISTRO Nº 5940</t>
  </si>
  <si>
    <t>ORDEN DE SUMINISTRO Nº 5941</t>
  </si>
  <si>
    <t>CONTRATO DE SUMINISTRO Nº 32/2010</t>
  </si>
  <si>
    <t>MEQUINSAL, S.A. DE C.V.</t>
  </si>
  <si>
    <t>DISMED, S.A DE C.V.</t>
  </si>
  <si>
    <t>PRODUCTOS DE POLIURETANO, S.A. DE C.V.</t>
  </si>
  <si>
    <t>ORDEN DE SUMINISTRO Nº  5778</t>
  </si>
  <si>
    <t>CONTRATO DE SUMINISTRO Nº 37/2010</t>
  </si>
  <si>
    <t>CONTRATO DE SUMINISTRO Nº 36/2010</t>
  </si>
  <si>
    <t>ORDEN DE SUMINISTRO Nº  5966</t>
  </si>
  <si>
    <t>ORDEN DE SUMINISTRO Nº  5967</t>
  </si>
  <si>
    <t>CONTRATO DE SUMINISTRO Nº 46/2010</t>
  </si>
  <si>
    <t>ORDEN DE SUMINISTRO Nº  5968</t>
  </si>
  <si>
    <t>ORDEN DE SUMINISTRO Nº  5925</t>
  </si>
  <si>
    <t>CONTRATO DE SUMINISTRO Nº 44/2010</t>
  </si>
  <si>
    <t>CONTRATO DE SUMINISTRO Nº 45/2010</t>
  </si>
  <si>
    <t>ORDEN DE SUMINISTRO Nº 5974</t>
  </si>
  <si>
    <t>E-BUSINESS DISTRIBUTION DE EL SALVADOR, S.A. DE C.V.</t>
  </si>
  <si>
    <t>CONTRATACIONES EMPRESARIALES, S.A. DE C.V.</t>
  </si>
  <si>
    <t>MARÍA GUILLERMINA AGUILAR JOVEL</t>
  </si>
  <si>
    <t>JOSÉ ESAÚ MEJÍA MILLA</t>
  </si>
  <si>
    <t xml:space="preserve">ASOC. DE RADIOS </t>
  </si>
  <si>
    <t>INMOBILIARIA Y VALORES, S.A. DE C.V. Y/O YSU RADIO</t>
  </si>
  <si>
    <t>RADIO CADENA Y.S.K.L., S.A.</t>
  </si>
  <si>
    <t>ASOCIACIÓN ÁGAPE DE EL SALVADOR</t>
  </si>
  <si>
    <t>FONDO DE ACTIVIDADES ESP. DE RADIO CUSCATLÁN</t>
  </si>
  <si>
    <t>RADIODIFUSORAS ASOCIADAS, S.A. DE C.V.</t>
  </si>
  <si>
    <t>INDUSTRIAS LA CONSTANCIA, S.A. DE C.V.</t>
  </si>
  <si>
    <t>JOSÉ PEDRO PALACIOS</t>
  </si>
  <si>
    <t>TELEFÓNICA MÓVILES EL SALVADOR, S.A. DE C.V.</t>
  </si>
  <si>
    <t>ALEX ALBERTO LIZAMA AGUILAR</t>
  </si>
  <si>
    <t>SERVICIO AUTOMOTRIZ DELUXE, S.A. DE C.V.</t>
  </si>
  <si>
    <t>NOÉ ALBERTO GUILLÉN</t>
  </si>
  <si>
    <t>MARIO ALBERTO LANDÓS, S.A. DE C.V.</t>
  </si>
  <si>
    <t>PEDRO ANTONIO ABREGO</t>
  </si>
  <si>
    <t>MAGNO ALDEMAR GONZÁLEZ VÁSQUEZ</t>
  </si>
  <si>
    <t>ASOCIACIÓN AGAPE DE EL SALVADOR</t>
  </si>
  <si>
    <t>GENIUS ELECTRONIC, S.A. DE C.V.</t>
  </si>
  <si>
    <t>TALLER DIDEA, S.A. DE C.V.</t>
  </si>
  <si>
    <t>LATINOS RACING, S.A. DE C.V.</t>
  </si>
  <si>
    <t>YOLANDA BELTRÁN GARCIAS</t>
  </si>
  <si>
    <t>WILFREDO ANTONIO MARROQUÍN</t>
  </si>
  <si>
    <t>CRISTÓBAL PÉREZ MARTÍNEZ</t>
  </si>
  <si>
    <t>CLINICAS DE RAYOS X BRITO MEJIA PEÑA,S.A DE C.V</t>
  </si>
  <si>
    <t>ROMEL ERNESTO ZUNIGA</t>
  </si>
  <si>
    <t>SERVICIOS TÉCNICOS MÉDICOS, S.A. DE C.V.</t>
  </si>
  <si>
    <t>DISMED, S.A. DE C.V.</t>
  </si>
  <si>
    <t>SALMED, S.A. DE C.V.</t>
  </si>
  <si>
    <t>ASOCIACIÓN DE CIEGOS DE EL SALVADOR</t>
  </si>
  <si>
    <t>OXÍGENOS Y GASES DE EL SALVADOR, S.A. DE C.V.</t>
  </si>
  <si>
    <t>EDITORA EL MUNDO, S.A.</t>
  </si>
  <si>
    <t>PLANTA DE TORREFACCIÓN DE CAFÉ, S.A. DE C.V.</t>
  </si>
  <si>
    <t>PAULA ARELY VELASCO DE ARGUMEDO</t>
  </si>
  <si>
    <t>JUAN JOSÉ VIVAS MENDOZA</t>
  </si>
  <si>
    <t>EDGAR OFILIO LÓPEZ HERNÁNDEZ</t>
  </si>
  <si>
    <t>SONIA DELMY GÓMEZ DE PERAZA</t>
  </si>
  <si>
    <t>MIRELLA LORENA RODRÍGUEZ GARCÍA</t>
  </si>
  <si>
    <t>RUFINO CANALES MARTÍNEZ</t>
  </si>
  <si>
    <t>LUIS MIGUEL DÍAZ</t>
  </si>
  <si>
    <t>JUAN CARLOS TEJADA LÓPEZ</t>
  </si>
  <si>
    <t>LISETTE DEL CARMEN BELTRÁN IRAHETA</t>
  </si>
  <si>
    <t>MARY ANA SILVIA MIRANDA FRANCO</t>
  </si>
  <si>
    <t>CLAUDIA LISSETH CAÑAS ELÍAS</t>
  </si>
  <si>
    <t>MARÍA DEL CARMEN RAMÍREZ TORRES</t>
  </si>
  <si>
    <t>PAXELY JEANNETTE MEDRANO MÉNDEZ</t>
  </si>
  <si>
    <t>DISEÑOS Y SISTEMAS DE EQUIPOS DE COCINA, S.A DE C.V</t>
  </si>
  <si>
    <t>MEGA FUTURO, S.A DE C.V</t>
  </si>
  <si>
    <t>PROALVI,S.A DE C.V</t>
  </si>
  <si>
    <t>SALVADOR BALTAZAR ROMERO PÉREZ</t>
  </si>
  <si>
    <t>IMPRESOS PUBLICOLOR, S.A DE C.V</t>
  </si>
  <si>
    <t>JOSÉ ERNESTO LOZANO RIVERA</t>
  </si>
  <si>
    <t>MARÍA ALEJANDRA AVILÉS CARRILLO.</t>
  </si>
  <si>
    <t>JUAN ROBERTO ARAUJO A.</t>
  </si>
  <si>
    <t>DOS MIL UNO MUSIC CENTER, S.A DE C.V</t>
  </si>
  <si>
    <t>NORA CONSUELO BELLOSO HENRÍQUEZ</t>
  </si>
  <si>
    <t>CARBAZEL, S.A DE C.V</t>
  </si>
  <si>
    <t xml:space="preserve">ROLDAN ALFREDO QUINTANILLA DIMAS </t>
  </si>
  <si>
    <t>VENTAS Y SERVICIOS VARIOS, S.A DE C.V</t>
  </si>
  <si>
    <t>DATA &amp; GRAPHICS, S.A DE C.V</t>
  </si>
  <si>
    <t>MARIO FRANCISCO SOSA AMBROGI</t>
  </si>
  <si>
    <t>VIDUC, S.A DE C..V</t>
  </si>
  <si>
    <t>PATRONIC,S.A DE C.V.</t>
  </si>
  <si>
    <t>CASA RIVAS, S.A DE C.V</t>
  </si>
  <si>
    <t>TÉCNICO MERCANTIL, S.A DE C.V</t>
  </si>
  <si>
    <t xml:space="preserve">EDITORIAL EL MUNDO, S.A </t>
  </si>
  <si>
    <t>MEQUINSAL, S.A DE C.V</t>
  </si>
  <si>
    <t>SINAÍ REPUESTOS Y MAQUINAS, S.A DE C.V</t>
  </si>
  <si>
    <t>PRODUCTOS DE POLIURETANO, S.A DE C.V</t>
  </si>
  <si>
    <t>HEBER JOB GUARDADO RODRÍGUEZ</t>
  </si>
  <si>
    <t>PLÁSTICOS SAGRADO CORAZÓN DE JESÚS, S.A DE C.V</t>
  </si>
  <si>
    <t>OXIGENO Y GASES DE EL SALVADOR,S.A DE C.V.</t>
  </si>
  <si>
    <t>JOSÉ ROBERTO ORTIZ FLORES</t>
  </si>
  <si>
    <t>VIDUC, S.A DE C.V</t>
  </si>
  <si>
    <t>FREUND DE EL SALVADOR,S.A DE C.V.</t>
  </si>
  <si>
    <t>DIDEA INDUSTRIAL,S.A DE C.V</t>
  </si>
  <si>
    <t>DISTRIBUIDORA TAMIRA, S.A DE C,V</t>
  </si>
  <si>
    <t>ASOCIACIÓN TELETÓN PRO-REHABILITACIÓN</t>
  </si>
  <si>
    <t>CARLOS ALBERTO BONILLA</t>
  </si>
  <si>
    <t>JOSUÉ MARVIN CHÁVEZ R.</t>
  </si>
  <si>
    <t>EUROSALVADOREÑA, S.A DE C.V</t>
  </si>
  <si>
    <t>FARID ELÍAS SACA CABRERA</t>
  </si>
  <si>
    <t>MANUEL UBERTO MEJÍA PEÑA</t>
  </si>
  <si>
    <t>ANA ISABEL AVALOS FLORES</t>
  </si>
  <si>
    <t>MAURICIO SALAZAR TORRES</t>
  </si>
  <si>
    <t>JOSÉ MAURICIO ALFARO MONGE</t>
  </si>
  <si>
    <t>FEDERICO RAFAEL LÓPEZ BELTRÁN</t>
  </si>
  <si>
    <t>ROLANDO DOMÍNGUEZ PARADA H</t>
  </si>
  <si>
    <t xml:space="preserve">VÍCTOR JACINTO COLOCHO PALACIOS </t>
  </si>
  <si>
    <t>GERMAN REYNALDO RIVAS FLORES</t>
  </si>
  <si>
    <t>ROBERTO LÓPEZ AGUILAR</t>
  </si>
  <si>
    <t>PABLO DAVID MIRALDA MARTÍNEZ</t>
  </si>
  <si>
    <t>ROBERTO ANTONIO ALAS MEJÍA</t>
  </si>
  <si>
    <t>JORGE EDUARDO SÁNCHEZ GUTIÉRREZ</t>
  </si>
  <si>
    <t>HERNÁN ALFREDO JACO HIDALGO</t>
  </si>
  <si>
    <t>JEANNIE MARGARITA SÁNCHEZ LÓPEZ</t>
  </si>
  <si>
    <t xml:space="preserve">ELSY ELIZABETH CABRERA DE LANGENEGGER </t>
  </si>
  <si>
    <t>DELMA GUADALUPE LÓPEZ DE SALAZAR</t>
  </si>
  <si>
    <t>LEOPOLDO SALVADOR ÁVILA GUERRA</t>
  </si>
  <si>
    <t>EDUARDO MARTÍNEZ MELARA</t>
  </si>
  <si>
    <t>ROXANA MINERVINE MELARA</t>
  </si>
  <si>
    <t>ANDRÉS ALBERTO MEJÍA ZIMMERMANN</t>
  </si>
  <si>
    <t>JOSÉ HERIBERTO GUERRERO CHACÓN</t>
  </si>
  <si>
    <t xml:space="preserve">DELFINA CONCEPCIÓN MORENO DE CASTANEDA </t>
  </si>
  <si>
    <t>RICARDO FEDERICO FLORES SALAZAR</t>
  </si>
  <si>
    <t>MARTA VICTORIA CONCEPCIÓN HENRÍQUEZ PÉREZ</t>
  </si>
  <si>
    <t xml:space="preserve">DUNCAN BENJAMÍN CUNZA ALFARO </t>
  </si>
  <si>
    <t>ABRAHÁN ALFREDO AMAYA MENDOZA</t>
  </si>
  <si>
    <t>GERARDO JAVIER JOVEL RODRÍGUEZ</t>
  </si>
  <si>
    <t>SERVICIOS DIVERSOS OSMAR, S.A Y C.V.</t>
  </si>
  <si>
    <t xml:space="preserve">MARIO ADOLFO CAMPOS PORTILLO </t>
  </si>
  <si>
    <t>VÍCTOR MANUEL ELÍAS RIVAS</t>
  </si>
  <si>
    <t>LIBRERÍA Y PAPELERÍA EL NUEVO SIGLO, S.A DE C.V</t>
  </si>
  <si>
    <t>NOÉ ALBERTO GUILLEN</t>
  </si>
  <si>
    <t>DOCUMENTOS Y DIGITALES DE EL SALVADOR, S.A DE CV</t>
  </si>
  <si>
    <t>LIBRERÍA CERVANTES, S.A DE C.V</t>
  </si>
  <si>
    <t>SISTEMAS DE SEGURIDAD Y LIMPIEZA, S.A DE C.V.</t>
  </si>
  <si>
    <t xml:space="preserve"> CLAUDIA CAROLINA HERNANDEZ DE REYES</t>
  </si>
  <si>
    <t>ALMACENES VIDRI,S.A DE C.V</t>
  </si>
  <si>
    <t>ROSA MARÍA MANCIA DE REYES</t>
  </si>
  <si>
    <t>COMPAÑÍA DE SERVICIOS INTEGRAL, S.A DE C.V</t>
  </si>
  <si>
    <t>DPG,S,A DE C,V,</t>
  </si>
  <si>
    <t>AMÍLCAR CANALES REYES</t>
  </si>
  <si>
    <t>AGRO FERRETERÍA LA SEMILLA, S.A DE C.V</t>
  </si>
  <si>
    <t>AGRO FERRETERÍA EL SURCO, S.A DE C.V</t>
  </si>
  <si>
    <t>URED, S.A DE C.V</t>
  </si>
  <si>
    <t>IGNACIO ARGUETA CHICAS</t>
  </si>
  <si>
    <t xml:space="preserve">PROMOTORA DE LA ORGANIZACIÓN DE DISCAPACITADOS DE EL SALVADOR </t>
  </si>
  <si>
    <t>TILAPIA INDUSTRIAL, S.A DE C.V</t>
  </si>
  <si>
    <t>FERROCENTRO, S.A DE C.V</t>
  </si>
  <si>
    <t>MEGA FUTURO,S.A DE C.V</t>
  </si>
  <si>
    <t>ROXANA ELIZABETH BELTRÁN VALLADARES</t>
  </si>
  <si>
    <t>MARÍA GLORIA CASTILLO BAIRES</t>
  </si>
  <si>
    <t>ANTONIO TIRSO CANALES MONTERROSA</t>
  </si>
  <si>
    <t>SALVADOR ALEXANDER MIRANDA VÁSQUEZ</t>
  </si>
  <si>
    <t>BACER,S.A DE C.V.</t>
  </si>
  <si>
    <t>DISEÑARTE,S.A DE C.V.</t>
  </si>
  <si>
    <t>CARLOS ALBERTO SORIANO</t>
  </si>
  <si>
    <t>TEODORO TEJADA GÁMEZ</t>
  </si>
  <si>
    <t>MOISÉS ANTONIO BARAHONA ARGUETA</t>
  </si>
  <si>
    <t>REPUESTOS DIDEA, S.A DE C.V</t>
  </si>
  <si>
    <t>DISTRIBUIDORA PAREDES VELA, S.A DE C.V</t>
  </si>
  <si>
    <t>SERVICIOS AUTOMOTRIZ DELUXE, S.A DE C.V</t>
  </si>
  <si>
    <t>GRUPO EL SALVADOR,S.A DE C.V.</t>
  </si>
  <si>
    <t>TALLER DIDEA,S.A DE C.V.</t>
  </si>
  <si>
    <t>INNOVACIONES MEDICAS,S.A DE C.V.</t>
  </si>
  <si>
    <t>JOSE ALBERTO BARRIENTOS CISNEROS</t>
  </si>
  <si>
    <t>INDUSTRIAS LA CONSTANCIA,S.A DE C.V.</t>
  </si>
  <si>
    <t>JOSE ROBERTO ORTIZ FLORES</t>
  </si>
  <si>
    <t>AGROFERRETERIA LA SEMILLA,S.A DE C.V.</t>
  </si>
  <si>
    <t>IGNEUS,S.A DE C.V.</t>
  </si>
  <si>
    <t xml:space="preserve">EDITORIAL EL MUNDO,S.A </t>
  </si>
  <si>
    <t>MARÍA EUGENIA MURGA DE MORALES</t>
  </si>
  <si>
    <t xml:space="preserve">SOL ELÍAS Y ASOCIADOS </t>
  </si>
  <si>
    <t>COLATINO DE R.L</t>
  </si>
  <si>
    <t>FORMAS, ARTES Y SERVICIOS, S.A DE C.V</t>
  </si>
  <si>
    <t xml:space="preserve">EDITORIAL ALTAMIRANO MADRIZ,S.A </t>
  </si>
  <si>
    <t xml:space="preserve">ADA ROSIBELL MUÑOZ VALLADARES </t>
  </si>
  <si>
    <t>HOTELES, S.A DE C.V</t>
  </si>
  <si>
    <t>SCREENCHECK EL SALVADOR,S.A DE C.V.</t>
  </si>
  <si>
    <t>GRUPO Q EL SALVADOR,S.A DE C.V.</t>
  </si>
  <si>
    <t>VICENTE ANTONIO GOMEZ CASTELLON</t>
  </si>
  <si>
    <t xml:space="preserve">ANA LUCINA SANCHEZ DE CAÑAS </t>
  </si>
  <si>
    <t>MILAGRO DEL ROSARIO ESPERANZA DE MEZQUITA</t>
  </si>
  <si>
    <t>MANUEL DE JESUS CALDERON</t>
  </si>
  <si>
    <t>FERROCENTRO,S.A DE C.V</t>
  </si>
  <si>
    <t>TALLER  DIDEA,S.A DE  C.V.</t>
  </si>
  <si>
    <t>SERVICIOS DE ALIMENTOS, S.A DE C.V.</t>
  </si>
  <si>
    <t xml:space="preserve">EDITORA EL MUNDO,S.A </t>
  </si>
  <si>
    <t>MARIA GUILLERMINA AGUILAR JOVEL</t>
  </si>
  <si>
    <t>AGROFERRETERIA LA SEMILLA, S.A DE C.V</t>
  </si>
  <si>
    <t xml:space="preserve">EDITORIAL  EL MUNDO,S.A </t>
  </si>
  <si>
    <t>AMILCAR CANALES REYES</t>
  </si>
  <si>
    <t>LINA G. DE LA CRUZ DE ROMERO</t>
  </si>
  <si>
    <t>JOSE RENE HERNANDEZ MARTINEZ</t>
  </si>
  <si>
    <t>FONDO DE ACTIVIDADES ESPECIALES M.O.P. TRANSPORTE. VIVIENDA Y DESARROLLO URBANO</t>
  </si>
  <si>
    <t>DISTRIBUIDORA TAMIRA,S.A DE C,V</t>
  </si>
  <si>
    <t>SANTOS EUGENIA MIRANDA MÉNDEZ</t>
  </si>
  <si>
    <t>CONTRATO DE SERVICIOS TECNICOS 11/2009</t>
  </si>
  <si>
    <t>CONTRATO DE SERVICIOS TECNICOS 09/2009</t>
  </si>
  <si>
    <t>CONTRATO DE SERVICIOS TECNICOS 10/2009</t>
  </si>
  <si>
    <t>CONTRATO DE SERV,. TECNICOS 27/2009</t>
  </si>
  <si>
    <t>CONTRATO DE SERVICIOS TECNICOS 24/2009</t>
  </si>
  <si>
    <t>CONTRATO DE SERVICIOS TECNICOS 23/2009</t>
  </si>
  <si>
    <t>CONTRATO DE SERVICIOS TECNICOS 22/2009</t>
  </si>
  <si>
    <t>CONTRATO DE SERVICIOS TECNICOS 21/2009</t>
  </si>
  <si>
    <t>CONTRATO DE SERVICIOS TECNICOS 20/2009</t>
  </si>
  <si>
    <t>CONTRATO DE SERVICIOS TECNICOS 19/2009</t>
  </si>
  <si>
    <t>CONTRATO DE SERVICIOS TECNICOS 18/2009</t>
  </si>
  <si>
    <t>CONTRATO DE SERVICIOS TECNICOS 17/2009</t>
  </si>
  <si>
    <t>CONTRATO DE SERVICIOS TECNICOS 16/2009</t>
  </si>
  <si>
    <t>CONTRATO DE SERVICIOS TECNICOS 15/2009</t>
  </si>
  <si>
    <t>CONTRATO DE SER. PROF. 05/2009</t>
  </si>
  <si>
    <t>CONTRATO DE SER. PROF. 06/2009</t>
  </si>
  <si>
    <t>CONTRATO DE SERVICIOS TECNICOS 29/2009</t>
  </si>
  <si>
    <t>CONTRATO DE SERVICIOS TECNICOS 30/2010</t>
  </si>
  <si>
    <t>CONTRATO DE SERVICIOS TECNICOS 31/2010</t>
  </si>
  <si>
    <t>5504 Y 5505</t>
  </si>
  <si>
    <t>CONTRATO DE SUMINISTRO NO.05/2009</t>
  </si>
  <si>
    <t>CONTRATO DE ARRENDAMIENTO No.01/2000</t>
  </si>
  <si>
    <t>ESCRITURA PÚBLICA</t>
  </si>
  <si>
    <t xml:space="preserve">MODALIDAD DE CONTRATACIÓN:   LICITACIÓN PÚBLICA </t>
  </si>
  <si>
    <t>PROMOTORA DE LA ORGANIZACIÓN DE DISCAPACITADOS DE EL SALVADOR(PODES)</t>
  </si>
  <si>
    <t>ALMACENES VIDUC,S.A. DE C.V.</t>
  </si>
  <si>
    <t>CONTRATO DE SUMINISTRO  N° 08/2009</t>
  </si>
  <si>
    <t>CONTRATO DE SUMINISTRO  N° 09/2009</t>
  </si>
  <si>
    <t>CONTRATO DE SUMINISTRO  N° 10/2009</t>
  </si>
  <si>
    <t>CONTRATO DE SUMINISTRO  N° 14/2009</t>
  </si>
  <si>
    <t>CONTRATO DE SUMINISTRO  N° 18/2009</t>
  </si>
  <si>
    <t>CONTRATO DE SUMINISTRO  N° 19/2009</t>
  </si>
  <si>
    <t>CONTRATO DE SUMINISTRO  N° 22/2009</t>
  </si>
  <si>
    <t>CONTRATO DE SUMINISTRO N° 07/2009</t>
  </si>
  <si>
    <t>IGNACIO ARGUETA CHICA</t>
  </si>
  <si>
    <t>DADA &amp; DADA</t>
  </si>
  <si>
    <t>OXÍGENOS Y GASES DE EL SALVADOR, S.A DE C.V.</t>
  </si>
  <si>
    <t>MANUFACTURAS HUMBERTO BUKELE E HIJOS, S.A DE C.V.</t>
  </si>
  <si>
    <t xml:space="preserve">MODALIDAD DE CONTRATACIÓN:   LICITACIÓN PÚBLICA POR INVITACIÓN </t>
  </si>
  <si>
    <t>SISTEMA DE SEGURIDAD Y LIMPIEZA ,S.A DE C.V.</t>
  </si>
  <si>
    <t>FARMIX,S.A. DE C.V.</t>
  </si>
  <si>
    <t>JUAN CARLOS RAFAEL BASAGOITIA GOCHEZ /AUTOMAX,S.A DE C.V.</t>
  </si>
  <si>
    <t>PROMOTOTA DE LA ORGANIZACIÓN DE DISCAPACITADOS DE EL SALVADOR(PODES)</t>
  </si>
  <si>
    <t>AMANCO TUBOSISTEMAS EL SALVADOR,S.A DE C.V.</t>
  </si>
  <si>
    <t>MAQUINARIA AGRICOLA,S.A DE C.V.</t>
  </si>
  <si>
    <t>MANUFACTURAS HUMBERTO BUKELE E HIJOS,S.A DE C.V.</t>
  </si>
  <si>
    <t>INGENIERIA Y TECNOLOGIA, S.A DE C.V.</t>
  </si>
  <si>
    <t>DOCUMENTOS Y DIGITALES DE EL SALVADOR, S.A. DE C.V.</t>
  </si>
  <si>
    <t>IMPORTACIONES Y EXPORTACIONES REYES / FRANCISCO ANTONIO REYES</t>
  </si>
  <si>
    <t>SCREENCHECK EL SALVADOR, S.A DE C.V.</t>
  </si>
  <si>
    <t>LIMDISA,S.A. DE C.V.</t>
  </si>
  <si>
    <t>MEGAFUTURO, S.A DE C.V.</t>
  </si>
  <si>
    <t>OMNISPORT, S.A DE C.V.</t>
  </si>
  <si>
    <t>CONTRATO DE SUMINISTRO N° 16/2009</t>
  </si>
  <si>
    <t>CONTRATO DE SUMINISTRO N° 17/2009</t>
  </si>
  <si>
    <t>MODICACION A CONTRATO DE SUMINISTRO N°01/2009</t>
  </si>
  <si>
    <t>CONTRATO DE SUMINISTRO N°06/2009</t>
  </si>
  <si>
    <t>CONTRATO DE SUMINISTRO N°02/2009</t>
  </si>
  <si>
    <t>CONTRATO DE SUMINISTRO N°12/2009</t>
  </si>
  <si>
    <t>CONTRATO DE SUMINISTRO N°15/2009</t>
  </si>
  <si>
    <t>CONTRATO DE SUMINISTRO N°13/2009</t>
  </si>
  <si>
    <t>CONTRATO DE SUMINISTRO N°21/2009</t>
  </si>
  <si>
    <t>CONTRATO DE SUMINISTRO N°20/2009</t>
  </si>
  <si>
    <t>CONTRATO DE SUMINISTRO N°27/2009</t>
  </si>
  <si>
    <t>CONTRATO DE SUMINISTRO N°26/2009</t>
  </si>
  <si>
    <t>CONTRATO DE SUMINISTRO N°23/2009</t>
  </si>
  <si>
    <t>CONTRATO DE SUMINISTRO N°24/2009</t>
  </si>
  <si>
    <t>CONTRATO DE SUMINISTRO N°25/2009</t>
  </si>
  <si>
    <t>CONTRATO DE SUMINISTRO N°28/2009</t>
  </si>
  <si>
    <t>CONTRATO DE SUMINISTRO N°29/2009</t>
  </si>
  <si>
    <t>CONTRATO DE SUMINISTRO N°30/2009</t>
  </si>
  <si>
    <t>CONTRATO DE SUMINISTRO N°31/2009</t>
  </si>
  <si>
    <t>CONTRATO DE SUMINISTRO N°32/2009</t>
  </si>
  <si>
    <t>MODALIDAD DE CONTRATACIÓN:   CONCURSO PÚBLICO</t>
  </si>
  <si>
    <t>ROSA GUADALUPE AGUILAR MORENO</t>
  </si>
  <si>
    <t>EUNICE CLARIBEL BELTRÁN</t>
  </si>
  <si>
    <t>EVELYN MAGDALENA CÁCERES MORALES</t>
  </si>
  <si>
    <t>CRISTINA ARACELY SERRANO GUARDADO</t>
  </si>
  <si>
    <t>INMER ISAÍAS TREJO GÓMEZ</t>
  </si>
  <si>
    <t>MOISÉS EMILIANO CASTILLO AMAYA</t>
  </si>
  <si>
    <t>MOISÉS JULIO CASTILLO AMAYA</t>
  </si>
  <si>
    <t>JORGE ORLANDO MUÑOZ MARTÍNEZ</t>
  </si>
  <si>
    <t xml:space="preserve">JOEL ERNESTO ESPINOZA GARCÍA </t>
  </si>
  <si>
    <t>RAFAEL ANTONIO ARROYO</t>
  </si>
  <si>
    <t>ELIEZER MIZRAIN HERNÁNDEZ CALDERÓN</t>
  </si>
  <si>
    <t>MARVIN GERSON ECHEVERRÍA</t>
  </si>
  <si>
    <t>MAURICIO MUÑOZ ALBERTO</t>
  </si>
  <si>
    <t>ALFREDO SÁNCHEZ ROMERO</t>
  </si>
  <si>
    <t>JOSÉ EFRAÍN ACOSTA PÉREZ</t>
  </si>
  <si>
    <t>HASLEY MAURICIO HERRERA SORTO</t>
  </si>
  <si>
    <t>ALEX ENRIQUE DORADEA SILVA</t>
  </si>
  <si>
    <t>CARLOS EMERSON MOZ CHOTO</t>
  </si>
  <si>
    <t>CLAUDIA BEATRIZ GIL DELGADO</t>
  </si>
  <si>
    <t>ROBERTO CARLOS RUGAMAS RIVERA</t>
  </si>
  <si>
    <t>NERINA CONSUELO MAGDALENA VELA MARTÍNEZ</t>
  </si>
  <si>
    <t xml:space="preserve">MORENA DEL CARMEN MENJIVAR AGUILAR </t>
  </si>
  <si>
    <t xml:space="preserve">ROSA CÁNDIDA LÓPEZ PAREDES </t>
  </si>
  <si>
    <t>DOUGLAS RAFAEL MARTÍNEZ CRUZ</t>
  </si>
  <si>
    <t>MARGARITA CAMPOS DE ALVARADO</t>
  </si>
  <si>
    <t>HAMILTON STEWARD MARROQUÍN ORTIZ</t>
  </si>
  <si>
    <t>SILVIA NORA GONZÁLEZ MARROQUÍN</t>
  </si>
  <si>
    <t>CLAYTON GIOVANNI MAJANO GONZÁLEZ</t>
  </si>
  <si>
    <t>GLORIA SUSANA ESCOBAR NAVAS</t>
  </si>
  <si>
    <t>JOSEFINA LORENA DÍAZ RIVERA</t>
  </si>
  <si>
    <t>ALMA JENNY COREAS ZELAYA</t>
  </si>
  <si>
    <t>MARÍA GUADALUPE CRISTALES PARADA</t>
  </si>
  <si>
    <t xml:space="preserve">MARÍA EDITH TORRES ESCALANTES </t>
  </si>
  <si>
    <t>ALEJANDRO ALBERTO GONZÁLEZ RODRÍGUEZ</t>
  </si>
  <si>
    <t>MARTA ALICIA MARTÍNEZ OSEGUEDA</t>
  </si>
  <si>
    <t>LUIS ALONZO ZELAYA CORTEZ</t>
  </si>
  <si>
    <t>JOSÉ CARLOS GÓMEZ CALLEJAS</t>
  </si>
  <si>
    <t>YESENIA ISABEL PÉREZ DE DOMÍNGUEZ</t>
  </si>
  <si>
    <t>BEVERLY LUCILA HERNÁNDEZ AGUIRRE</t>
  </si>
  <si>
    <t>SILVIA YOLANDA JIMÉNEZ FLORES</t>
  </si>
  <si>
    <t>ANA MARLENE BARRIOS BARRILLAS</t>
  </si>
  <si>
    <t>LOMBARDO HONORIO HERRERA CASTILLO</t>
  </si>
  <si>
    <t>FRANKLIN JANUARIO GARCÍA RODRÍGUEZ</t>
  </si>
  <si>
    <t>ARGELIA MENJIVAR GARCÍA</t>
  </si>
  <si>
    <t>ERICK AMÍLCAR GAMERO MORALES</t>
  </si>
  <si>
    <t>AIXA MARIELA CONTRERAS MARTÍNEZ</t>
  </si>
  <si>
    <t>JUANA AMANDA VÁSQUEZ  RÍOS</t>
  </si>
  <si>
    <t>LUIS HUMBERTO ROMERO FERNÁNDEZ</t>
  </si>
  <si>
    <t>CONTRATO DE SERVICIOS DE CONSULTORÍA NO.01/2009</t>
  </si>
  <si>
    <t>CONTRATO DE SERVICIOS PROFESIONALES NO.03/2009</t>
  </si>
  <si>
    <t>CONTRATO DE SERVICIOS PROFESIONALES NO.02/2009</t>
  </si>
  <si>
    <t>CONTRATO DE SERVICIOS PROFESIONALES NO.01/2009</t>
  </si>
  <si>
    <t>CONTRATO DE SERVICIOS PROFESIONALES NO.04/2009</t>
  </si>
  <si>
    <t>CONTRATO DE SERVICIOS TECNICOS NO.01/2009</t>
  </si>
  <si>
    <t>CONTRATO DE SERVICIOS TECNICOS NO.02/2009</t>
  </si>
  <si>
    <t>CONTRATO DE SERVICIOS TENICOS NO.14/2009</t>
  </si>
  <si>
    <t>CONTRATO DE SERVICIOS TENICOS NO.13/2009</t>
  </si>
  <si>
    <t>CONTRATO DE SERVICIOS TENICOS NO.12/2009</t>
  </si>
  <si>
    <t>CONTRATO DE SERVICIOS TENICOS NO.07/2009</t>
  </si>
  <si>
    <t>CONTRATO DE SERVICIOS TENICOS NO.08/2009</t>
  </si>
  <si>
    <t>CONTRATO DE SERVICIOS TENICOS NO.06/2009</t>
  </si>
  <si>
    <t>CONTRATO DE SERVICIOS TENICOS NO.05/2009</t>
  </si>
  <si>
    <t>CONTRATO DE SERVICIOS TENICOS NO.04/2009</t>
  </si>
  <si>
    <t>CONTRATO DE SERVICIOS TENICOS NO.03/2009</t>
  </si>
  <si>
    <t>CONTRATO DE SERVICIOS DE CONSULTORÍA NO.35/2009</t>
  </si>
  <si>
    <t>CONTRATO DE SERVICIOS DE CONSULTORÍA NO.32/2009</t>
  </si>
  <si>
    <t>CONTRATO DE SERVICIOS DE CONSULTORÍA NO.31/2009</t>
  </si>
  <si>
    <t>CONTRATO DE SERVICIOS DE CONSULTORÍA NO.30/2009</t>
  </si>
  <si>
    <t>CONTRATO DE SERVICIOS DE CONSULTORÍA NO.29/2009</t>
  </si>
  <si>
    <t>CONTRATO DE SERVICIOS DE CONSULTORÍA NO.28/2009</t>
  </si>
  <si>
    <t>CONTRATO DE SERVICIOS DE CONSULTORÍA NO.27/2009</t>
  </si>
  <si>
    <t>CONTRATO DE SERVICIOS DE CONSULTORÍA NO.26/2009</t>
  </si>
  <si>
    <t>CONTRATO DE SERVICIOS DE CONSULTORÍA NO.25/2009</t>
  </si>
  <si>
    <t>CONTRATO DE SERVICIOS DE CONSULTORÍA NO.24/2009</t>
  </si>
  <si>
    <t>CONTRATO DE SERVICIOS DE CONSULTORÍA NO.23/2009</t>
  </si>
  <si>
    <t>CONTRATO DE SERVICIOS DE CONSULTORÍA NO.22/2009</t>
  </si>
  <si>
    <t>CONTRATO DE SERVICIOS DE CONSULTORÍA NO.21/2009</t>
  </si>
  <si>
    <t>CONTRATO DE SERVICIOS DE CONSULTORÍA NO.19/2009</t>
  </si>
  <si>
    <t>CONTRATO DE SERVICIOS DE CONSULTORÍA NO.18/2009</t>
  </si>
  <si>
    <t>CONTRATO DE SERVICIOS DE CONSULTORÍA NO.17/2009</t>
  </si>
  <si>
    <t>CONTRATO DE SERVICIOS DE CONSULTORÍA NO.16/2009</t>
  </si>
  <si>
    <t>CONTRATO DE SERVICIOS DE CONSULTORÍA NO.15/2009</t>
  </si>
  <si>
    <t>CONTRATO DE SERVICIOS DE CONSULTORÍA NO.14/2009</t>
  </si>
  <si>
    <t>CONTRATO DE SERVICIOS DE CONSULTORÍA NO.13/2009</t>
  </si>
  <si>
    <t>CONTRATO DE SERVICIOS DE CONSULTORÍA NO.12/2009</t>
  </si>
  <si>
    <t>CONTRATO DE SERVICIOS DE CONSULTORÍA NO.11/2009</t>
  </si>
  <si>
    <t>CONTRATO DE SERVICIOS DE CONSULTORÍA NO.10/2009</t>
  </si>
  <si>
    <t>CONTRATO DE SERVICIOS DE CONSULTORÍA NO.09/2009</t>
  </si>
  <si>
    <t>CONTRATO DE SERVICIOS DE CONSULTORÍA NO.08/2009</t>
  </si>
  <si>
    <t>CONTRATO DE SERVICIOS DE CONSULTORÍA NO.07/2009</t>
  </si>
  <si>
    <t>CONTRATO DE SERVICIOS DE CONSULTORÍA NO.06/2009</t>
  </si>
  <si>
    <t>CONTRATO DE SERVICIOS DE CONSULTORÍA NO.05/2009</t>
  </si>
  <si>
    <t>CONTRATO DE SERVICIOS DE CONSULTORÍA NO.04/2008</t>
  </si>
  <si>
    <t>CONTRATO DE SERVICIOS DE CONSULTORÍA NO.03/2009</t>
  </si>
  <si>
    <t>CONTRATO DE SERVICIOS DE CONSULTORÍA NO.02/2009</t>
  </si>
  <si>
    <t>CONTRATO DE SERVICIOS DE CONSULTORÍA NO.33/2009</t>
  </si>
  <si>
    <t>JOSÉ RICARDO HERNÁNDEZ MOLINA</t>
  </si>
  <si>
    <t>MANUEL REINALDO CONTRERAS BONILLA</t>
  </si>
  <si>
    <t>GUILLERMO  OCTAVIO CASTILLO CHÁVEZ</t>
  </si>
  <si>
    <t>LUCIA DOLORES TORRES OSORIO</t>
  </si>
  <si>
    <t>CONTRATO DE SUMINISTRO NO.11/2009</t>
  </si>
  <si>
    <t>CONTRATO DE CONSULTORÍA N°36/2009</t>
  </si>
  <si>
    <t>CONTRATO DE CONSULTORÍA N°37/2009</t>
  </si>
  <si>
    <t>CONTRATO DE CONSULTORÍA N°38/2009</t>
  </si>
  <si>
    <t>CONTRATO DE CONSULTORÍA N°39/2009</t>
  </si>
  <si>
    <t>SERVICIOS DE DOS TÉCNICOS PARA APOYAR EN LAS ACTIVIDADES DE ACTUALIZACIÓN Y REGISTRO DE EXPEDIENTES DE BENEFICIARIOS Y SOLICITANTES DEL FONDO.</t>
  </si>
  <si>
    <t xml:space="preserve">BERTA S. DE ALFARO </t>
  </si>
  <si>
    <t>SANDRA STERNHEIM</t>
  </si>
  <si>
    <t>BLANCA ESMERALDA FLORES MADRID</t>
  </si>
  <si>
    <t>WILFREDO ANTONIO MARROQUÍN GUARDADO</t>
  </si>
  <si>
    <t>CLÍNICA DE RAYOS X BRITO MEJÍA PEÑA, S.A. DE C.V.</t>
  </si>
  <si>
    <t>INVESTIGACIONES CLÍNICAS POR IMÁGENES, S.A. DE C.V.</t>
  </si>
  <si>
    <t>CENTRO PEDIÁTRICO DE EL SALVADOR, S.A. DE C.V.</t>
  </si>
  <si>
    <t>LABORATORIO CLÍNICO PÉREZ, S.A. DE C.V.</t>
  </si>
  <si>
    <t>GLORIA ANTONIA CALDERÓN ALFÉREZ</t>
  </si>
  <si>
    <t>BARRIENTOS, S.A. DE C.V.</t>
  </si>
  <si>
    <t>LABORATORIO CLÍNICO ESPECIALIZADO, S.A.</t>
  </si>
  <si>
    <t>ROBERTO IGLESIAS VARGAS</t>
  </si>
  <si>
    <t>WILLIAMS JAIME LÓPEZ MARTÍNEZ</t>
  </si>
  <si>
    <t>JULIA MARGARITA NOYOLA LEMUS</t>
  </si>
  <si>
    <t>MIGUEL ÁNGEL FLORES RAMOS</t>
  </si>
  <si>
    <t>DUTRÍZ HERMANOS, S.A. DE C.V.</t>
  </si>
  <si>
    <t>EDITORA EL MUNDO. S.A.</t>
  </si>
  <si>
    <t>TELEFÓNICA MULTISERVICIOS</t>
  </si>
  <si>
    <t>ANDA</t>
  </si>
  <si>
    <t>VÍCTOR MOISÉS PARRAGA GUERRA</t>
  </si>
  <si>
    <t>EDITORIAL ALTAMIRANO MADRIZ, S.A. DE C.V.</t>
  </si>
  <si>
    <t>DISTRIBUIDORA SHELL DE EL SALVADOR, S.A. DE C.V.</t>
  </si>
  <si>
    <t>E-BUSINESS DISTRIBUCIÓN DE EL SALVADOR, S.A. DE C.V.</t>
  </si>
  <si>
    <t>SUMINISTROS Y MATERIALES DE OFICINA, S.A. DE CV.</t>
  </si>
  <si>
    <t>INTELFON, S.A. DE C.V.</t>
  </si>
  <si>
    <t>ALCALDÍA MUNICIPAL DE SAN SALVADOR</t>
  </si>
  <si>
    <t>ROMÁN MONTERROSA MUNGUÍA</t>
  </si>
  <si>
    <t>CAESS, S.A. DE C.V.</t>
  </si>
  <si>
    <t>PRODUCTOS Y SERVICIOS RAMOS, S.A. DE C.V.</t>
  </si>
  <si>
    <t>TELECOM, S.A. DE C.V.</t>
  </si>
  <si>
    <t xml:space="preserve">TELEMOVIL EL SALVADOR, S.A. </t>
  </si>
  <si>
    <t>PAPELERÍA SAN REY, S.A. DE C.V.</t>
  </si>
  <si>
    <t>CHEK ENGINE, S. A. DE C.V.</t>
  </si>
  <si>
    <t>JOSUÉ MARVIN CHÁVEZ RAMÍREZ</t>
  </si>
  <si>
    <t>STEREO NOVENTA Y DOS, S.A. DE C.V.</t>
  </si>
  <si>
    <t>RADIO CADENA, Y.S.K.L.. S.A.</t>
  </si>
  <si>
    <t>FONDO DE ACTIVIDADES ESPECIALES DE RADIO CADENA CUSCATLÁN</t>
  </si>
  <si>
    <t>MARIO ALBERTO LANDÓS SEVILLANO</t>
  </si>
  <si>
    <t>GOLDTREE, S.A. DE C.V.</t>
  </si>
  <si>
    <t>SONIA ELIZABETH AGUILAR DE VENTURA</t>
  </si>
  <si>
    <t>JOSÉ DAVID VÁSQUEZ</t>
  </si>
  <si>
    <t>MARÍA GUILLERMINA AGUILAR Y/O PURIFASA</t>
  </si>
  <si>
    <t>DIVISIONES MÉDICAS QUÍMICAS , S.A. DE C.V.</t>
  </si>
  <si>
    <t>JUAN DANIEL UMAÑA DOMÍNGUEZ</t>
  </si>
  <si>
    <t>CEK DE CENTRO AMÉRICA, S.A. DE C.V.</t>
  </si>
  <si>
    <t>DADA DADA &amp; CÍA., S.A. DE C.V.</t>
  </si>
  <si>
    <t>CONCEPTOS BIOMECÁNICOS, S.A. DE C.V.</t>
  </si>
  <si>
    <t>FREUND, S.A. DE C.V.</t>
  </si>
  <si>
    <t>ESSO STANDARD OÍL, S.A. DE C.V.</t>
  </si>
  <si>
    <t>DATA &amp; GRAPHICS, S.A. DE C.V.</t>
  </si>
  <si>
    <t xml:space="preserve">EDITORIAL ALTAMIRANO MADRIZ, S.A. </t>
  </si>
  <si>
    <t>SERVICIOS TECNOLÓGICOS MÚLTIPLES, S.A. DE C.V.</t>
  </si>
  <si>
    <t xml:space="preserve">CARLOS ALBERTO REYES DÍAZ </t>
  </si>
  <si>
    <t>TECNOLOGÍA EN INFORMÁTICA Y TELECOMUNICACIONES, S.A.DE C.V.</t>
  </si>
  <si>
    <t>CASA RIVAS, S.A. DE C.V.</t>
  </si>
  <si>
    <t>ALMACENES VIDRI, S.A. DE C.V.</t>
  </si>
  <si>
    <t xml:space="preserve">DR.  MANUEL UBERTO MEJÍA PEÑA  </t>
  </si>
  <si>
    <t>DRA. ANA ISABEL AVALOS FLORES</t>
  </si>
  <si>
    <t>DR. JOSÉ MAURICIO ALFARO MONGE</t>
  </si>
  <si>
    <t>DR. FEDERICO RAFAEL LÓPEZ BELTRÁN</t>
  </si>
  <si>
    <t>DR. ROLANDO DOMÍNGUEZ PARADA H.</t>
  </si>
  <si>
    <t>DR. VÍCTOR JACINTO COLOCHO PALACIOS</t>
  </si>
  <si>
    <t>DR. GERMAN REYNALDO RIVAS FLORES</t>
  </si>
  <si>
    <t>DR. RICARDO ANTONIO ALVARENGA QUEZADA</t>
  </si>
  <si>
    <t>DR. ROBERTO LÓPEZ AGUILAR</t>
  </si>
  <si>
    <t xml:space="preserve">DR. PABLO DAVID MIRALDA MARTÍNEZ </t>
  </si>
  <si>
    <t>DR. JOSÉ NEMESIO PORTILLO</t>
  </si>
  <si>
    <t>DR. ROBERTO ANTONIO ALAS MEJÍA</t>
  </si>
  <si>
    <t>DR. JORGE EDUARDO SÁNCHEZ GUTIERREZ</t>
  </si>
  <si>
    <t>DR. HERNÁN ALFREDO JACO HIDALGO</t>
  </si>
  <si>
    <t>DRA. JEANNIE MARGARITA SÁNCHEZ LÓPEZ</t>
  </si>
  <si>
    <t>DRA. ELSY ELIZABETH CABRERA DE LANGENEGGE</t>
  </si>
  <si>
    <t>DRA. DELMA LÓPEZ DE SALAZAR</t>
  </si>
  <si>
    <t>DR. MARIO JOSÉ FONSECA CASTILLO</t>
  </si>
  <si>
    <t>DR. MANUEL VICENTE HENRIQUEZ BONILLA</t>
  </si>
  <si>
    <t>DR. LEOPOLDO SALVADOR AVILA GUERRA</t>
  </si>
  <si>
    <t>DR. EDUARDO MARTÍNEZ MELARA</t>
  </si>
  <si>
    <t>DRA. ROXANA MINERVINE MELARA</t>
  </si>
  <si>
    <t>DR. JOSÉ LUIS RIVAS ESCALANTE</t>
  </si>
  <si>
    <t>DR. HUGO EDUARDO IRAHETA MARTI</t>
  </si>
  <si>
    <t>DR. ABRAHAM ALFREDO AMAYA MENDOZA</t>
  </si>
  <si>
    <t>DRA. ANA BELLY GUERRA DEL CID</t>
  </si>
  <si>
    <t>DR. JOSÉ HERIBERTO GUERRERO CHACÓN</t>
  </si>
  <si>
    <t>DRA. DELFINA CONCEPCIÓN MORENO DE CASTANEDA</t>
  </si>
  <si>
    <t>DRA. MARÍA TERESA GONZÁLEZ DE AVILA</t>
  </si>
  <si>
    <t>DRA.MARTA VICTORIA CONCEPCIÓN HENRÍQUEZ PÉREZ</t>
  </si>
  <si>
    <t>DR. GERARDO ERNESTO CUENCA MORALES</t>
  </si>
  <si>
    <t>TELEVISIÓN DURAN, S.A. DE C.V.</t>
  </si>
  <si>
    <t>DOS MIL UNO MUSIC CENTER, S.A. DE C.V.</t>
  </si>
  <si>
    <t>EDITORIAL ALTAMIRANO, S.A. DE C.V.</t>
  </si>
  <si>
    <t>AIDA GUADALUPE AVILA DE ESTUPINIAN</t>
  </si>
  <si>
    <t>MARLON ALEXIS MANZANO REYES</t>
  </si>
  <si>
    <t>ROMAN MONTERROSA MUNGUIA</t>
  </si>
  <si>
    <t>TELEFONICA MOVILES DE EL SALVADOR, S.A. DE C.V.</t>
  </si>
  <si>
    <t>INSERT, S.A. DE C.V.</t>
  </si>
  <si>
    <t>J. MALIX, S.A. DE C.V.</t>
  </si>
  <si>
    <t>INNOVACIONES MÉDICAS, S.A. DE C.V.</t>
  </si>
  <si>
    <t>ALMACENADORA SALVADOREÑA</t>
  </si>
  <si>
    <t>ROSA MARIA MANCIA DE REYES</t>
  </si>
  <si>
    <t>KAREN GEMIMA MARTÍNEZ TAURA</t>
  </si>
  <si>
    <t>ALFREDO SÁNCHEZ RAMOS</t>
  </si>
  <si>
    <t>JOSÉ MARBIN SALDAÑA</t>
  </si>
  <si>
    <t>EUNICE CLARIBEL CARRILLO BELTRÁN</t>
  </si>
  <si>
    <t>ANA YOLANDA BELTRÁN GARCÍA</t>
  </si>
  <si>
    <t>SESCOM, S.A. DE C.V.</t>
  </si>
  <si>
    <t>SISTEMAS C &amp; C,  S.A. DE C.V.</t>
  </si>
  <si>
    <t>OXGASA, S.A. DE C.V.</t>
  </si>
  <si>
    <t>RAÚL EDUARDO FUENTES BELTRAN</t>
  </si>
  <si>
    <t>RICARDO ALEJANDRO PATIÑO RUIZ</t>
  </si>
  <si>
    <t>HAMILTON STEWARD MARROQUIN ORTEZ</t>
  </si>
  <si>
    <t>MARIO ALBERTO LANDOS SEVILLANO</t>
  </si>
  <si>
    <t>CÉSAR ANTONIO FLORES GUZMÁN</t>
  </si>
  <si>
    <t>ESSO STANDARD OIL,S.A. LTD.</t>
  </si>
  <si>
    <t>PODES</t>
  </si>
  <si>
    <t>CARLOS ALBERTO BONILLA SORIANO</t>
  </si>
  <si>
    <t>DATA  &amp; GRAPHICS S.A. DE C.V.</t>
  </si>
  <si>
    <t>YANIRA ELIZABETH LÓPEZ TEJADA</t>
  </si>
  <si>
    <t>PRICESMART EL SALVADOR, S.A. DE C.V.</t>
  </si>
  <si>
    <t>ELIZABETH ARIAS GONZÁLEZ</t>
  </si>
  <si>
    <t>AD INVERSIONES, S.A. DE C.V.</t>
  </si>
  <si>
    <t>EQUIPOS ELECTRONICOS VALDES, S.A. DE C.V.</t>
  </si>
  <si>
    <t>LIBRERÍA Y PAPELERÍA EL NUEVO SIGLO, S.A. DE C.V.</t>
  </si>
  <si>
    <t>TALLERES FARCO, S.A. DE C.V:</t>
  </si>
  <si>
    <t>AGROFERRETERIA LA SEMILLA, S.A. DE C.V.</t>
  </si>
  <si>
    <t>ELECTRO LAB MEDIC, S.A. DE C.V.</t>
  </si>
  <si>
    <t>TÉCNICO MERCANTIL, S.A.DE C.V.</t>
  </si>
  <si>
    <t>DISEÑOS Y SISTEMAS DE EQUIPOS DE COCINA, S.A. DE C.V.</t>
  </si>
  <si>
    <t>BRUNO EMILIO CARDONA LUNA</t>
  </si>
  <si>
    <t>SINAI REPUESTOS, S.A. DE C.V.</t>
  </si>
  <si>
    <t>HIDROSAG, S.A. DE C.V.</t>
  </si>
  <si>
    <t>DISEÑOS Y SISTEMAS, S.A. DE C.V.</t>
  </si>
  <si>
    <t>OXIGENOS Y GASES DE EL SALVADOR, S.A. DE C.V.</t>
  </si>
  <si>
    <t>GENERAL CENTER, S.A. DE C.V.</t>
  </si>
  <si>
    <t>ROLDAN ALFREDO QUINTANILLA DIMAS</t>
  </si>
  <si>
    <t>SALVADOR  GODOFREDO ERNESTO SALINAS ORELLANA</t>
  </si>
  <si>
    <t>PRORROGA DE CONTRATO DE ARRENDAMIENTO NO.01/2000</t>
  </si>
  <si>
    <t>CONTRATO DE SERVICIOS TÉCNICOS NO.05/2008</t>
  </si>
  <si>
    <t>CONTRATO DE SERVICIOS TÉCNICOS NO.08/2008</t>
  </si>
  <si>
    <t>CONTRATO DE SERVICIOS TÉCNICOS  NO.01/2008</t>
  </si>
  <si>
    <t>CONTRATO DE SERVICIOS TÉCNICOS  NO.02/2008</t>
  </si>
  <si>
    <t>CONTRATO DE SERVICIOS TÉCNICOS  NO.03/2008</t>
  </si>
  <si>
    <t>CONTRATO DE SERVICIOS TÉCNICOS  NO.09/2008</t>
  </si>
  <si>
    <t>CONTRATO DE SUMINISTROS  NO.04/2008</t>
  </si>
  <si>
    <t>CONTRATO DE SERVICIOS TÉCNICOS NO.10/2008</t>
  </si>
  <si>
    <t>CONTRATO DE SERVICIOS TÉCNICOS NO.11/2008</t>
  </si>
  <si>
    <t>CONTRATO DE SERVICIOS TÉCNICOS NO.04/2008</t>
  </si>
  <si>
    <t>CONTRATO DE SERVICIOS TÉCNICOS NO.06/2008</t>
  </si>
  <si>
    <t>CONTRATO DE SERVICIOS TÉCNICOS NO.07/2008</t>
  </si>
  <si>
    <t>CONTRATO DE SUMINISTRO NO.07/2008</t>
  </si>
  <si>
    <t>CONTRATO DE SERVICIOS PROFESIONALES NO.9/2008-A</t>
  </si>
  <si>
    <t>CONTRATO DE SERVICIOS TÉCNICOS NO.18/2008</t>
  </si>
  <si>
    <t>CONTRATO DE SERVICIOS DE CONSULTORÍA NO.25/2008</t>
  </si>
  <si>
    <t>CONTRATO DE ALMACENAMIENTO NO.1</t>
  </si>
  <si>
    <t>CONTRATO DE SERVICIOS PROFESIONALES NO.15/2008</t>
  </si>
  <si>
    <t>CONTRATO DE SERVICIOS PROFESIONALES NO.17/2008</t>
  </si>
  <si>
    <t>CONTRATO DE SERVICIOS PROFESIONALES NO.18/2008</t>
  </si>
  <si>
    <t>CONTRATO DE SUMINISTRO NO.17/2008</t>
  </si>
  <si>
    <t>CONTRATO DE SERVICIOS TÉCNICOS NO.22/2008</t>
  </si>
  <si>
    <t>CONTRATO DE SERVICIOS PROFESIONALES NO.16/2008</t>
  </si>
  <si>
    <t>CONTRATO DE SERVICIOS TÉCNICOS NO.27/2008</t>
  </si>
  <si>
    <t>CONTRATO DE SERVICIOS TÉCNICOS NO.26/2008</t>
  </si>
  <si>
    <t>CONTRATO DE SERVICIOS TÉCNICOS NO.25/2008</t>
  </si>
  <si>
    <t>CONTRATO DE SERVICIOS TÉCNICOS NO.24/2008</t>
  </si>
  <si>
    <t>CONTRATO DE SERVICIOS TÉCNICOS NO.28/2008</t>
  </si>
  <si>
    <t>CONTRATO DE SERVICIOS TÉCNICOS NO.30/2008</t>
  </si>
  <si>
    <t>CONTRATO DE CONSULTORÍA NO.33/2008</t>
  </si>
  <si>
    <t>CONTRATO DE SERVICIOS TÉCNICOS NO.19/2008</t>
  </si>
  <si>
    <t>CONTRATO DE SUMINISTRO Nº 15/2008</t>
  </si>
  <si>
    <t>FARMIX,S.A DE C.V.</t>
  </si>
  <si>
    <t>FASANI,S.A DE C.V.</t>
  </si>
  <si>
    <t>SSELIMZA,S.A DE C.V.</t>
  </si>
  <si>
    <t xml:space="preserve">LA CENTRAL DE FIANZAS </t>
  </si>
  <si>
    <t xml:space="preserve">SEGUROS DEL PACIFICO,S.A </t>
  </si>
  <si>
    <t>OXGASA,S.A DE C.V,</t>
  </si>
  <si>
    <t>SALMED,S.A DE C.V.</t>
  </si>
  <si>
    <t xml:space="preserve">IGNACIO ARGUETA CHICAS </t>
  </si>
  <si>
    <t>ULMED,S.A DE C .V.</t>
  </si>
  <si>
    <t>AGRISERVICIO EL SURCO,S.A DE C.V,</t>
  </si>
  <si>
    <t>VIDUC,S.A DE C.V.</t>
  </si>
  <si>
    <t>CONTRATO DE SUMINISTRO Nº 01/2008</t>
  </si>
  <si>
    <t>CONTRATO DE SUMINISTRO Nº 02/2008</t>
  </si>
  <si>
    <t>CONTRATO DE SUMINISTRO Nº 03/2008</t>
  </si>
  <si>
    <t>CONTRATO DE SUMINISTRO Nº 05/2008</t>
  </si>
  <si>
    <t>CONTRATO DE SUMINISTRO Nº 06/2008</t>
  </si>
  <si>
    <t>CONTRATO DE SUMINISTRO Nº 04/2008-A</t>
  </si>
  <si>
    <t>CONTRATO DE SUMINISTRO Nº 08/2008</t>
  </si>
  <si>
    <t>CONTRATO DE SUMINISTRO Nº 11/2008</t>
  </si>
  <si>
    <t>CONTRATO DE SUMINISTRO Nº 12/2008</t>
  </si>
  <si>
    <t>CONTRATO DE SUMINISTRO Nº 13/2008</t>
  </si>
  <si>
    <t>CONTRATO DE SUMINISTRO Nº 14/2008</t>
  </si>
  <si>
    <t>CONTRATO DE SUMINISTRO Nº 09/2008</t>
  </si>
  <si>
    <t>CONTRATO DE SUMNISTRO NO.15/2008-A</t>
  </si>
  <si>
    <t>CONTRATO DE SUMINISTRO Nº 16/2008</t>
  </si>
  <si>
    <t>CONTRATO DE SUMINISTRO Nº 20/2008</t>
  </si>
  <si>
    <t>MANUEL REYNALDO CONTRERAS BONILLA</t>
  </si>
  <si>
    <t>RICARDO FEDERICO LÓPEZ BELTRÁN</t>
  </si>
  <si>
    <t>RODOLFO GIRÓN FLORES</t>
  </si>
  <si>
    <t xml:space="preserve">ERNESTO ANTONIO LINARES RIVERA                  </t>
  </si>
  <si>
    <t>JUAN MERLYN ACOSTA RUMUALDO</t>
  </si>
  <si>
    <t>JOSÉ LUIS ESCOBAR MENDOZA</t>
  </si>
  <si>
    <t>ROBERTO CARLOS LÓPEZ PARADAS</t>
  </si>
  <si>
    <t>MIGUEL ALFREDO MORALES RICO</t>
  </si>
  <si>
    <t>SILVIA YOLANDA JIMÉNEZ</t>
  </si>
  <si>
    <t>ANA MARLENE BARRIOS BARILLAS</t>
  </si>
  <si>
    <t>JESÚS ARNULFO ANTONIO SERRANO</t>
  </si>
  <si>
    <t>SONIA DINORA REYES DE SANDOVAL</t>
  </si>
  <si>
    <t>MORENA DEL  CARMEN MENJIVAR AGUILAR</t>
  </si>
  <si>
    <t>ROSA CÁNDIDA LÓPEZ PAREDES</t>
  </si>
  <si>
    <t xml:space="preserve">NERINA CONSUELO MAGDALENA VELA MARTÍNEZ </t>
  </si>
  <si>
    <t>SUSANA ELIZABETH MENÉNDEZ DE PAYAN</t>
  </si>
  <si>
    <t>LUSA ALONSO ZELAYA CORTEZ</t>
  </si>
  <si>
    <t>JAIME ROBERTO RUBIO MORALES</t>
  </si>
  <si>
    <t>MARÍA EDITH TORRES ESCALANTE</t>
  </si>
  <si>
    <t>MARTA LORENA NOVOA</t>
  </si>
  <si>
    <t>MARTA ISABEL GÓMEZ ANAYA</t>
  </si>
  <si>
    <t>ANA KARINA GUERRERO REYES</t>
  </si>
  <si>
    <t>TOMÁS SIGFRIDO URÍAS REYES</t>
  </si>
  <si>
    <t>ELSA CLORINDA RAMÍREZ DE REYES</t>
  </si>
  <si>
    <t>MANUEL ORLANDO MARTÍNEZ BOLAÑOS</t>
  </si>
  <si>
    <t>CONTRATO DE CONSULTORÍA Nº 05/2008</t>
  </si>
  <si>
    <t>CONTRATO DE CONSULTORÍA Nº 06/2008</t>
  </si>
  <si>
    <t>CONTRATO DE CONSULTORÍA Nº 07/2008</t>
  </si>
  <si>
    <t>CONTRATO DE SERVICIOS PROFESIONALES NO.02/2008</t>
  </si>
  <si>
    <t>CONTRATO DE SERVICIOS PROFESIONALES NO.03/2008</t>
  </si>
  <si>
    <t>CONTRATO DE SERVICIOS PROFESIONALES NO.04/2008</t>
  </si>
  <si>
    <t>CONTRATO DE SERVICIOS PROFESIONALES NO.05/2008</t>
  </si>
  <si>
    <t>CONTRATO DE SERVICIOS PROFESIONALES NO.06/2008</t>
  </si>
  <si>
    <t>CONTRATO DE SERVICIOS PROFESIONALES NO.07/2008</t>
  </si>
  <si>
    <t>CONTRATO DE SERVICIOS PROFESIONALES NO.08/2008</t>
  </si>
  <si>
    <t>CONTRATO DE SERVICIOS DE CONSULTORÍA NO.01/2008</t>
  </si>
  <si>
    <t>CONTRATO DE SERVICIOS DE CONSULTORÍA NO.02/2008</t>
  </si>
  <si>
    <t>CONTRATO DE SERVICIOS DE CONSULTORÍA NO.03/2008</t>
  </si>
  <si>
    <t>CONTRATO DE SERVICIOS TÉCNICOS NO.13/2008</t>
  </si>
  <si>
    <t>CONTRATO DE SERVICIOS TÉCNICOS NO.14/2008</t>
  </si>
  <si>
    <t>CONTRATO DE SERVICIOS TÉCNICOS NO.15/2008</t>
  </si>
  <si>
    <t>CONTRATO DE SERVICIOS TÉCNICOS NO.16/2008</t>
  </si>
  <si>
    <t>CONTRATO DE SERVICIOS TÉCNICOS NO.17/2008</t>
  </si>
  <si>
    <t>CONTRATO DE SERVICIOS DE CONSULTORÍA NO.09/2008</t>
  </si>
  <si>
    <t>CONTRATO DE SERVICIOS DE CONSULTORÍA NO.10/2008</t>
  </si>
  <si>
    <t>CONTRATO DE SERVICIOS DE CONSULTORÍA NO.11/2008</t>
  </si>
  <si>
    <t>CONTRATO DE SERVICIOS DE CONSULTORÍA NO.12/2008</t>
  </si>
  <si>
    <t>CONTRATO DE SERVICIOS DE CONSULTORÍA NO.13/2008</t>
  </si>
  <si>
    <t>CONTRATO DE SERVICIOS DE CONSULTORÍA NO.14/2008</t>
  </si>
  <si>
    <t>CONTRATO DE SERVICIOS DE CONSULTORÍA NO.15/2008</t>
  </si>
  <si>
    <t>CONTRATO DE SERVICIOS DE CONSULTORÍA NO.16/2008</t>
  </si>
  <si>
    <t>CONTRATO DE SERVICIOS DE CONSULTORÍA NO.17/2008</t>
  </si>
  <si>
    <t>CONTRATO DE SERVICIOS DE CONSULTORÍA NO.18/2008</t>
  </si>
  <si>
    <t>CONTRATO DE SERVICIOS DE CONSULTORÍA NO.19/2008</t>
  </si>
  <si>
    <t>CONTRATO DE SERVICIOS DE CONSULTORÍA NO.20/2008</t>
  </si>
  <si>
    <t>CONTRATO DE SERVICIOS DE CONSULTORÍA NO.21/2008</t>
  </si>
  <si>
    <t>CONTRATO DE SERVICIOS DE CONSULTORÍA NO.22/2008</t>
  </si>
  <si>
    <t>CONTRATO DE SERVICIOS DE CONSULTORÍA NO.23/2008</t>
  </si>
  <si>
    <t>CONTRATO DE SERVICIOS DE CONSULTORÍA NO.24/2008</t>
  </si>
  <si>
    <t>CONTRATO DE SERVICIOS PROFESIONALES NO.12/2008</t>
  </si>
  <si>
    <t>CONTRATO DE SERVICIOS PROFESIONALES NO.13/2008</t>
  </si>
  <si>
    <t>CONTRATO DE SERVICIOS PROFESIONALES NO.14/2008</t>
  </si>
  <si>
    <t xml:space="preserve">MODALIDAD DE CONTRATACIÓN:   CONCURSO PÚBLICO POR INVITACIÓN </t>
  </si>
  <si>
    <t>PABLO ERNESTO REYES DIAZ</t>
  </si>
  <si>
    <t>CONTRATO DE SERVICIOS PROFESIONALES NO.01/2008</t>
  </si>
  <si>
    <t>CONTRATO DE CONSULTORÍA NO.08/2008</t>
  </si>
  <si>
    <t>AMANCO TUBOSISTEMA, S.A. DE C.V.</t>
  </si>
  <si>
    <t>HERNÁN DARIO SÁNCHEZ RAMOS</t>
  </si>
  <si>
    <t>ANA DALIA MARTINEZ GREGORY</t>
  </si>
  <si>
    <t>YANIRA ELIZABETH REGALADO DE ORELLANA</t>
  </si>
  <si>
    <t>MIRNA YOLANDA BENITEZ MORALES</t>
  </si>
  <si>
    <t>SUYAPA DEL CARMEN SORTO SALMERON</t>
  </si>
  <si>
    <t>YANIRA LIZETH GARCÍA DE FLORES</t>
  </si>
  <si>
    <t>ESSO, S.A.DE C.V.</t>
  </si>
  <si>
    <t>CONTRATO DE SUMINISTRO NO.19/2008</t>
  </si>
  <si>
    <t>CONTRATO DE CONSULTORÍA NO.31/2008</t>
  </si>
  <si>
    <t>CONTRATO DE CONSULTORÍA NO.32/2008</t>
  </si>
  <si>
    <t>CONTRATO DE SERVICIOS PROFESIONALES NO.10/2008</t>
  </si>
  <si>
    <t>CONTRATO DE SERVICIOS PROFESIONALES NO.11/2008</t>
  </si>
  <si>
    <t>CONTRATO DE CONSULTORÍA NO.26/2008</t>
  </si>
  <si>
    <t>CONTRATO DE CONSULTORÍA NO.27/2008</t>
  </si>
  <si>
    <t>CONTRATO DE CONSULTORÍA NO.28/2008</t>
  </si>
  <si>
    <t>CONTRATO DE CONSULTORÍA NO.29/2008</t>
  </si>
  <si>
    <t>CONTRATO DE CONSULTORÍA NO.30/2008</t>
  </si>
  <si>
    <t>CONTRATO DE SUMINISTRO NO.10/2008</t>
  </si>
  <si>
    <t>CONTRATO DE SUMINISTRO NO.18/2008</t>
  </si>
  <si>
    <t>PEDRO ORLANDO GUTIERREZ ALAS</t>
  </si>
  <si>
    <t>CARLOS EDUARDO ALAS GUDIEL</t>
  </si>
  <si>
    <t>CONSUELO OSORIO DE MORA</t>
  </si>
  <si>
    <t>JOSÉ NEMESIO PORTILLO</t>
  </si>
  <si>
    <t>JORGE EDUARDO SÁNCHEZ GUTIERREZ</t>
  </si>
  <si>
    <t>SALVADOR EDMUNDO CORDOVA LÓPEZ</t>
  </si>
  <si>
    <t>JULIO EDUARDO BAÑOS ARÉVALO</t>
  </si>
  <si>
    <t>DELMA GUADALUPE LÓPEZ LINO DE SALAZAR</t>
  </si>
  <si>
    <t>ORLANDO MARTÍNEZ BOLAÑOS</t>
  </si>
  <si>
    <t>EDUARDO ENRIQUE MARTÍNEZ MELARA</t>
  </si>
  <si>
    <t>HUGO EDUARDO IRAHETA MARTI</t>
  </si>
  <si>
    <t>JOSÉ ANTONIO SORIANO GALLEGO</t>
  </si>
  <si>
    <t>JULIO CÉSAR GUZMÁN RUANO</t>
  </si>
  <si>
    <t>RUBEN ENGELBERTO ABREGO ORELLANA</t>
  </si>
  <si>
    <t>SARA MARÍA ALFARO DE MORENO</t>
  </si>
  <si>
    <t>DELFINA CONCEPCIÓN MORENO DE CASTANEDA</t>
  </si>
  <si>
    <t>MARÍA TERESA GONZÁLEZ DE AVILA</t>
  </si>
  <si>
    <t>LUZ MARÍA DURÁN DE SOLORZANO</t>
  </si>
  <si>
    <t>TELESIS, S.A. DE C.V.</t>
  </si>
  <si>
    <t>CENTRO AUDIOLOGICO MÉDICO,  S.A. DE C.V.</t>
  </si>
  <si>
    <t>SISTEMAS Y SERVICIOS DIGITALES, S.A. DE C.V.</t>
  </si>
  <si>
    <t>WILFREDO ANTONIO MARROQUIN GUARDADO</t>
  </si>
  <si>
    <t>SISTEMAS PROFESIONALES EN COMPUTACIÓN, S.A. DE C.V.</t>
  </si>
  <si>
    <t>MASTER COOL, S.A. DE C.V.</t>
  </si>
  <si>
    <t>WILLIAM ERNESTO ANGEL URBINA</t>
  </si>
  <si>
    <t>FARID ELIAS SACA CABRERA</t>
  </si>
  <si>
    <t>CLINICA DE RAYOS " X " BRITO MEJÍA PEÑA, S.A. DE C.V.</t>
  </si>
  <si>
    <t>LINA G. DE LA CRUZ DE ROMERO Y/O  LAB. CLÍNICO INMUNODIAGNOS.</t>
  </si>
  <si>
    <t>SIEMENS, S.A.</t>
  </si>
  <si>
    <t>EBD  EL SALVADOR, S.A. DE C.V.</t>
  </si>
  <si>
    <t>FUMIGADORA Y EXTERMINADORA CAMPOS, S.A. DE C.V.</t>
  </si>
  <si>
    <t>LA CENTRAL DE SEGUROS  Y  FIANZAS, S. A.</t>
  </si>
  <si>
    <t>ZILA CAROLINA MARMOL DE SILIEZAR</t>
  </si>
  <si>
    <t>DUTRIZ  HERMANOS, S. A. DE .V.</t>
  </si>
  <si>
    <t>TALLER DIDEA, S.A. DE  C.V.</t>
  </si>
  <si>
    <t>DADA DADA &amp; CIA, S.A. DE C.V.</t>
  </si>
  <si>
    <t>CLAYTON GIOVANNI MAJANO GÓNZALEZ</t>
  </si>
  <si>
    <t>MARTA LIGIA GALLARDO DE BANCHON</t>
  </si>
  <si>
    <t>MIGUEL ANGEL  FLORES RAMOS</t>
  </si>
  <si>
    <t>CÓDIGOS Y SISTEMAS, S.A. DE  C.V.</t>
  </si>
  <si>
    <t>CARLOS ALBERTO REYES DÍAZ</t>
  </si>
  <si>
    <t>ALDO HUMBERTO GARCÍA GÓMEZ</t>
  </si>
  <si>
    <t>TEODORO TEJADA GAMEZ</t>
  </si>
  <si>
    <t>VIOLETA JAMILETH AYALA ORTÍZ</t>
  </si>
  <si>
    <t>GISELA CONCEPCIÓN ESCALANTE OLIVA</t>
  </si>
  <si>
    <t>INNOMED, S.A. DE C.V.</t>
  </si>
  <si>
    <t>SISTEMAS BIOMÉDICOS, S.A. DE C.V.</t>
  </si>
  <si>
    <t>VENSERVA, S.A. DE C.V.</t>
  </si>
  <si>
    <t>LINCOSERV, S.A. DE C.V.</t>
  </si>
  <si>
    <t>SHELL EL SALVADOR, S.A.</t>
  </si>
  <si>
    <t>CEK DE CENTROAMERICA, S.A. DE C.V.</t>
  </si>
  <si>
    <t>MARIA GUILLERMINA AGUILAR Y/O PURIFASA</t>
  </si>
  <si>
    <t>PRICESMART, EL SALVADOR, S. A. DE C.V.</t>
  </si>
  <si>
    <t>GUSTAVO ALFREDO CRUZ PÉREZ Y/O COMERCIAL GASAL</t>
  </si>
  <si>
    <t>PRODIVSA, S.A. DE C.V.</t>
  </si>
  <si>
    <t>MURCIA &amp; MURCIA Y ASOCIADOS</t>
  </si>
  <si>
    <t>LUIS ALONSO ZELAYA CORTEZ</t>
  </si>
  <si>
    <t>MARIA LORENA NOVOA</t>
  </si>
  <si>
    <t>OSCAR HUMBERTO POLANCO GÓMEZ</t>
  </si>
  <si>
    <t>NADINE EVANGELINA ARIAS HERNÁNDEZ</t>
  </si>
  <si>
    <t>JUAN MERLI ACOSTA</t>
  </si>
  <si>
    <t>XIOMARA JASMÍN MARTÍNEZ DE LÓPEZ</t>
  </si>
  <si>
    <t>ANA MERCEDES CAMPOS VÁSQUEZ</t>
  </si>
  <si>
    <t>SILVIA YOLANDA JIMENEZ</t>
  </si>
  <si>
    <t>ROXANA IMELDA NAVARRETE CRUZ</t>
  </si>
  <si>
    <t>GERMAN ORLANDO VELASQUEZ CORTEZ</t>
  </si>
  <si>
    <t>COMPUSYM</t>
  </si>
  <si>
    <t>INMOBILIARIA Y VALORES, S.A. DE C.V. Y/O YSU RADIO CADENA</t>
  </si>
  <si>
    <t>RADIO CADENA, Y.S.K.L., S.A.</t>
  </si>
  <si>
    <t>RADIODIFUSORA ASOCIADAS, S.A. DE C.V.</t>
  </si>
  <si>
    <t>DELUXE, S.A. DE C.V.</t>
  </si>
  <si>
    <t>JOSÉ ANTONIO RAMÍREZ Y/O FARMACIA PAOLA</t>
  </si>
  <si>
    <t>FARMIX, S.A. DE C.V. Y/O FARMACIA LAS AMÉRICAS</t>
  </si>
  <si>
    <t>ANA DALIA MARTÍNEZ GREGORY</t>
  </si>
  <si>
    <t>CARLA VERONICA ASCENCIO VALLE</t>
  </si>
  <si>
    <t>SISTEMAS DE SEGURIDAD Y LIMPIEZA, S.A. DE C.V.</t>
  </si>
  <si>
    <t>MARTA VICTORIA CONCEPCION HENRIQUEZ PÉREZ</t>
  </si>
  <si>
    <t>RICARDO F. FLORES SALAZAR</t>
  </si>
  <si>
    <t>RODOLFO GIRON FLORES</t>
  </si>
  <si>
    <t>ROSA ISABEL SANTOS DE VALENCIA</t>
  </si>
  <si>
    <t>TITO EDMUNDO ZELADA MEJIA</t>
  </si>
  <si>
    <t>INDUSTRIAS LA CONSTANCIA, S.A.DE C.V.</t>
  </si>
  <si>
    <t>INTERNACIONAL DE SEGUROS, S.A.</t>
  </si>
  <si>
    <t>ANGELA EUGENIA MAIDA DE AREVALO</t>
  </si>
  <si>
    <t>TELEFONICA MULTISERVICIOS, S.A. DE C.V.</t>
  </si>
  <si>
    <t>NOÉ ALBERTO GUILLEN Y/O LIB. Y PAP. LA NUEVA SAN SALVADOR</t>
  </si>
  <si>
    <t>EJECUTIVA, S.A. DE C.V.</t>
  </si>
  <si>
    <t>SERVICIOS INTEGRALES DE ASISTENCIA TÉCNICA, S.A. DE C.V.</t>
  </si>
  <si>
    <t>TALLER DIDEA, S.A.</t>
  </si>
  <si>
    <t>WORLDTEC, S.A. DE C.V.</t>
  </si>
  <si>
    <t>DADA DADAC&amp; CIA, S.A. DE C.V.</t>
  </si>
  <si>
    <t>SAFETY AND MEDICAL SUPPLIES, S.A. DE C.V.</t>
  </si>
  <si>
    <t>ERIKA IDALIA GUTIERREZ DE ROSALES</t>
  </si>
  <si>
    <t>ORTHOSAL, S.A. DE C.V.</t>
  </si>
  <si>
    <t>IMDIA, S.A. DE C.V.</t>
  </si>
  <si>
    <t>SISTEMAS C &amp; C, S.A. DE C.V.</t>
  </si>
  <si>
    <t>UNIVERSIDAD DON BOSCO.</t>
  </si>
  <si>
    <t>MERCEDES HEYDEE ABREGO DE AGUILAR</t>
  </si>
  <si>
    <t>MARIA TERESA GONZÁLEZ DE AVILA</t>
  </si>
  <si>
    <t>DELUXE, S.A.DE C.V.</t>
  </si>
  <si>
    <t>FORMAS, ARTE Y SERVICIOS. S.A. DE C.V.</t>
  </si>
  <si>
    <t>ANGELA EUGENIA NAIDA DE AREVALO</t>
  </si>
  <si>
    <t>TELEMATICA, S.A. DE C.V.</t>
  </si>
  <si>
    <t>DUTRIZ HERMANO</t>
  </si>
  <si>
    <t>EDITORIAL ALTAMIRANO</t>
  </si>
  <si>
    <t>CALZADO BUFALO Y/O JOSÉ LEONEL MONTERROZA CARRANZA</t>
  </si>
  <si>
    <t>EDITORIAL EL MUNDO, S.A.</t>
  </si>
  <si>
    <t>JOSÉ LUIS RIVAS ESCALANTE</t>
  </si>
  <si>
    <t>ROCELI CONSULTORES, S.A. DE C.V.</t>
  </si>
  <si>
    <t>CONCEPTOS BIOMECANICOS, S.A. DE C.V.</t>
  </si>
  <si>
    <t>JOSÉ EDGARDO HERNÁNDEZ PINEDA</t>
  </si>
  <si>
    <t>CLAUDIA BEATRIZ BARAHONA NAVARRETE</t>
  </si>
  <si>
    <t>ABRAHAM ALFREDO AMAYA MENDOZA</t>
  </si>
  <si>
    <t>JORGE ORLANDO QUANT LÓPEZ</t>
  </si>
  <si>
    <t>PATRICIA DEL CARMEN GARCÍA DE CORNEJO</t>
  </si>
  <si>
    <t>HOSPITAL DE EMERGENCIA Y DIAGNÓSTICO, S.A. DE C.V.</t>
  </si>
  <si>
    <t>ROBERTO PABLO CABALLERO ORTIZ</t>
  </si>
  <si>
    <t>DORIS ELENA DORATT PÉREZ</t>
  </si>
  <si>
    <t>MARÍA CARMEN GUILLEN</t>
  </si>
  <si>
    <t xml:space="preserve">SEGUROS E INVERSIONES, S.A. </t>
  </si>
  <si>
    <t>LA CENTRO AMERICANA, S.A.</t>
  </si>
  <si>
    <t>SEGUROS DEL PACIFICO, S.A.</t>
  </si>
  <si>
    <t>FRANCISCO MEJIA ALVARADO</t>
  </si>
  <si>
    <t>JORGE ALBERTO MEDALES</t>
  </si>
  <si>
    <t>JOSÉ ISIDORO MENDOZA MEJIA</t>
  </si>
  <si>
    <t>JULIO CÉSAR DERAS OLIVA</t>
  </si>
  <si>
    <t>NOE ALBERTO GUILLEN Y/O LIB. Y PAP. LA NVA. SAN SALVADOR</t>
  </si>
  <si>
    <t>LIBRERÍA Y PAPELERIA EL NUEVO SIGLO, S.A. DE C.V.</t>
  </si>
  <si>
    <t>INDUSTRIAS CONFECCIONARIAS, S.A. DE C.V:</t>
  </si>
  <si>
    <t>VENTURA ISABEL TORRRES DE ALVARADO</t>
  </si>
  <si>
    <t>DATA &amp; GRAPHICS, S.A.DE C.V.</t>
  </si>
  <si>
    <t>MAURICIO JOSÉ NAVARRO SOMARRIBA</t>
  </si>
  <si>
    <t>DATA GRAPHICS, S.A. DE C.V.</t>
  </si>
  <si>
    <t>RODRÍGUEZ COMPUTADORAS, S.A. DE C.V.</t>
  </si>
  <si>
    <t>TALLER DIDEA,S.A. DE C.V.</t>
  </si>
  <si>
    <t>DISTRIBUIDOR SHELL DE EL SALVADOR, S.A.</t>
  </si>
  <si>
    <t>GRUPO  Q EL SALVADOR, S.A. DE C.V.</t>
  </si>
  <si>
    <t>JESÚS ABRAHAM LÓPEZ TORRES</t>
  </si>
  <si>
    <t>TALENTO HUMANO, S.A. DE C.V.</t>
  </si>
  <si>
    <t>DIRECCIÓN GENERAL DE TESORERÍA</t>
  </si>
  <si>
    <t>LA CENTRO AMÉRICANA, S.A.</t>
  </si>
  <si>
    <t>INSTITUTO TECNOLOGICO CENTROAMÉRICANO</t>
  </si>
  <si>
    <t>CONTRATO 12/2007</t>
  </si>
  <si>
    <t>CONTRATO NO.01/2007</t>
  </si>
  <si>
    <t>CONTRATO NO.02/2007</t>
  </si>
  <si>
    <t>CONTRATO NO.03/2007</t>
  </si>
  <si>
    <t>CONTRATO NO.04/2007</t>
  </si>
  <si>
    <t>CONTRATO NO.13/2007</t>
  </si>
  <si>
    <t>CONTRATO S/P NO.14/2007</t>
  </si>
  <si>
    <t>CONTRATO S/P NO.15/2007</t>
  </si>
  <si>
    <t>CONTRATO S/P NO.16/2007</t>
  </si>
  <si>
    <t>CONTRATO S/P NO.17/2007</t>
  </si>
  <si>
    <t>Suministro No.01/2007</t>
  </si>
  <si>
    <t>FASANI, S.A. DE C.V.</t>
  </si>
  <si>
    <t>FARMACEUTICOS EQUIVALENTES, S.A. DE .V.</t>
  </si>
  <si>
    <t>MARIO GUILLERMO BENJAMÍN VALIENTE DADA</t>
  </si>
  <si>
    <t>ULMED, S.A. DE C.V.</t>
  </si>
  <si>
    <t>MATESA, S.A.DE C.V.</t>
  </si>
  <si>
    <t>OXIGENOS Y GASES, S.A. DE C.V.</t>
  </si>
  <si>
    <t>Suministro No.04/2007</t>
  </si>
  <si>
    <t>Suministro No.01/2007-A</t>
  </si>
  <si>
    <t>Suministro No.02/2007</t>
  </si>
  <si>
    <t>Suministro No.03/2007</t>
  </si>
  <si>
    <t>Suministro No.06/2007</t>
  </si>
  <si>
    <t>Suministro No.07/2007</t>
  </si>
  <si>
    <t>Suministro No.08/2007</t>
  </si>
  <si>
    <t>Suministro No.09/2007</t>
  </si>
  <si>
    <t>Suministro No.10/2007</t>
  </si>
  <si>
    <t>MODALIDAD DE CONTRATACIÓN:  CONCURSO PÚBLICO</t>
  </si>
  <si>
    <t>ROSA ESTELA MORALES DE PORTILLO</t>
  </si>
  <si>
    <t>JUAN ANTONIO MENJIVAR CERNA</t>
  </si>
  <si>
    <t>ARABELLA MALDONADO GÓMEZ</t>
  </si>
  <si>
    <t>FRANKLIN JANUARIO GARCIA RODRÍGUEZ</t>
  </si>
  <si>
    <t>STEVEN IVAN GUZMÁN DÍAZ</t>
  </si>
  <si>
    <t>HUGO GUALBERTO AGUILAR MALDONADO</t>
  </si>
  <si>
    <t>ROBERTO CARLOS LÓPEZ PARADA</t>
  </si>
  <si>
    <t>EDWIN AMADO MUÑOZ DURÁN</t>
  </si>
  <si>
    <t>SILVIA YOLANDA JIMENEZ FLORES</t>
  </si>
  <si>
    <t>CONSULTORÍA NO.03/2007</t>
  </si>
  <si>
    <t>CONSULTORÍA NO.04/2007</t>
  </si>
  <si>
    <t>CONSULTORÍA NO.05/2007</t>
  </si>
  <si>
    <t>CONSULTORÍA NO.06/2007</t>
  </si>
  <si>
    <t>CONSULTORÍA NO.07/2007</t>
  </si>
  <si>
    <t>CONSULTORÍA NO.08/2007</t>
  </si>
  <si>
    <t>CONSULTORÍA NO.09/2007</t>
  </si>
  <si>
    <t>CONSULTORÍA NO.10/2007</t>
  </si>
  <si>
    <t>CONSULTORÍA NO.11/2007</t>
  </si>
  <si>
    <t>CONSULTORÍA NO.12/2007</t>
  </si>
  <si>
    <t>CONSULTORÍA NO.13/2007</t>
  </si>
  <si>
    <t>CONSULTORÍA NO.14/2007</t>
  </si>
  <si>
    <t>CONSULTORÍA NO.15/2007</t>
  </si>
  <si>
    <t>CONSULTORÍA NO.16/2007</t>
  </si>
  <si>
    <t>CONSULTORÍA NO.17/2007</t>
  </si>
  <si>
    <t>CONSULTORÍA NO.18/2007</t>
  </si>
  <si>
    <t>CONSULTORÍA NO.19/2007</t>
  </si>
  <si>
    <t>CONSULTORÍA NO.20/2007</t>
  </si>
  <si>
    <t>CONSULTORÍA NO.21/2007</t>
  </si>
  <si>
    <t>PROFESIONALES NO.01/2007</t>
  </si>
  <si>
    <t>PROFESIONALES NO.02/2007</t>
  </si>
  <si>
    <t>PROFESIONALES NO.03/2007</t>
  </si>
  <si>
    <t>PROFESIONALES NO.04/2007</t>
  </si>
  <si>
    <t>PROFESIONALES NO.05/2007</t>
  </si>
  <si>
    <t>PROFESIONALES NO.06/2007</t>
  </si>
  <si>
    <t>CONSULTORIA NO. 22/2007</t>
  </si>
  <si>
    <t>CONSULTORIA NO. 23/2007</t>
  </si>
  <si>
    <t>CONSULTORIA NO. 24/2007</t>
  </si>
  <si>
    <t>CONSULTORIA NO. 25/2007</t>
  </si>
  <si>
    <t xml:space="preserve">MARTA VICTORIA CONCEPCIÓN HENRIQUEZ PÉREZ </t>
  </si>
  <si>
    <t xml:space="preserve"> ROSA GUADALUPE RIVERA MORENO </t>
  </si>
  <si>
    <t>ROSA CANDIDA LÓPEZ PAREDES</t>
  </si>
  <si>
    <t>MORENA DEL CARMEN MENJIVAR AGUILAR</t>
  </si>
  <si>
    <t xml:space="preserve"> ANA DALIA MARTÍNEZ GREGORY </t>
  </si>
  <si>
    <t xml:space="preserve"> YOLANDA PATRICIA MARTÍNEZ AVELAR </t>
  </si>
  <si>
    <t>CONSULTORIA  NO. 01/2007</t>
  </si>
  <si>
    <t>CONSULTORIA  NO. 02/2007</t>
  </si>
  <si>
    <t>PROFESIONALES NO.09/2007</t>
  </si>
  <si>
    <t>PROFESIONALES NO.10/2007</t>
  </si>
  <si>
    <t>PROFESIONALES NO.11/2007</t>
  </si>
  <si>
    <t>PROFESIONALES 08/2007</t>
  </si>
  <si>
    <t>PROFESIONALES 07/2007</t>
  </si>
  <si>
    <t>ROSA CANDIDA LÓPEZ PAREDES (*)</t>
  </si>
  <si>
    <t>NERINA CONSUELO MAGDALENA VELA MARTÍNEZ (*)</t>
  </si>
  <si>
    <t>MORENA DEL CARMEN MENJIVAR AGUILAR (*)</t>
  </si>
  <si>
    <t>(*)</t>
  </si>
  <si>
    <t>MONTOS POR HORA</t>
  </si>
  <si>
    <t xml:space="preserve">MODALIDAD DE CONTRATACIÓN:  CONCURSO PÚBLICO POR INVITACIÓN </t>
  </si>
  <si>
    <t>JOSÉ LEÓNIDAS ARGUETA ROLDAN</t>
  </si>
  <si>
    <t>CONTRATO NO.11/2007</t>
  </si>
  <si>
    <t>CONTRATO NO.12/2007</t>
  </si>
  <si>
    <t>JOSÉ HERIBERTO GUERRERO CHACON     (FISIATRIA)</t>
  </si>
  <si>
    <t>INSTITUTO DE CIENCIAS NEUROLOGICAS, S.A. DE C.V.  (FISIATRIA)</t>
  </si>
  <si>
    <t>CENTRO AUDIOLOGICO MÉDICO, S.A. DE C.V. (OTORRINOLARINGOLOG)</t>
  </si>
  <si>
    <t>JOSÉ ROBERTO CALDERON MAGAÑA   (OTORRINOLARINGOLOGIA)</t>
  </si>
  <si>
    <t>WILLIAM E. RAMOS VEGA  (UROLOGIA)</t>
  </si>
  <si>
    <t>CENTRO DE ENDOSCOPIA DIGESTIVA, S.A. DE C.V. (GASTROENTEROL)</t>
  </si>
  <si>
    <t>XENIA CARCAMO DE CORNEJO  (OFTALMOLOGIA)</t>
  </si>
  <si>
    <t>CLINICA CANDRAY, S.A. DE C.V.  (OFTALMOLOGIA)</t>
  </si>
  <si>
    <t>VICTOR JACINTO COLOCHO BOSQUE  (NEUMOLOGIA)</t>
  </si>
  <si>
    <t>DAVID ANTONIO HENRIQUEZ ARRAZOLA  (NEUROLOGIA)</t>
  </si>
  <si>
    <t>CLINICA DE RAYOS "X" BRITO MEJIA PEÑA, S.A. DE C.V.</t>
  </si>
  <si>
    <t>LABORATORIO CLINICO PÉREZ, S.A. DE C.V.</t>
  </si>
  <si>
    <t>LINA GUADALUPE DE LA CRUZ DE ROMERO Y/O LABORATORIO CLINICO DE INMUNODIAGNOSTICO</t>
  </si>
  <si>
    <t>JUAN MERLYN ACOSTA ROMUALDO</t>
  </si>
  <si>
    <t>ROBERTO HENRY ALONSO REYES MERLOS</t>
  </si>
  <si>
    <t>NORMA LOURDES ORTIZ MIRANDA</t>
  </si>
  <si>
    <t>RICARDO FEDERICA FLORES SALAZAR</t>
  </si>
  <si>
    <t>LUIS ALFONSO MÉNDEZ RODRÍGUEZ</t>
  </si>
  <si>
    <t>NORMA ARELY MENDOZA FLORES</t>
  </si>
  <si>
    <t>STEVEN IVÁN GUZMÁN DÍAZ</t>
  </si>
  <si>
    <t>MAXIMA SEGURIDAD LEGAL, S.A. DE C.V.</t>
  </si>
  <si>
    <t>CARLOS HUMBERTO SALAZAR MURGAS</t>
  </si>
  <si>
    <t>DORIS CELINA HENRIQUEZ OLIVARES</t>
  </si>
  <si>
    <t>ROSA MARGARITA DÍAZ CARDOZA</t>
  </si>
  <si>
    <t>ZILA CAROLINA MÁRMOL DE SILIEZAR</t>
  </si>
  <si>
    <t>JOSÉ EDUARDO OLIVA TOVAR</t>
  </si>
  <si>
    <t>OSCAR MAURICIO QUINTANILLA PANIAGUA</t>
  </si>
  <si>
    <t>JUAN TIRSO CONTRERAS RIVERA</t>
  </si>
  <si>
    <t>FARMIX, S.A. DE C,V.</t>
  </si>
  <si>
    <t>FARMACIAS UNO, S.A. DE C.V.</t>
  </si>
  <si>
    <t>JOSÉ ATILIO JUÁREZ Y/O FARMACIA VIRGEN DE GUADALUPE</t>
  </si>
  <si>
    <t>MULTILIMEÑA, S.A. DE C.V.</t>
  </si>
  <si>
    <t>COPIDESA DE C.V.</t>
  </si>
  <si>
    <t>SERVICIOS Y SISTEMAS DIGITALES, S.A. DE C.V.</t>
  </si>
  <si>
    <t>ALCATEL &amp; BUSINESS DISTRIBUTION, S.A. DE C.V.</t>
  </si>
  <si>
    <t>MARTA VICTORIA HENRIQUEZ</t>
  </si>
  <si>
    <t>MASTER COOL, S.A. DE C.V:</t>
  </si>
  <si>
    <t>FUMIGADORA Y EXTERMINADORA CAMPOS, S.A. DE C.V:</t>
  </si>
  <si>
    <t>ALCALDIA MUNICIPAL DE SAN SALVADOR</t>
  </si>
  <si>
    <t>MAYTE VILANOVA DE GÓMEZ</t>
  </si>
  <si>
    <t>MULTISERVICIOS DEL GOLFO, S.A. DE C.V.</t>
  </si>
  <si>
    <t>ORTHOSAL, S.A. DE C.V:</t>
  </si>
  <si>
    <t>ROSA MARIBEL AGUILAR DE ANGEL Y/O DIPROMEDIC</t>
  </si>
  <si>
    <t>PROVEEDORES MÉDICOS Y DE INSTRUMENTAL, S.A. DE C.V.</t>
  </si>
  <si>
    <t>ROBERTO CARLOS RUGAMAS</t>
  </si>
  <si>
    <t>LA NUEVA ESCOLAR, S.A. DE C.V.  Y/O OFFOCE PRODUCTS</t>
  </si>
  <si>
    <t>SISTEMAS INTEGRADOS, S.A. DE C.V.</t>
  </si>
  <si>
    <t>AXXEL, S.A. DE C.V.</t>
  </si>
  <si>
    <t>CEK, DE CENTROAMERICA  ( EL SALVADOR )</t>
  </si>
  <si>
    <t>DIVISIONES MÉDICO QUIMICAS Y COMERCIO EN GENERAL</t>
  </si>
  <si>
    <t>EUROPA, S.A. DE C.V.</t>
  </si>
  <si>
    <t>TESORERIA ESPECIAL DE OPAMSS</t>
  </si>
  <si>
    <t>SIEMENS, S.A. DE C.V.</t>
  </si>
  <si>
    <t>BLANCA TERESA PACHECO SÁNCHEZ</t>
  </si>
  <si>
    <t>NOÉ ALBERTO GUILLEN Y/O LIB. Y PAP. LA NVA. SAN SALVADOR</t>
  </si>
  <si>
    <t>DIVER, S.A. DE C.V.</t>
  </si>
  <si>
    <t>EDWIN ERNESTO SERRANO MARTÍNEZ</t>
  </si>
  <si>
    <t>FORMULARIOS STANDARD, S.A.</t>
  </si>
  <si>
    <t>INMOBILIARIA Y VALORES, S.A. DE C.V.</t>
  </si>
  <si>
    <t>RADIO CADENA, Y.S.K.L. , S.A.</t>
  </si>
  <si>
    <t>SARA MARIA ALFARO CRISTALES</t>
  </si>
  <si>
    <t>MIGUEL ANGEL FLORES RAMOS</t>
  </si>
  <si>
    <t>JOSÉ HUMBERTO BOJORQUEZ</t>
  </si>
  <si>
    <t>MIGUEL ERNESTO GUERRERO CABRERA</t>
  </si>
  <si>
    <t>SPECIALTY CONTACT LENS, S.A. DE C.V.</t>
  </si>
  <si>
    <t>MARIO ERNESTO TOVAR MONGE</t>
  </si>
  <si>
    <t>DEBORA KAREN SÁNCHEZ SORTO</t>
  </si>
  <si>
    <t>JOSÉ MAURICIO RIVAS BENAVIDES</t>
  </si>
  <si>
    <t>GEOVANNY ALEXANDER ALFARO MORALES</t>
  </si>
  <si>
    <t>JOSÉ ANTONIO HERNÁNDEZ ALVAREZ</t>
  </si>
  <si>
    <t>JOSÉ DANIEL CRIOLLO SOLORZANO</t>
  </si>
  <si>
    <t>MILTÓN RAÚL CASTRO</t>
  </si>
  <si>
    <t>ADILBER SIGFREDO ALVARADO PORTILLO</t>
  </si>
  <si>
    <t>LUIS RENE NAVARRO ROSA</t>
  </si>
  <si>
    <t>ASOCIACIÓN DE TRANSPORTISTAS AHUACHAPANECOS, S.A. DE C.V.</t>
  </si>
  <si>
    <t>EUSEBIA RAMOS DE MEMBREÑO</t>
  </si>
  <si>
    <t>ANA EDUVIGES CALDERÓN DE SALGUERO</t>
  </si>
  <si>
    <t>BLANCA ODILIA HERNÁNDEZ MARTÍNEZ</t>
  </si>
  <si>
    <t xml:space="preserve">CENTRO AUDIOLOGICO MÉDICO, S.A. DE C.V. </t>
  </si>
  <si>
    <t>MACHON  Y  VEJARANO, S.A. DE C.V.</t>
  </si>
  <si>
    <t>LUCAS ALFREDO MENDEZ OPORTO</t>
  </si>
  <si>
    <t>STMEDIC, S.A. DE C.V.</t>
  </si>
  <si>
    <t>HAZEL INDUSTRIAS, S.A. DE C.V.</t>
  </si>
  <si>
    <t>MOISÉS RIVAS ZAMORA Y/O PAPELERA EL PROGRESO</t>
  </si>
  <si>
    <t>CLEMENTE RIVAS AMAYA Y/O PAPELERIA EL PITAL</t>
  </si>
  <si>
    <t>IMPORTACIONES CARRANZA P. S.A. DE C.V:</t>
  </si>
  <si>
    <t>JOSÉ GERARDO FUNES CHÁVEZ</t>
  </si>
  <si>
    <t>IGNACIO ARGUETA CHICA Y/O O &amp; P EL SALVADOR</t>
  </si>
  <si>
    <t>BERTA SALAZAR GIRÓN DE MEJIA</t>
  </si>
  <si>
    <t>JENNY GRANADOS DE BAUTISTA Y/O CENTRO ODONTOLOGICO VIDA</t>
  </si>
  <si>
    <t>VILMA PERLA DE SERRANO</t>
  </si>
  <si>
    <t>CARLOS EMERSON MOZ CHOTO     ( 720 HORAS )</t>
  </si>
  <si>
    <t>LOS OLIVOS, S.A. DE C.V.</t>
  </si>
  <si>
    <t>INDUSTRIAS CONFECCIONARIAS, S.A. DE C.V.</t>
  </si>
  <si>
    <t xml:space="preserve">MANUEL UBERTO MEJIA PEÑA  </t>
  </si>
  <si>
    <t>LUZ MARÍA DURAN DE SOLORZANO</t>
  </si>
  <si>
    <t>FEDERICO RAFAEL LÓPEZ BELTRAN</t>
  </si>
  <si>
    <t>MERCEDES HAYDEE ABREGO DE AGUILAR</t>
  </si>
  <si>
    <t xml:space="preserve">DAVID ANTONIO HENRIQUEZ ARRAZOLA  </t>
  </si>
  <si>
    <t>JULIO CÉSAR GUZMAN RUANO</t>
  </si>
  <si>
    <t>JOSÉ RICARDO OSEGUEDA ORTEGA</t>
  </si>
  <si>
    <t xml:space="preserve">JOSÉ HERIBERTO GUERRERO CHACON     </t>
  </si>
  <si>
    <t>EFRAIN ERNESTO HERRERA MAGAÑA</t>
  </si>
  <si>
    <t xml:space="preserve">VICTOR JACINTO COLOCHO BOSQUE </t>
  </si>
  <si>
    <t>OXIGENO Y  GASES DE EL SALVADOR, S.A. DE C.V.</t>
  </si>
  <si>
    <t>DADA DADA  Y  CIA, S.A. DE C.V.</t>
  </si>
  <si>
    <t>CEK DE CENTROAMERICA EL SALVADOR, S.A.</t>
  </si>
  <si>
    <t xml:space="preserve">GUSTAVO ALFREDO CRUZ PEREZ  Y/O COMERCIAL GASAL </t>
  </si>
  <si>
    <t xml:space="preserve">CARLOS EMERSON MOZ CHOTO   </t>
  </si>
  <si>
    <t xml:space="preserve">GUSTAVO ALFREDO CRUZ PÉREZ  Y/O COMERCIAL GASAL </t>
  </si>
  <si>
    <t>EJECUTIVA, S.A. DE  C.V.</t>
  </si>
  <si>
    <t>MOORE DE CENTRO AMÉRICA, S.A. DE C.V.</t>
  </si>
  <si>
    <t>EL NUEVO SIGLO, S.A. DE C.V.</t>
  </si>
  <si>
    <t>AUDIOMED, S.A. DE C.V.</t>
  </si>
  <si>
    <t>SISTEMAS Y SERVICIOS DIGITALES, S. A. DE  C.V.</t>
  </si>
  <si>
    <t>LUIS MONTES PACHECO</t>
  </si>
  <si>
    <t>SIEMENS,  S.A.</t>
  </si>
  <si>
    <t>LA CENTRO AMERICANA,  S.A.</t>
  </si>
  <si>
    <t>FRANKLIN JANUARIO GARCIA RODRIGUEZ</t>
  </si>
  <si>
    <t>ERICK AMILCAR GAMERO MORALES</t>
  </si>
  <si>
    <t>CENTRO NACIONAL DE REGISTRO</t>
  </si>
  <si>
    <t>SE EMITIRÁ REFERENCIA RESPECTIVA, ASÍ MISMO AQUELLOS EXÁMENES ESPECIALIZADOS QUE SE PRESENTEN CON MENOR PERIODICIDAD, ESTOS SE CANALIZARAN A TRAVÉS DEL FONDO CIRCULANTE DE MONTO FIJO DE PRESTACIONES DEL FONDO DE LISIADOS.</t>
  </si>
  <si>
    <t>POR REFERENCIA</t>
  </si>
  <si>
    <t>PRORROGA</t>
  </si>
  <si>
    <t>ACUERDO N° 07.01.2006</t>
  </si>
  <si>
    <t>CONTRATO 06/2006</t>
  </si>
  <si>
    <t>CONTRATO 07/2006</t>
  </si>
  <si>
    <t xml:space="preserve"> MANDAMIENTO DE PAGO NO. 1777  EMITIDO POR OPAMSS </t>
  </si>
  <si>
    <t xml:space="preserve"> MANDAMIENTO DE PAGO NO. 2949  EMITIDO POR OPAMSS </t>
  </si>
  <si>
    <t xml:space="preserve">MANDAMIENTO DE PAGO </t>
  </si>
  <si>
    <t xml:space="preserve">CONTRATO </t>
  </si>
  <si>
    <t>CONTRATO  02/2006</t>
  </si>
  <si>
    <t>DOCENTES TÉCNICOS, S.A. DE C.V.</t>
  </si>
  <si>
    <t>FUENTES Y ASOCIADOS, S.A. DE C.V.</t>
  </si>
  <si>
    <t>CONTRATO DE SERVICIOS N° 01/2006</t>
  </si>
  <si>
    <t>CONTRATO DE SERVICIOS N° 14/2006</t>
  </si>
  <si>
    <t>CONTRATO DE OBRAS N°  01/2006</t>
  </si>
  <si>
    <t xml:space="preserve">IGNACIO ARGUETA CHICA </t>
  </si>
  <si>
    <t>P.O.D.E.S</t>
  </si>
  <si>
    <t>IGNACIO ARGUETA CHICA Y/O  O &amp; P EL SALVADOR</t>
  </si>
  <si>
    <t>IGNACIO ARGUETA CHICA (O &amp; P EL SALVADOR)</t>
  </si>
  <si>
    <t>SALOMON GUARDADO ORELLANA (FARMACIA LA PAZ)</t>
  </si>
  <si>
    <t>CONTRATO SUMINISTRO N° 02/2006</t>
  </si>
  <si>
    <t>CONTRATO DE SERVICIOS N°  09/2006</t>
  </si>
  <si>
    <t>CONTRATO SUMINISTRO  N° 03/2006</t>
  </si>
  <si>
    <t xml:space="preserve">CONTRATO SUMINISTRO N°  04/2006 </t>
  </si>
  <si>
    <t xml:space="preserve">CONTRATO SUMINISTRO N° 05/2006     </t>
  </si>
  <si>
    <t>CONTRATO SUMINISTRO N° 06/2006</t>
  </si>
  <si>
    <t>CONTRATO SUMINISTRO N° 07/2006</t>
  </si>
  <si>
    <t>CONTRATO SUMINISTRO N ° 08/2006</t>
  </si>
  <si>
    <t>CONTRATO SUMINISTRO N° 13/2006</t>
  </si>
  <si>
    <t>CONTRATO DE SUMINISTRO N° 11/2006</t>
  </si>
  <si>
    <t>CONTRATO DE SUMINISTRO N° 10/2006</t>
  </si>
  <si>
    <t>CONTRATO DE SUMINISTRO N° 12/2006</t>
  </si>
  <si>
    <t>MILTÓN ARTURO MEJIA PERAZA</t>
  </si>
  <si>
    <t>EDWIN AMADO MUÑOZ DURAN</t>
  </si>
  <si>
    <t>MAURICIO ENRIQUE FUENTES GRANILLO</t>
  </si>
  <si>
    <t>ROSA CANDIDA LÓPEZ PARADA</t>
  </si>
  <si>
    <t>EFRAÍN AMILCAR MURILLO VIOLANTE ( AICA, S.A. DE C.V. )</t>
  </si>
  <si>
    <t>US$ 31.50  VDSS</t>
  </si>
  <si>
    <t>US$ 56.50  VFSS</t>
  </si>
  <si>
    <t xml:space="preserve">$  20.00 por hora </t>
  </si>
  <si>
    <t>CONTRATO DE SERVICIOS N°  07/2006</t>
  </si>
  <si>
    <t>CONTRATO DE SERVICIOS N°   08/2006</t>
  </si>
  <si>
    <t>CONTRATO DE SERVICIOS N°   09/2006</t>
  </si>
  <si>
    <t>CONTRATO DE SERVICIOS N°  10/2006</t>
  </si>
  <si>
    <t>CONTRATO DE SERVICIOS N°   11/2006</t>
  </si>
  <si>
    <t>CONTRATO DE SERVICIOS N°   12/2006</t>
  </si>
  <si>
    <t>CONTRATO DE SERVICIOS N°   13/2006</t>
  </si>
  <si>
    <t>CONTRATO DE SERVICIOS N°   14/2006</t>
  </si>
  <si>
    <t>CONTRATO DE SERVICIOS N°   15/2006</t>
  </si>
  <si>
    <t>CONTRATO DE SERVICIOS DE CONSULTORÍA  N° 01/2006</t>
  </si>
  <si>
    <t>CONTRATO DE SERVICIOS DE CONSULTORÍA  N° 02/2006</t>
  </si>
  <si>
    <t>CONTRATO DE SERVICIOS DE CONSULTORÍA  N°  03/2006</t>
  </si>
  <si>
    <t>CONTRATO DE SERVICIOS DE CONSULTORÍA  N° 04/2006</t>
  </si>
  <si>
    <t>CONTRATO DE SERVICIOS DE CONSULTORÍA  N° 05/2006</t>
  </si>
  <si>
    <t>CONTRATO DE SERVICIOS PROFESIONALES  N°  01/2006</t>
  </si>
  <si>
    <t>CONTRATO DE SERVICIOS PROFESIONALES  05/2006</t>
  </si>
  <si>
    <t>CONTRATO DE SERVICIOS PROFESIONALES  06/2006</t>
  </si>
  <si>
    <t>CONTRATO DE SERVICIOS N° 18/2006</t>
  </si>
  <si>
    <t>CONTRATO DE SERVICIOS N°16/2006</t>
  </si>
  <si>
    <t>CONTRATO DE SERVICIOS N° 17/2006</t>
  </si>
  <si>
    <t>COMPLEJO TÉCNICO SAN FRANCISCO DE SALES, S.A. DE C.V.</t>
  </si>
  <si>
    <t>SANDRA EVELIN NIETO DE QUEVEDO</t>
  </si>
  <si>
    <t>MARTA LORENA NOVOA DE RODRÍGUEZ</t>
  </si>
  <si>
    <t>CONTRATO DE SERVICIOS N° 15/2006</t>
  </si>
  <si>
    <t>CONTRATO DE SERVICIOS N°  16/2006</t>
  </si>
  <si>
    <t>CONTRATO DE SERVICIOS N°  19/2005</t>
  </si>
  <si>
    <t>CONTRATO DE SERVICIOS N° 20/2006</t>
  </si>
  <si>
    <t>CONTRATO DE SERVICIOS N° 21/2006</t>
  </si>
  <si>
    <t>CONTRATO DE SERVICIOS N° 22/2006</t>
  </si>
  <si>
    <t>SEGUROS E INVERSIONES, S.A.</t>
  </si>
  <si>
    <t>SANDRA RENEE STERNHEIM SELVA</t>
  </si>
  <si>
    <t>MONTOS</t>
  </si>
  <si>
    <t>ORDEN DE SUMINISTRO DE BIENES Y SERVICIOS O CONTRATO</t>
  </si>
  <si>
    <t>E</t>
  </si>
  <si>
    <t>MB</t>
  </si>
  <si>
    <t>B</t>
  </si>
  <si>
    <t>R</t>
  </si>
  <si>
    <t>X</t>
  </si>
  <si>
    <t>LG  Nº 01/2006</t>
  </si>
  <si>
    <t>LG Nº 79/2009</t>
  </si>
  <si>
    <t>LG Nº 107/2007</t>
  </si>
  <si>
    <t>LG Nº 109/2009</t>
  </si>
  <si>
    <t>LG Nº 15/2006</t>
  </si>
  <si>
    <t>LG Nº 03/2006</t>
  </si>
  <si>
    <t>LG  Nº 02/2006</t>
  </si>
  <si>
    <t>LG Nº 04/2006</t>
  </si>
  <si>
    <t>LG Nº 05/2006</t>
  </si>
  <si>
    <t>LG Nº 06/2006</t>
  </si>
  <si>
    <t>LG Nº 07/2006</t>
  </si>
  <si>
    <t>LG Nº 08/2006</t>
  </si>
  <si>
    <t>LG Nº 09/2006</t>
  </si>
  <si>
    <t>LG Nº 10/2006</t>
  </si>
  <si>
    <t>LG Nº 11/2006</t>
  </si>
  <si>
    <t>LG Nº 12/2006</t>
  </si>
  <si>
    <t>LG Nº 13/2006</t>
  </si>
  <si>
    <t>LG Nº 14/2006</t>
  </si>
  <si>
    <t>LG Nº 16/2006</t>
  </si>
  <si>
    <t>LG Nº 17/2006</t>
  </si>
  <si>
    <t>LG Nº 18/2006</t>
  </si>
  <si>
    <t>LG Nº 19/2006</t>
  </si>
  <si>
    <t>LG Nº 20/2006</t>
  </si>
  <si>
    <t>LG Nº 21/2006</t>
  </si>
  <si>
    <t>LG Nº 22/2006</t>
  </si>
  <si>
    <t>LG Nº 23/206</t>
  </si>
  <si>
    <t>LG Nº 24/2006</t>
  </si>
  <si>
    <t>LG Nº 25/2006</t>
  </si>
  <si>
    <t>LG Nº 26/2006</t>
  </si>
  <si>
    <t>LG Nº 27/2006</t>
  </si>
  <si>
    <t>LG Nº 28/2006</t>
  </si>
  <si>
    <t>LG Nº 29/2006</t>
  </si>
  <si>
    <t>LG Nº 30/2006</t>
  </si>
  <si>
    <t>LG Nº 31/2006</t>
  </si>
  <si>
    <t>LG Nº 32/2006</t>
  </si>
  <si>
    <t>LG Nº 33/2006</t>
  </si>
  <si>
    <t>LG Nº 34/2006</t>
  </si>
  <si>
    <t>LG Nº 35/2006</t>
  </si>
  <si>
    <t>LG Nº 36/2006</t>
  </si>
  <si>
    <t>LG Nº 37/2006</t>
  </si>
  <si>
    <t>LG Nº 38/2006</t>
  </si>
  <si>
    <t>LG Nº 39/2006</t>
  </si>
  <si>
    <t>LG Nº 40/2006</t>
  </si>
  <si>
    <t>LG Nº 41/2006</t>
  </si>
  <si>
    <t>LG Nº 42/2006</t>
  </si>
  <si>
    <t>LG Nº 43/2006</t>
  </si>
  <si>
    <t>LG Nº 44/2006</t>
  </si>
  <si>
    <t>LG Nº 45/2006</t>
  </si>
  <si>
    <t>LG Nº 46/2006</t>
  </si>
  <si>
    <t>LG Nº 47/2006</t>
  </si>
  <si>
    <t>LG Nº 48/2006</t>
  </si>
  <si>
    <t>LG Nº 49/2006</t>
  </si>
  <si>
    <t>LG Nº 50/2006</t>
  </si>
  <si>
    <t>LG Nº 51/2006</t>
  </si>
  <si>
    <t>LG Nº 52/2006</t>
  </si>
  <si>
    <t>LG Nº 53/2006</t>
  </si>
  <si>
    <t>LG Nº 54/2006</t>
  </si>
  <si>
    <t>LG Nº 55/2006</t>
  </si>
  <si>
    <t>LG Nº 56/2006</t>
  </si>
  <si>
    <t>LG Nº 57/2006</t>
  </si>
  <si>
    <t>LG Nº 58/2006</t>
  </si>
  <si>
    <t>LG Nº 59/2009</t>
  </si>
  <si>
    <t>LG Nº 59/2006</t>
  </si>
  <si>
    <t>LG Nº 60/2006</t>
  </si>
  <si>
    <t>LG Nº 61/2006</t>
  </si>
  <si>
    <t>LG Nº 62/2006</t>
  </si>
  <si>
    <t>LG Nº 63/2006</t>
  </si>
  <si>
    <t>LG Nº 64/2006</t>
  </si>
  <si>
    <t>LG Nº 65/2006</t>
  </si>
  <si>
    <t>LG Nº 66/2006</t>
  </si>
  <si>
    <t>LG Nº 67/2006</t>
  </si>
  <si>
    <t>LG Nº 68/2009</t>
  </si>
  <si>
    <t>LG Nº 68/2006</t>
  </si>
  <si>
    <t>LG Nº 69/2006</t>
  </si>
  <si>
    <t>LG Nº 70/2006</t>
  </si>
  <si>
    <t>LG Nº 71/2006</t>
  </si>
  <si>
    <t>LG Nº 72/2006</t>
  </si>
  <si>
    <t>LG Nº 73/2006</t>
  </si>
  <si>
    <t>LG Nº 74/2006</t>
  </si>
  <si>
    <t>LG Nº 75/2006</t>
  </si>
  <si>
    <t>LG Nº 76/2006</t>
  </si>
  <si>
    <t>LG Nº 77/2006</t>
  </si>
  <si>
    <t>LG Nº 78/2006</t>
  </si>
  <si>
    <t>LG Nº 79/2006</t>
  </si>
  <si>
    <t>LG Nº 80/2006</t>
  </si>
  <si>
    <t>LG Nº 81/2006</t>
  </si>
  <si>
    <t>LG Nº 82/2006</t>
  </si>
  <si>
    <t>LG Nº 83/2006</t>
  </si>
  <si>
    <t>LG Nº 84/2006</t>
  </si>
  <si>
    <t>LG Nº 85/2006</t>
  </si>
  <si>
    <t>LG Nº 86/2006</t>
  </si>
  <si>
    <t>LG Nº 87/2006</t>
  </si>
  <si>
    <t>LG Nº 88/2006</t>
  </si>
  <si>
    <t>LG Nº 89/2006</t>
  </si>
  <si>
    <t>LG Nº 90/2006</t>
  </si>
  <si>
    <t>LG Nº 91/2006</t>
  </si>
  <si>
    <t>LG Nº 92/2006</t>
  </si>
  <si>
    <t>LG Nº 93/2006</t>
  </si>
  <si>
    <t>LG Nº 94/2006</t>
  </si>
  <si>
    <t>LG Nº 95/2006</t>
  </si>
  <si>
    <t>LG Nº 96/2006</t>
  </si>
  <si>
    <t>LG Nº 97/2006</t>
  </si>
  <si>
    <t>LG Nº 98/2006</t>
  </si>
  <si>
    <t>LG Nº 99/2006</t>
  </si>
  <si>
    <t>LG Nº 100/2006</t>
  </si>
  <si>
    <t>LG Nº 101/2006</t>
  </si>
  <si>
    <t>LG Nº 102/2006</t>
  </si>
  <si>
    <t>LG Nº 103/2006</t>
  </si>
  <si>
    <t>LG Nº 104/2006</t>
  </si>
  <si>
    <t>LG Nº 105/2006</t>
  </si>
  <si>
    <t>LG Nº 106/2006</t>
  </si>
  <si>
    <t>LG Nº 107/2006</t>
  </si>
  <si>
    <t>LG Nº 108/2006</t>
  </si>
  <si>
    <t>LG Nº 109/2006</t>
  </si>
  <si>
    <t>LG Nº 110/2006</t>
  </si>
  <si>
    <t>LG Nº 111/2006</t>
  </si>
  <si>
    <t>LG Nº 112/2006</t>
  </si>
  <si>
    <t>LG Nº 113/2006</t>
  </si>
  <si>
    <t>LG Nº 114/2006</t>
  </si>
  <si>
    <t>LG Nº 115/2006</t>
  </si>
  <si>
    <t>LG Nº 116/2006</t>
  </si>
  <si>
    <t>LG Nº 117/2006</t>
  </si>
  <si>
    <t>LG Nº 118/2006</t>
  </si>
  <si>
    <t>LG Nº 119/2006</t>
  </si>
  <si>
    <t>LG Nº 120/2006</t>
  </si>
  <si>
    <t>LG Nº 121/2006</t>
  </si>
  <si>
    <t>LG Nº 122/2006</t>
  </si>
  <si>
    <t>LG Nº 123/2006</t>
  </si>
  <si>
    <t>LG Nº 124/2006</t>
  </si>
  <si>
    <t>LG Nº 125/2006</t>
  </si>
  <si>
    <t>LG Nº 126/2006</t>
  </si>
  <si>
    <t>LG Nº 127/2006</t>
  </si>
  <si>
    <t>LG Nº 128/2006</t>
  </si>
  <si>
    <t>LG Nº 129/2009</t>
  </si>
  <si>
    <t>LG Nº 130/2006</t>
  </si>
  <si>
    <t>LG Nº 131/2006</t>
  </si>
  <si>
    <t>LG Nº 132/2006</t>
  </si>
  <si>
    <t>LG Nº 133/2006</t>
  </si>
  <si>
    <t>LG Nº 134/2006</t>
  </si>
  <si>
    <t>LG Nº 135/2006</t>
  </si>
  <si>
    <t>LG Nº 136/2006</t>
  </si>
  <si>
    <t>LG Nº 137/2006</t>
  </si>
  <si>
    <t>LG Nº 138/2006</t>
  </si>
  <si>
    <t>LG Nº 139/2006</t>
  </si>
  <si>
    <t>LG Nº 140/2006</t>
  </si>
  <si>
    <t>LG Nº 141/2006</t>
  </si>
  <si>
    <t>LG Nº 142/2006</t>
  </si>
  <si>
    <t>LG Nº 143/2006</t>
  </si>
  <si>
    <t>LG Nº 144/2006</t>
  </si>
  <si>
    <t>LG Nº 145/2006</t>
  </si>
  <si>
    <t>LG Nº 146/2006</t>
  </si>
  <si>
    <t>LG Nº 147/2006</t>
  </si>
  <si>
    <t>LG Nº 158/2006</t>
  </si>
  <si>
    <t>LG Nº 148/2006</t>
  </si>
  <si>
    <t>LG Nº 149/2006</t>
  </si>
  <si>
    <t>LG Nº 150/2006</t>
  </si>
  <si>
    <t>LG Nº 151/2006</t>
  </si>
  <si>
    <t>LG Nº 152/2006</t>
  </si>
  <si>
    <t>LG Nº 153/2006</t>
  </si>
  <si>
    <t>LG Nº 154/2006</t>
  </si>
  <si>
    <t>LG Nº 155/2006</t>
  </si>
  <si>
    <t>LG Nº 156/2006</t>
  </si>
  <si>
    <t>LG Nº 157/2006</t>
  </si>
  <si>
    <t>LG Nº 159/2006</t>
  </si>
  <si>
    <t>LG Nº 160/2006</t>
  </si>
  <si>
    <t>LP Nº 01/2006</t>
  </si>
  <si>
    <t>LP Nº 02/2006</t>
  </si>
  <si>
    <t>LP Nº 03/2006</t>
  </si>
  <si>
    <t>LPI Nº 02/2006</t>
  </si>
  <si>
    <t>LPI Nº 03/2006</t>
  </si>
  <si>
    <t>LPI Nº 05/2006</t>
  </si>
  <si>
    <t>LPI Nº 06/2006</t>
  </si>
  <si>
    <t>LPI Nº 07/2006</t>
  </si>
  <si>
    <t>LPI Nº 04/2006</t>
  </si>
  <si>
    <t>CP Nº 02/2006</t>
  </si>
  <si>
    <t>CP Nº 03/2006</t>
  </si>
  <si>
    <t>CP Nº 04/2006</t>
  </si>
  <si>
    <t>CP Nº 05/2006</t>
  </si>
  <si>
    <t>CP Nº 06/2006</t>
  </si>
  <si>
    <t>CP Nº 07/2006</t>
  </si>
  <si>
    <t>CP Nº 08/2006</t>
  </si>
  <si>
    <t>CD Nº 01/2006</t>
  </si>
  <si>
    <t>CD Nº 02/2006</t>
  </si>
  <si>
    <t>CD Nº 03/2006</t>
  </si>
  <si>
    <t>REGISTROS DE CONTRATISTAS AL AÑO 2006</t>
  </si>
  <si>
    <t>LG Nº 01/2007</t>
  </si>
  <si>
    <t>LG Nº 02/2007</t>
  </si>
  <si>
    <t>LG Nº 03/2007</t>
  </si>
  <si>
    <t>LG Nº 04/2007</t>
  </si>
  <si>
    <t>LG Nº 05/2007</t>
  </si>
  <si>
    <t>LG Nº 06/2007</t>
  </si>
  <si>
    <t>LG Nº 07/2007</t>
  </si>
  <si>
    <t>LG Nº 08/2007</t>
  </si>
  <si>
    <t>LG Nº 09/2007</t>
  </si>
  <si>
    <t>LG Nº 10/2007</t>
  </si>
  <si>
    <t>LG Nº 11/2007</t>
  </si>
  <si>
    <t>LG Nº 12/2007</t>
  </si>
  <si>
    <t>LG Nº 13/2007</t>
  </si>
  <si>
    <t>LG Nº 14/2007</t>
  </si>
  <si>
    <t>LG Nº 15/2007</t>
  </si>
  <si>
    <t>LG Nº 16/2007</t>
  </si>
  <si>
    <t>LG Nº 17/2007</t>
  </si>
  <si>
    <t>LG Nº 18/2007</t>
  </si>
  <si>
    <t>LG Nº 19/2007</t>
  </si>
  <si>
    <t>LG Nº 20/2007</t>
  </si>
  <si>
    <t>LG Nº 21/2007</t>
  </si>
  <si>
    <t>LG Nº 22/2007</t>
  </si>
  <si>
    <t>LG Nº 23/2007</t>
  </si>
  <si>
    <t>LG Nº 24/2007</t>
  </si>
  <si>
    <t>LG Nº 25/2007</t>
  </si>
  <si>
    <t>LG Nº 26/2007</t>
  </si>
  <si>
    <t>LG Nº 27/2007</t>
  </si>
  <si>
    <t>LG Nº 28/2007</t>
  </si>
  <si>
    <t>LG Nº 29/2007</t>
  </si>
  <si>
    <t>LG Nº 30/2007</t>
  </si>
  <si>
    <t>LG Nº 31/2007</t>
  </si>
  <si>
    <t>LG Nº 32/2007</t>
  </si>
  <si>
    <t>LG Nº 33/2007</t>
  </si>
  <si>
    <t>LG Nº 34/2007</t>
  </si>
  <si>
    <t>LG Nº 35/2007</t>
  </si>
  <si>
    <t>LG Nº 36/2007</t>
  </si>
  <si>
    <t>LG Nº 37/2007</t>
  </si>
  <si>
    <t>LG Nº 38/2007</t>
  </si>
  <si>
    <t>LG Nº 39/2007</t>
  </si>
  <si>
    <t>LG Nº 40/2007</t>
  </si>
  <si>
    <t>LG Nº 41/2007</t>
  </si>
  <si>
    <t>LG Nº 42/2007</t>
  </si>
  <si>
    <t>LG Nº 43/2007</t>
  </si>
  <si>
    <t>LG Nº 44/2007</t>
  </si>
  <si>
    <t>LG Nº 45/2007</t>
  </si>
  <si>
    <t>LG Nº 46/2007</t>
  </si>
  <si>
    <t>LG Nº 47/2007</t>
  </si>
  <si>
    <t>LG Nº 48/2007</t>
  </si>
  <si>
    <t>LG Nº 49/2007</t>
  </si>
  <si>
    <t>LG Nº 50/2007</t>
  </si>
  <si>
    <t>LG Nº 51/2007</t>
  </si>
  <si>
    <t>LG Nº 52/2007</t>
  </si>
  <si>
    <t>LG Nº 53/2007</t>
  </si>
  <si>
    <t>LG Nº 54/2007</t>
  </si>
  <si>
    <t>LG Nº 55/2007</t>
  </si>
  <si>
    <t>LG Nº 56/2007</t>
  </si>
  <si>
    <t>LG Nº 57/2007</t>
  </si>
  <si>
    <t>LG Nº 58/2007</t>
  </si>
  <si>
    <t>LG Nº 59/2007</t>
  </si>
  <si>
    <t>LG Nº 60/2007</t>
  </si>
  <si>
    <t>LG Nº 61/2007</t>
  </si>
  <si>
    <t>LG Nº 62/2007</t>
  </si>
  <si>
    <t>LG Nº 63/2007</t>
  </si>
  <si>
    <t>LG Nº 64/2007</t>
  </si>
  <si>
    <t>LG Nº 65/2007</t>
  </si>
  <si>
    <t>LG Nº 66/2007</t>
  </si>
  <si>
    <t>LG Nº 67/2007</t>
  </si>
  <si>
    <t>LG Nº 68/2007</t>
  </si>
  <si>
    <t>LG Nº 69/2007</t>
  </si>
  <si>
    <t>LG Nº 70/2007</t>
  </si>
  <si>
    <t>LG Nº 71/2007</t>
  </si>
  <si>
    <t>LG Nº 72/2007</t>
  </si>
  <si>
    <t>LG Nº 73/2007</t>
  </si>
  <si>
    <t>LG Nº 74/2007</t>
  </si>
  <si>
    <t>LG Nº 75/2007</t>
  </si>
  <si>
    <t>LG Nº 76/2007</t>
  </si>
  <si>
    <t>LG Nº 77/2007</t>
  </si>
  <si>
    <t>LG Nº 78/2007</t>
  </si>
  <si>
    <t>LG Nº 79/2007</t>
  </si>
  <si>
    <t>LG Nº 80/2007</t>
  </si>
  <si>
    <t>LG Nº 81/2007</t>
  </si>
  <si>
    <t>LG Nº 82/2007</t>
  </si>
  <si>
    <t>LG Nº 83/2007</t>
  </si>
  <si>
    <t>LG Nº 84/2007</t>
  </si>
  <si>
    <t>LG Nº 85/2007</t>
  </si>
  <si>
    <t>LG Nº 86/2007</t>
  </si>
  <si>
    <t>LG Nº 87/2007</t>
  </si>
  <si>
    <t>LG Nº 88/2007</t>
  </si>
  <si>
    <t>LG Nº 89/2007</t>
  </si>
  <si>
    <t>LG Nº 90/2007</t>
  </si>
  <si>
    <t>LG Nº 91/2007</t>
  </si>
  <si>
    <t>LG Nº 92/2007</t>
  </si>
  <si>
    <t>LG Nº 93/2007</t>
  </si>
  <si>
    <t>LG Nº 94/2007</t>
  </si>
  <si>
    <t>LG Nº 95/2007</t>
  </si>
  <si>
    <t>LG Nº 96/2007</t>
  </si>
  <si>
    <t>LG Nº 97/2007</t>
  </si>
  <si>
    <t>LG Nº 98/2007</t>
  </si>
  <si>
    <t>LG Nº 99/2007</t>
  </si>
  <si>
    <t>LG Nº 100/2007</t>
  </si>
  <si>
    <t>LG Nº 101/2007</t>
  </si>
  <si>
    <t>LG Nº 102/2007</t>
  </si>
  <si>
    <t>LG Nº 103/2007</t>
  </si>
  <si>
    <t>LG Nº 104/2007</t>
  </si>
  <si>
    <t>LG Nº 105/2007</t>
  </si>
  <si>
    <t>LG Nº 106/2007</t>
  </si>
  <si>
    <t>LG Nº 108/2007</t>
  </si>
  <si>
    <t>LG Nº 109/2007</t>
  </si>
  <si>
    <t>LG Nº 110/2007</t>
  </si>
  <si>
    <t>LG Nº 111/2007</t>
  </si>
  <si>
    <t>LG Nº 112/2007</t>
  </si>
  <si>
    <t>LG Nº 113/2007</t>
  </si>
  <si>
    <t>LG Nº 114/2007</t>
  </si>
  <si>
    <t>LG Nº 115/2007</t>
  </si>
  <si>
    <t>LG Nº 116/2007</t>
  </si>
  <si>
    <t>LG Nº 117/2007</t>
  </si>
  <si>
    <t>LG Nº 118/2007</t>
  </si>
  <si>
    <t>LG Nº 119/2007</t>
  </si>
  <si>
    <t>LG Nº 120/2007</t>
  </si>
  <si>
    <t>LG Nº 121/2007</t>
  </si>
  <si>
    <t>LG Nº 122/2007</t>
  </si>
  <si>
    <t>LG Nº 123/2007</t>
  </si>
  <si>
    <t>LG Nº 124/2007</t>
  </si>
  <si>
    <t>LG Nº 125/2007</t>
  </si>
  <si>
    <t>LG Nº 126/2007</t>
  </si>
  <si>
    <t>LG Nº 127/2007</t>
  </si>
  <si>
    <t>LG Nº 128/2007</t>
  </si>
  <si>
    <t>LG Nº 129/2007</t>
  </si>
  <si>
    <t>LG Nº 130/2007</t>
  </si>
  <si>
    <t>LG Nº 131/2007</t>
  </si>
  <si>
    <t>LG Nº 132/2007</t>
  </si>
  <si>
    <t>LG Nº 133/2007</t>
  </si>
  <si>
    <t>LG Nº 134/2007</t>
  </si>
  <si>
    <t>LG Nº 135/2007</t>
  </si>
  <si>
    <t>LG Nº 136/2007</t>
  </si>
  <si>
    <t>LG Nº 137/2007</t>
  </si>
  <si>
    <t>LG Nº 138/2007</t>
  </si>
  <si>
    <t>LG Nº 139/2007</t>
  </si>
  <si>
    <t>LG Nº 140/2007</t>
  </si>
  <si>
    <t>LG Nº 141/2007</t>
  </si>
  <si>
    <t>LG Nº 142/2007</t>
  </si>
  <si>
    <t>LG Nº 143/2007</t>
  </si>
  <si>
    <t>LG Nº 144/2007</t>
  </si>
  <si>
    <t>LG Nº 145/2007</t>
  </si>
  <si>
    <t>LG Nº 146/2007</t>
  </si>
  <si>
    <t>LG Nº 147/2007</t>
  </si>
  <si>
    <t>LG Nº 148/2007</t>
  </si>
  <si>
    <t>LG Nº 149/2007</t>
  </si>
  <si>
    <t>LG Nº 150/2007</t>
  </si>
  <si>
    <t>LG Nº 151/2007</t>
  </si>
  <si>
    <t>LG Nº 152/2007</t>
  </si>
  <si>
    <t>LG Nº 153/2007</t>
  </si>
  <si>
    <t>LG Nº 154/2007</t>
  </si>
  <si>
    <t>LG Nº 155/2007</t>
  </si>
  <si>
    <t>LG Nº 156/2007</t>
  </si>
  <si>
    <t>LG Nº 157/2007</t>
  </si>
  <si>
    <t>LG Nº 158/2007</t>
  </si>
  <si>
    <t>LG Nº 159/2007</t>
  </si>
  <si>
    <t>LG Nº 160/2007</t>
  </si>
  <si>
    <t>LG Nº 161/2007</t>
  </si>
  <si>
    <t>LG Nº 162/2007</t>
  </si>
  <si>
    <t>LG Nº 163/2007</t>
  </si>
  <si>
    <t>LG Nº 164/2007</t>
  </si>
  <si>
    <t>LG Nº 165/2007</t>
  </si>
  <si>
    <t>LG Nº 166/2007</t>
  </si>
  <si>
    <t>LG Nº 167/2007</t>
  </si>
  <si>
    <t>LG Nº 168/2007</t>
  </si>
  <si>
    <t>LG Nº 169/2007</t>
  </si>
  <si>
    <t>LG Nº 170/2007</t>
  </si>
  <si>
    <t>LG Nº 171/2007</t>
  </si>
  <si>
    <t>LG Nº 172/2007</t>
  </si>
  <si>
    <t>LG Nº 173/2007</t>
  </si>
  <si>
    <t>LG Nº 174/2007</t>
  </si>
  <si>
    <t>LG Nº 175/2007</t>
  </si>
  <si>
    <t>LG Nº 176/2007</t>
  </si>
  <si>
    <t>LG Nº 177/2007</t>
  </si>
  <si>
    <t>LG Nº 178/2007</t>
  </si>
  <si>
    <t>LG Nº 179/2007</t>
  </si>
  <si>
    <t>LG Nº 180/2007</t>
  </si>
  <si>
    <t>LG Nº 181/2007</t>
  </si>
  <si>
    <t>LG Nº 182/2007</t>
  </si>
  <si>
    <t>LG Nº 183/2007</t>
  </si>
  <si>
    <t>LG Nº 184/2007</t>
  </si>
  <si>
    <t>LG Nº 185/2007</t>
  </si>
  <si>
    <t>LG Nº 186/2007</t>
  </si>
  <si>
    <t>LG Nº 187/2007</t>
  </si>
  <si>
    <t>LP Nº 01/2007</t>
  </si>
  <si>
    <t>LPI Nº 01/2007</t>
  </si>
  <si>
    <t>LPI Nº 02/2007</t>
  </si>
  <si>
    <t>LPI Nº 06/2007</t>
  </si>
  <si>
    <t>LPI Nº 09/2007</t>
  </si>
  <si>
    <t>CP Nº 01/2007</t>
  </si>
  <si>
    <t>CP Nº 02/2007</t>
  </si>
  <si>
    <t>CP Nº 03/2007</t>
  </si>
  <si>
    <t>CP Nº 04/2007</t>
  </si>
  <si>
    <t>CPI Nº 01/2007</t>
  </si>
  <si>
    <t>CPI Nº 02/2007</t>
  </si>
  <si>
    <t>CPI Nº 03/2007</t>
  </si>
  <si>
    <t>CD Nº 01/2007</t>
  </si>
  <si>
    <t>LG Nº 01/2008</t>
  </si>
  <si>
    <t>LG Nº 02/2008</t>
  </si>
  <si>
    <t>LG Nº 03/2008</t>
  </si>
  <si>
    <t>LG Nº 04/2008</t>
  </si>
  <si>
    <t>LG Nº 05/2008</t>
  </si>
  <si>
    <t>LG Nº 06/2008</t>
  </si>
  <si>
    <t>LG Nº 07/2008</t>
  </si>
  <si>
    <t>LG Nº 08/2008</t>
  </si>
  <si>
    <t>LG Nº 09/2008</t>
  </si>
  <si>
    <t>LG Nº 10/2008</t>
  </si>
  <si>
    <t>LG Nº 11/2008</t>
  </si>
  <si>
    <t>LG Nº 12/2008</t>
  </si>
  <si>
    <t>LG Nº 13/2008</t>
  </si>
  <si>
    <t>LG Nº 14/2008</t>
  </si>
  <si>
    <t>LG Nº 15/2008</t>
  </si>
  <si>
    <t>LG Nº 16/2008</t>
  </si>
  <si>
    <t>LG Nº 17/2008</t>
  </si>
  <si>
    <t>LG Nº 18/2008</t>
  </si>
  <si>
    <t>LG Nº 19/2008</t>
  </si>
  <si>
    <t>LG Nº 20/2008</t>
  </si>
  <si>
    <t>LG Nº 21/2008</t>
  </si>
  <si>
    <t>LG Nº 22/2008</t>
  </si>
  <si>
    <t>LG Nº 23/2008</t>
  </si>
  <si>
    <t>LG Nº 24/2008</t>
  </si>
  <si>
    <t>LG Nº 25/2008</t>
  </si>
  <si>
    <t>LG Nº 27/2008</t>
  </si>
  <si>
    <t>LG Nº 28/2008</t>
  </si>
  <si>
    <t>LG Nº 29/2008</t>
  </si>
  <si>
    <t>LG Nº 30/2008</t>
  </si>
  <si>
    <t>LG Nº 31/2008</t>
  </si>
  <si>
    <t>LG Nº 32/2008</t>
  </si>
  <si>
    <t>LG Nº 33/2008</t>
  </si>
  <si>
    <t>LG Nº 34/2008</t>
  </si>
  <si>
    <t>LG Nº 35/2008</t>
  </si>
  <si>
    <t>LG Nº 36/2008</t>
  </si>
  <si>
    <t>LG Nº 37/2008</t>
  </si>
  <si>
    <t>LG Nº 38/2008</t>
  </si>
  <si>
    <t>LG Nº 39/2008</t>
  </si>
  <si>
    <t>LG Nº 40/2008</t>
  </si>
  <si>
    <t>LG Nº 41/2008</t>
  </si>
  <si>
    <t>LG Nº 42/2008</t>
  </si>
  <si>
    <t>LG Nº 43/2008</t>
  </si>
  <si>
    <t>LG Nº 44/2008</t>
  </si>
  <si>
    <t>LG Nº 45/2008</t>
  </si>
  <si>
    <t>LG Nº 46/2008</t>
  </si>
  <si>
    <t>LG Nº 47/2008</t>
  </si>
  <si>
    <t>LG Nº 48/2008</t>
  </si>
  <si>
    <t>LG Nº 49/2008</t>
  </si>
  <si>
    <t>LG Nº 50/2008</t>
  </si>
  <si>
    <t>LG Nº 51/2008</t>
  </si>
  <si>
    <t>LG Nº 52/2008</t>
  </si>
  <si>
    <t>LG Nº 53/2008</t>
  </si>
  <si>
    <t>LG Nº 54/2008</t>
  </si>
  <si>
    <t>LG Nº 55/2008</t>
  </si>
  <si>
    <t>LG Nº 56/2008</t>
  </si>
  <si>
    <t>LG Nº 57/2008</t>
  </si>
  <si>
    <t>LG Nº 58/2008</t>
  </si>
  <si>
    <t>LG Nº 59/2008</t>
  </si>
  <si>
    <t>LG Nº 60/2008</t>
  </si>
  <si>
    <t>LG Nº 61/2008</t>
  </si>
  <si>
    <t>LG Nº 62/2008</t>
  </si>
  <si>
    <t>LG Nº 63/2008</t>
  </si>
  <si>
    <t>LG Nº 64/2008</t>
  </si>
  <si>
    <t>LG Nº 65/2008</t>
  </si>
  <si>
    <t>LG Nº 66/2008</t>
  </si>
  <si>
    <t>LG Nº 67/2008</t>
  </si>
  <si>
    <t>LG Nº 68/2008</t>
  </si>
  <si>
    <t>LG Nº 69/2008</t>
  </si>
  <si>
    <t>LG Nº 70/2008</t>
  </si>
  <si>
    <t>LG Nº 71/2008</t>
  </si>
  <si>
    <t>LG Nº 72/2008</t>
  </si>
  <si>
    <t>LG Nº 73/2008</t>
  </si>
  <si>
    <t>LG Nº 74/2008</t>
  </si>
  <si>
    <t>LG Nº 75/2008</t>
  </si>
  <si>
    <t>LG Nº 76/2008</t>
  </si>
  <si>
    <t>LG Nº 77/2008</t>
  </si>
  <si>
    <t>LG Nº 78/2008</t>
  </si>
  <si>
    <t>LG Nº 79/2008</t>
  </si>
  <si>
    <t>LG Nº 80/2008</t>
  </si>
  <si>
    <t>LG Nº 81/2008</t>
  </si>
  <si>
    <t>LG Nº 82/2008</t>
  </si>
  <si>
    <t>LG Nº 83/2008</t>
  </si>
  <si>
    <t>LG Nº 84/2008</t>
  </si>
  <si>
    <t>LG Nº 85/2008</t>
  </si>
  <si>
    <t>LG Nº 86/2008</t>
  </si>
  <si>
    <t>LG Nº 87/2008</t>
  </si>
  <si>
    <t>LG Nº 88/2008</t>
  </si>
  <si>
    <t>LG Nº 89/2008</t>
  </si>
  <si>
    <t>LG Nº 90/2008</t>
  </si>
  <si>
    <t>LG Nº 91/2008</t>
  </si>
  <si>
    <t>LG Nº 92/2008</t>
  </si>
  <si>
    <t>LG Nº 93/2008</t>
  </si>
  <si>
    <t>LG Nº 94/2008</t>
  </si>
  <si>
    <t xml:space="preserve">    LG Nº 94 - A/2008</t>
  </si>
  <si>
    <t xml:space="preserve">     LG Nº 94 - B/2008</t>
  </si>
  <si>
    <t>LG Nº 95/2008</t>
  </si>
  <si>
    <t>LG Nº 96/2008</t>
  </si>
  <si>
    <t>LG Nº 97/2008</t>
  </si>
  <si>
    <t>LG Nº 98/2008</t>
  </si>
  <si>
    <t>LG Nº 99/2008</t>
  </si>
  <si>
    <t>LG Nº 100/2008</t>
  </si>
  <si>
    <t>LG Nº 101/2008</t>
  </si>
  <si>
    <t>LG Nº 102/2008</t>
  </si>
  <si>
    <t>LG Nº 103/2008</t>
  </si>
  <si>
    <t>LG Nº 104/2008</t>
  </si>
  <si>
    <t>LG Nº 105/2008</t>
  </si>
  <si>
    <t>LG Nº 106/2008</t>
  </si>
  <si>
    <t>LG Nº 107/2008</t>
  </si>
  <si>
    <t>LG Nº 108/2008</t>
  </si>
  <si>
    <t>LG Nº 109/2008</t>
  </si>
  <si>
    <t>LG Nº 110/2008</t>
  </si>
  <si>
    <t>LG Nº 111/2008</t>
  </si>
  <si>
    <t>LG Nº 112/2008</t>
  </si>
  <si>
    <t>LG Nº 113/2008</t>
  </si>
  <si>
    <t>LG Nº 114/2008</t>
  </si>
  <si>
    <t>LG Nº 115/2008</t>
  </si>
  <si>
    <t>LG Nº 116/2008</t>
  </si>
  <si>
    <t>LG Nº 117/2008</t>
  </si>
  <si>
    <t>LG Nº 118/2008</t>
  </si>
  <si>
    <t xml:space="preserve">      LG Nº 118 - A/2008</t>
  </si>
  <si>
    <t>LG Nº 119/2008</t>
  </si>
  <si>
    <t>LG Nº 120/2008</t>
  </si>
  <si>
    <t>LG Nº 121/2008</t>
  </si>
  <si>
    <t>LG Nº 122/2008</t>
  </si>
  <si>
    <t>LG Nº 123/2008</t>
  </si>
  <si>
    <t>LG Nº 124/2008</t>
  </si>
  <si>
    <t>LG Nº 125/2008</t>
  </si>
  <si>
    <t>LG Nº 126/2008</t>
  </si>
  <si>
    <t>LG Nº 127/2008</t>
  </si>
  <si>
    <t>LG Nº 128/2008</t>
  </si>
  <si>
    <t>LG Nº 129/2008</t>
  </si>
  <si>
    <t>LG Nº 130/2008</t>
  </si>
  <si>
    <t>LG Nº 131/2008</t>
  </si>
  <si>
    <t>LG Nº 132/2008</t>
  </si>
  <si>
    <t>LG Nº 133/2008</t>
  </si>
  <si>
    <t>LG Nº 134/2008</t>
  </si>
  <si>
    <t>LG Nº 135/2008</t>
  </si>
  <si>
    <t>LG Nº 136/2008</t>
  </si>
  <si>
    <t>LG Nº 137/2008</t>
  </si>
  <si>
    <t>LG Nº 138/2008</t>
  </si>
  <si>
    <t>LG Nº 139/2008</t>
  </si>
  <si>
    <t>LG Nº 140/2008</t>
  </si>
  <si>
    <t>LG Nº 141/2008</t>
  </si>
  <si>
    <t>LG Nº 142/2008</t>
  </si>
  <si>
    <t>LG Nº 143/2008</t>
  </si>
  <si>
    <t>LG Nº 144/2008</t>
  </si>
  <si>
    <t>LG Nº 145/2008</t>
  </si>
  <si>
    <t>LG Nº 146/2008</t>
  </si>
  <si>
    <t>LG Nº 147/2008</t>
  </si>
  <si>
    <t>LG Nº 148/2008</t>
  </si>
  <si>
    <t>LG Nº 149/2008</t>
  </si>
  <si>
    <t>LG Nº 150/2008</t>
  </si>
  <si>
    <t>LG Nº 151/2008</t>
  </si>
  <si>
    <t>LG Nº 152/2008</t>
  </si>
  <si>
    <t>LG Nº 153/2008</t>
  </si>
  <si>
    <t>LG Nº 154/2008</t>
  </si>
  <si>
    <t>LG Nº 155/2008</t>
  </si>
  <si>
    <t>LG Nº 156/2008</t>
  </si>
  <si>
    <t>LG Nº 157/2008</t>
  </si>
  <si>
    <t>LG Nº 158/2008</t>
  </si>
  <si>
    <t>LG Nº 159/2008</t>
  </si>
  <si>
    <t>LG Nº 160/2008</t>
  </si>
  <si>
    <t>LG Nº 161/2008</t>
  </si>
  <si>
    <t>LG Nº 162/2008</t>
  </si>
  <si>
    <t>LG Nº 163/2008</t>
  </si>
  <si>
    <t xml:space="preserve">      LG Nº 163 - A/2008</t>
  </si>
  <si>
    <t>LG Nº 164/2008</t>
  </si>
  <si>
    <t xml:space="preserve">     LG Nº 164 -A/2008</t>
  </si>
  <si>
    <t>LG Nº 165/2008</t>
  </si>
  <si>
    <t>LG Nº 166/2008</t>
  </si>
  <si>
    <t xml:space="preserve">     LG Nº 166 -A/2008</t>
  </si>
  <si>
    <t>LG Nº 167/2008</t>
  </si>
  <si>
    <t>LG Nº 168/2008</t>
  </si>
  <si>
    <t>LG Nº 169/2008</t>
  </si>
  <si>
    <t>LG Nº 170/2008</t>
  </si>
  <si>
    <t>LG Nº 171/2008</t>
  </si>
  <si>
    <t>LG Nº 172/2008</t>
  </si>
  <si>
    <t>LG Nº 173/2008</t>
  </si>
  <si>
    <t>LG Nº 174/2008</t>
  </si>
  <si>
    <t>LG Nº 175/2008</t>
  </si>
  <si>
    <t>LG Nº 176/2008</t>
  </si>
  <si>
    <t>LG Nº 177/2008</t>
  </si>
  <si>
    <t>LG Nº 178/2008</t>
  </si>
  <si>
    <t>LG Nº 179/2008</t>
  </si>
  <si>
    <t>LG Nº 180/2008</t>
  </si>
  <si>
    <t>LG Nº 181/2008</t>
  </si>
  <si>
    <t>LG Nº 182/2008</t>
  </si>
  <si>
    <t>LG Nº 183/2008</t>
  </si>
  <si>
    <t>LG Nº 184/2008</t>
  </si>
  <si>
    <t>LG Nº 185/2008</t>
  </si>
  <si>
    <t>LP Nº 02/2008</t>
  </si>
  <si>
    <t>LPI Nº 01/2008</t>
  </si>
  <si>
    <t>LPI Nº 02/2008</t>
  </si>
  <si>
    <t>LPI Nº 03/2008</t>
  </si>
  <si>
    <t>LPI Nº 04/2008</t>
  </si>
  <si>
    <t>LPI Nº 05/2008</t>
  </si>
  <si>
    <t>LPI Nº 06/2008</t>
  </si>
  <si>
    <t>LPI Nº 07/2008</t>
  </si>
  <si>
    <t>LPI Nº 08/2008</t>
  </si>
  <si>
    <t>LPI Nº 12/2008</t>
  </si>
  <si>
    <t>LPI Nº 14/2008</t>
  </si>
  <si>
    <t>CP Nº 01/2008</t>
  </si>
  <si>
    <t>CP Nº 03/2008</t>
  </si>
  <si>
    <t>CP Nº 04/2008</t>
  </si>
  <si>
    <t>CP Nº 05/2008</t>
  </si>
  <si>
    <t>CP Nº 06/2008</t>
  </si>
  <si>
    <t>CP Nº 07/2008</t>
  </si>
  <si>
    <t>CP Nº 08/2008</t>
  </si>
  <si>
    <t>CPI Nº 02/2008</t>
  </si>
  <si>
    <t>CPI Nº 03/2008</t>
  </si>
  <si>
    <t>CPI Nº 04/2008</t>
  </si>
  <si>
    <t>CD Nº 01/2008</t>
  </si>
  <si>
    <t>CD Nº 02/2008</t>
  </si>
  <si>
    <t>CD Nº 03/2008</t>
  </si>
  <si>
    <t>CD Nº 04/2008</t>
  </si>
  <si>
    <t>CD Nº 05/2008</t>
  </si>
  <si>
    <t>CD Nº 06/2008</t>
  </si>
  <si>
    <t>REGISTROS DE CONTRATISTAS AL AÑO 2007</t>
  </si>
  <si>
    <t>REGISTROS DE CONTRATISTAS AL AÑO 2008</t>
  </si>
  <si>
    <t>LG Nº 01/2009</t>
  </si>
  <si>
    <t>LG Nº 02/2009</t>
  </si>
  <si>
    <t>LG Nº 03/2009</t>
  </si>
  <si>
    <t>LG Nº 04/2009</t>
  </si>
  <si>
    <t>LG Nº 05/2009</t>
  </si>
  <si>
    <t>LG Nº 06/2009</t>
  </si>
  <si>
    <t>LG Nº 07/2009</t>
  </si>
  <si>
    <t>LG Nº 08/2009</t>
  </si>
  <si>
    <t>LG Nº 09/2009</t>
  </si>
  <si>
    <t>LG Nº 10/2009</t>
  </si>
  <si>
    <t>LG Nº 11/2009</t>
  </si>
  <si>
    <t>LG Nº 12/2009</t>
  </si>
  <si>
    <t>LG Nº 13/2009</t>
  </si>
  <si>
    <t>LG Nº 14/2009</t>
  </si>
  <si>
    <t>LG Nº 15/2009</t>
  </si>
  <si>
    <t>LG Nº 16/2009</t>
  </si>
  <si>
    <t>LG Nº 17/2009</t>
  </si>
  <si>
    <t>LG Nº 18/2009</t>
  </si>
  <si>
    <t>LG Nº 19/2009</t>
  </si>
  <si>
    <t>LG Nº 20/2009</t>
  </si>
  <si>
    <t>LG Nº 21/2009</t>
  </si>
  <si>
    <t>LG Nº 22/2009</t>
  </si>
  <si>
    <t>LG Nº 23/2009</t>
  </si>
  <si>
    <t>LG Nº 24/2009</t>
  </si>
  <si>
    <t>LG Nº 25/2009</t>
  </si>
  <si>
    <t>LG Nº 26/2009</t>
  </si>
  <si>
    <t>LG Nº 27/2009</t>
  </si>
  <si>
    <t>LG Nº 28/2009</t>
  </si>
  <si>
    <t>LG Nº 29/2009</t>
  </si>
  <si>
    <t>LG Nº 30/2009</t>
  </si>
  <si>
    <t>LG Nº 31/2009</t>
  </si>
  <si>
    <t>LG Nº 32/2009</t>
  </si>
  <si>
    <t>LG Nº 33/2009</t>
  </si>
  <si>
    <t>LG Nº 34/2009</t>
  </si>
  <si>
    <t>LG Nº 35/2009</t>
  </si>
  <si>
    <t>LG Nº 36/2009</t>
  </si>
  <si>
    <t>LG Nº 37/2009</t>
  </si>
  <si>
    <t>LG Nº 38/25009</t>
  </si>
  <si>
    <t>LG Nº 39/2009</t>
  </si>
  <si>
    <t>LG Nº 40/2009</t>
  </si>
  <si>
    <t>LG Nº 41/2009</t>
  </si>
  <si>
    <t>LG Nº 42/2009</t>
  </si>
  <si>
    <t>LG Nº 43/2009</t>
  </si>
  <si>
    <t>LG Nº 44/2009</t>
  </si>
  <si>
    <t>LG Nº 45/2009</t>
  </si>
  <si>
    <t>LG Nº 46/2009</t>
  </si>
  <si>
    <t>LG Nº 47/2009</t>
  </si>
  <si>
    <t>LG Nº 48/2009</t>
  </si>
  <si>
    <t>LG Nº 49/2009</t>
  </si>
  <si>
    <t>LG Nº 50/2009</t>
  </si>
  <si>
    <t>LG Nº 51/2009</t>
  </si>
  <si>
    <t>LG Nº 52/2009</t>
  </si>
  <si>
    <t>LG Nº 53/2009</t>
  </si>
  <si>
    <t>LG Nº 54/2009</t>
  </si>
  <si>
    <t>LG Nº 55/2009</t>
  </si>
  <si>
    <t>LG Nº 56/2009</t>
  </si>
  <si>
    <t>LG Nº 57/2009</t>
  </si>
  <si>
    <t>LG Nº 58/2009</t>
  </si>
  <si>
    <t>LG Nº 60/2009</t>
  </si>
  <si>
    <t>LG Nº 61/2009</t>
  </si>
  <si>
    <t>LG Nº 62/2009</t>
  </si>
  <si>
    <t>LG Nº 63/2009</t>
  </si>
  <si>
    <t>LG Nº 64/2009</t>
  </si>
  <si>
    <t>LG Nº 65/2009</t>
  </si>
  <si>
    <t>LG Nº 66/2009</t>
  </si>
  <si>
    <t>LG Nº 67/2009</t>
  </si>
  <si>
    <t>LG Nº 69/2009</t>
  </si>
  <si>
    <t>LG Nº 70/2009</t>
  </si>
  <si>
    <t>LG Nº 71/2009</t>
  </si>
  <si>
    <t>LG Nº 72/2009</t>
  </si>
  <si>
    <t>LG Nº 73/2009</t>
  </si>
  <si>
    <t>LG Nº 74/2009</t>
  </si>
  <si>
    <t>LG Nº 75/2009</t>
  </si>
  <si>
    <t>LG Nº 76/2009</t>
  </si>
  <si>
    <t>LG Nº 77/2009</t>
  </si>
  <si>
    <t>LG Nº 78/2009</t>
  </si>
  <si>
    <t>LG Nº 80/2009</t>
  </si>
  <si>
    <t>LG Nº 81/2009</t>
  </si>
  <si>
    <t>LG Nº 82/2009</t>
  </si>
  <si>
    <t>LG Nº 83/2009</t>
  </si>
  <si>
    <t>LG Nº 84/2009</t>
  </si>
  <si>
    <t>LG Nº 85/2009</t>
  </si>
  <si>
    <t>LG Nº 86/2009</t>
  </si>
  <si>
    <t>LG Nº 87/2009</t>
  </si>
  <si>
    <t>LG Nº 88/2009</t>
  </si>
  <si>
    <t>LG Nº 89/2009</t>
  </si>
  <si>
    <t>LG Nº 90/2009</t>
  </si>
  <si>
    <t>LG Nº 91/2009</t>
  </si>
  <si>
    <t>LG Nº 92/2009</t>
  </si>
  <si>
    <t>LG Nº 93/2009</t>
  </si>
  <si>
    <t>LG Nº 94/2009</t>
  </si>
  <si>
    <t>LG Nº 95/2009</t>
  </si>
  <si>
    <t>LG Nº 96/2009</t>
  </si>
  <si>
    <t>LG Nº 97/2009</t>
  </si>
  <si>
    <t>LG Nº 98/2009</t>
  </si>
  <si>
    <t>LG Nº 99/2009</t>
  </si>
  <si>
    <t>LG Nº 100/2009</t>
  </si>
  <si>
    <t>LG Nº 101/2009</t>
  </si>
  <si>
    <t>LG Nº 102/2009</t>
  </si>
  <si>
    <t>LG Nº 103/2009</t>
  </si>
  <si>
    <t>LG Nº 104/2009</t>
  </si>
  <si>
    <t>LG Nº 105/2009</t>
  </si>
  <si>
    <t>LG Nº 106/2009</t>
  </si>
  <si>
    <t>LG Nº 107/2009</t>
  </si>
  <si>
    <t>LG Nº 108/2009</t>
  </si>
  <si>
    <t>LG Nº 111/2009</t>
  </si>
  <si>
    <t>LG Nº 112/2009</t>
  </si>
  <si>
    <t>LG Nº 113/2009</t>
  </si>
  <si>
    <t>LG Nº 114/2009</t>
  </si>
  <si>
    <t>LG Nº 115/2009</t>
  </si>
  <si>
    <t>LG Nº 116/2009</t>
  </si>
  <si>
    <t>LG Nº 117/2009</t>
  </si>
  <si>
    <t>LG Nº 118/2009</t>
  </si>
  <si>
    <t>LG Nº 119/2009</t>
  </si>
  <si>
    <t>LG Nº 120/2009</t>
  </si>
  <si>
    <t>LG Nº 121/2009</t>
  </si>
  <si>
    <t>LG Nº 122/2009</t>
  </si>
  <si>
    <t>LG Nº 123/2009</t>
  </si>
  <si>
    <t>LG Nº 124/2009</t>
  </si>
  <si>
    <t>LG Nº 125/209</t>
  </si>
  <si>
    <t>LG Nº 126/2009</t>
  </si>
  <si>
    <t>LG Nº 127/2009</t>
  </si>
  <si>
    <t>LG Nº 128/2009</t>
  </si>
  <si>
    <t>LG Nº 130/2009</t>
  </si>
  <si>
    <t>LG Nº 131/2009</t>
  </si>
  <si>
    <t>LG Nº 132/2009</t>
  </si>
  <si>
    <t>LG Nº 133/2009</t>
  </si>
  <si>
    <t>LG Nº 134/2009</t>
  </si>
  <si>
    <t>LG Nº 135/2009</t>
  </si>
  <si>
    <t>LG Nº 136/2009</t>
  </si>
  <si>
    <t>LG Nº 137/2009</t>
  </si>
  <si>
    <t>LG Nº 138/2009</t>
  </si>
  <si>
    <t>LG Nº 139/2009</t>
  </si>
  <si>
    <t>LG Nº 140/2009</t>
  </si>
  <si>
    <t>LG Nº 141/2009</t>
  </si>
  <si>
    <t>LG Nº 142/2009</t>
  </si>
  <si>
    <t>LG Nº 143/2009</t>
  </si>
  <si>
    <t>LG Nº 144/2009</t>
  </si>
  <si>
    <t>LG Nº 145/2009</t>
  </si>
  <si>
    <t>LG Nº 146/2009</t>
  </si>
  <si>
    <t>LG Nº 147/2009</t>
  </si>
  <si>
    <t>LG Nº 148/2009</t>
  </si>
  <si>
    <t>LG Nº 149/2009</t>
  </si>
  <si>
    <t>LG Nº 150/2009</t>
  </si>
  <si>
    <t>LG Nº 151/2009</t>
  </si>
  <si>
    <t>LG Nº 152/2009</t>
  </si>
  <si>
    <t>LG Nº 154/2009</t>
  </si>
  <si>
    <t>LG Nº 153/2009</t>
  </si>
  <si>
    <t>LG Nº 155/2009</t>
  </si>
  <si>
    <t>LG Nº 156/2009</t>
  </si>
  <si>
    <t>LG Nº 157/2009</t>
  </si>
  <si>
    <t>LG Nº 158/2009</t>
  </si>
  <si>
    <t>LP Nº 01/2009</t>
  </si>
  <si>
    <t>LP Nº 02/2009</t>
  </si>
  <si>
    <t>LP Nº 05/2009</t>
  </si>
  <si>
    <t>LP Nº 06/209</t>
  </si>
  <si>
    <t>LP Nº 07/2009</t>
  </si>
  <si>
    <t>LPI Nº 01/2009</t>
  </si>
  <si>
    <t>LPI Nº 02/2009</t>
  </si>
  <si>
    <t>LPI Nº 03/2009</t>
  </si>
  <si>
    <t>LPI Nº 04/2009</t>
  </si>
  <si>
    <t>LPI Nº 05/2009</t>
  </si>
  <si>
    <t>LPI Nº 06/2009</t>
  </si>
  <si>
    <t>LPI Nº 07/2009</t>
  </si>
  <si>
    <t>LPI Nº 08/2009</t>
  </si>
  <si>
    <t>LPI Nº 09/2009</t>
  </si>
  <si>
    <t>LPI Nº 10/2009</t>
  </si>
  <si>
    <t>LPI Nº 13/2009</t>
  </si>
  <si>
    <t>LPI Nº 14/2009</t>
  </si>
  <si>
    <t>LPI Nº 16/2009</t>
  </si>
  <si>
    <t>LPI Nº 17/2009</t>
  </si>
  <si>
    <t>LPI Nº 18/2009</t>
  </si>
  <si>
    <t>LPI Nº 19/2009</t>
  </si>
  <si>
    <t>CP Nº 01/2009</t>
  </si>
  <si>
    <t>CP Nº 02/2009</t>
  </si>
  <si>
    <t>CP Nº 03/2009</t>
  </si>
  <si>
    <t>CP Nº 04/2009</t>
  </si>
  <si>
    <t>CP Nº 05/2009</t>
  </si>
  <si>
    <t>CD Nº 01/2009</t>
  </si>
  <si>
    <t>CD Nº 02/2009</t>
  </si>
  <si>
    <t>CD Nº 03/2009</t>
  </si>
  <si>
    <t>REGISTROS DE CONTRATISTAS AL AÑO 2009</t>
  </si>
  <si>
    <t>LG Nº 01/2010</t>
  </si>
  <si>
    <t>LG Nº 02/2010</t>
  </si>
  <si>
    <t>LG Nº 03/2010</t>
  </si>
  <si>
    <t>LG Nº 04/2010</t>
  </si>
  <si>
    <t>LG Nº 05/2010</t>
  </si>
  <si>
    <t>LG Nº 06/2010</t>
  </si>
  <si>
    <t>LG Nº 07/2010</t>
  </si>
  <si>
    <t>LG Nº 08/2010</t>
  </si>
  <si>
    <t>LG Nº 09/2010</t>
  </si>
  <si>
    <t>LG Nº 10/2010</t>
  </si>
  <si>
    <t>LG Nº 11/2010</t>
  </si>
  <si>
    <t>LG Nº 12/2010</t>
  </si>
  <si>
    <t>LG Nº 13/2010</t>
  </si>
  <si>
    <t>LG Nº 14/2010</t>
  </si>
  <si>
    <t>LG Nº 15/2010</t>
  </si>
  <si>
    <t>LG Nº 16/2010</t>
  </si>
  <si>
    <t>LG Nº 17/2010</t>
  </si>
  <si>
    <t>LG Nº 18/2010</t>
  </si>
  <si>
    <t>LG Nº 19/2010</t>
  </si>
  <si>
    <t>LG Nº 20/2010</t>
  </si>
  <si>
    <t>LG Nº 21/2010</t>
  </si>
  <si>
    <t>LG Nº 22/2010</t>
  </si>
  <si>
    <t>LG Nº 23/2010</t>
  </si>
  <si>
    <t>LG Nº 24/2010</t>
  </si>
  <si>
    <t>LG Nº 25/2010</t>
  </si>
  <si>
    <t>LG Nº 26/2010</t>
  </si>
  <si>
    <t>LG Nº 27/2010</t>
  </si>
  <si>
    <t>LG Nº 28/2010</t>
  </si>
  <si>
    <t>LG Nº 29/2010</t>
  </si>
  <si>
    <t>LG Nº 30/2010</t>
  </si>
  <si>
    <t>LG Nº 31/2010</t>
  </si>
  <si>
    <t>LG Nº 32/2010</t>
  </si>
  <si>
    <t>LG Nº 33/2010</t>
  </si>
  <si>
    <t>LG Nº 34/2010</t>
  </si>
  <si>
    <t>LG Nº 35/2010</t>
  </si>
  <si>
    <t>LG Nº 36/2010</t>
  </si>
  <si>
    <t>LG Nº 37/2010</t>
  </si>
  <si>
    <t>LG Nº 38/2010</t>
  </si>
  <si>
    <t>LG Nº 39/2010,</t>
  </si>
  <si>
    <t>LG Nº 40/2010</t>
  </si>
  <si>
    <t>LG Nº 41/2010</t>
  </si>
  <si>
    <t>LG Nº 42/2010</t>
  </si>
  <si>
    <t>LG Nº 43/2010</t>
  </si>
  <si>
    <t>LG Nº 44/2010</t>
  </si>
  <si>
    <t>LG Nº 45/2010</t>
  </si>
  <si>
    <t>LG Nº 46/2010</t>
  </si>
  <si>
    <t>LG Nº 47/2010</t>
  </si>
  <si>
    <t>LG Nº 48/2010</t>
  </si>
  <si>
    <t>LG Nº 49/2010</t>
  </si>
  <si>
    <t>LG Nº 50/2010</t>
  </si>
  <si>
    <t>LG Nº 51/2010</t>
  </si>
  <si>
    <t>LG Nº 52/2010</t>
  </si>
  <si>
    <t>LG Nº 53/2010</t>
  </si>
  <si>
    <t>LG Nº 54/2010</t>
  </si>
  <si>
    <t>LG Nº 55/2010</t>
  </si>
  <si>
    <t>LG Nº 56/2010</t>
  </si>
  <si>
    <t>LG Nº 57/2010</t>
  </si>
  <si>
    <t>LG Nº 58/2010</t>
  </si>
  <si>
    <t>LG Nº 59/2010</t>
  </si>
  <si>
    <t>LG Nº 60/2010</t>
  </si>
  <si>
    <t>LG Nº 61/2010</t>
  </si>
  <si>
    <t>LG Nº 62/2010</t>
  </si>
  <si>
    <t>LG Nº 63/2010</t>
  </si>
  <si>
    <t>LG Nº 64/2010</t>
  </si>
  <si>
    <t>LG Nº 65/2010</t>
  </si>
  <si>
    <t>LG Nº 66/2010</t>
  </si>
  <si>
    <t>LG Nº 67/2010</t>
  </si>
  <si>
    <t>LG Nº 68/2010</t>
  </si>
  <si>
    <t>LG Nº 69/2010</t>
  </si>
  <si>
    <t>LG Nº 70/2010</t>
  </si>
  <si>
    <t>LG Nº 71/2010</t>
  </si>
  <si>
    <t>LG Nº 72/2010</t>
  </si>
  <si>
    <t>LG Nº 73/2010</t>
  </si>
  <si>
    <t>LG Nº 74/2010</t>
  </si>
  <si>
    <t>LG Nº 75/2010</t>
  </si>
  <si>
    <t>LG Nº 76/2010</t>
  </si>
  <si>
    <t>LG Nº 77/2010</t>
  </si>
  <si>
    <t>LG Nº 78/2010</t>
  </si>
  <si>
    <t>LG Nº 79/2010</t>
  </si>
  <si>
    <t>LG Nº 80/2010</t>
  </si>
  <si>
    <t>LG Nº 81/2010</t>
  </si>
  <si>
    <t>LG Nº 82/2010</t>
  </si>
  <si>
    <t>LG Nº 83/2010</t>
  </si>
  <si>
    <t>LG Nº 84/2010</t>
  </si>
  <si>
    <t>LG Nº 85/2010</t>
  </si>
  <si>
    <t>LG Nº 86/2010</t>
  </si>
  <si>
    <t>LG Nº 87/2010</t>
  </si>
  <si>
    <t>LG Nº 88/2010</t>
  </si>
  <si>
    <t>LG Nº 89/2010</t>
  </si>
  <si>
    <t>LG Nº 90/2010</t>
  </si>
  <si>
    <t>LG Nº 91/2010</t>
  </si>
  <si>
    <t>LG Nº 92/2010</t>
  </si>
  <si>
    <t>LG Nº 93/2010</t>
  </si>
  <si>
    <t>LG Nº 94/2010</t>
  </si>
  <si>
    <t>LG Nº 95/2010</t>
  </si>
  <si>
    <t>LG Nº 96/2010</t>
  </si>
  <si>
    <t>LG Nº 97/2010</t>
  </si>
  <si>
    <t>LG Nº 98/2010</t>
  </si>
  <si>
    <t>LG Nº 99/2010</t>
  </si>
  <si>
    <t>LG Nº 100/2010</t>
  </si>
  <si>
    <t>LG Nº 101/2010</t>
  </si>
  <si>
    <t>LG Nº 102/2010</t>
  </si>
  <si>
    <t>LG Nº 103/2010</t>
  </si>
  <si>
    <t>LG Nº 104/2010</t>
  </si>
  <si>
    <t>LG Nº 105/2010</t>
  </si>
  <si>
    <t>LG Nº 106/2010</t>
  </si>
  <si>
    <t>LG Nº 107/2010</t>
  </si>
  <si>
    <t>LG Nº 108/2010</t>
  </si>
  <si>
    <t>LG Nº 109/2010</t>
  </si>
  <si>
    <t>LG Nº 110/2010</t>
  </si>
  <si>
    <t>LG Nº 111/2010</t>
  </si>
  <si>
    <t>LG Nº 112/2010</t>
  </si>
  <si>
    <t>LG Nº 113/2010</t>
  </si>
  <si>
    <t>LG Nº 114/2010</t>
  </si>
  <si>
    <t>LG Nº 115/2010</t>
  </si>
  <si>
    <t>LG Nº 116/2010</t>
  </si>
  <si>
    <t>LG Nº 117/2010</t>
  </si>
  <si>
    <t>LG Nº 118/2010</t>
  </si>
  <si>
    <t>LG Nº 119/2010</t>
  </si>
  <si>
    <t>LG Nº 120/2010</t>
  </si>
  <si>
    <t>LG Nº 121/2010</t>
  </si>
  <si>
    <t>LG Nº 122/2010</t>
  </si>
  <si>
    <t>LG Nº 123/2010</t>
  </si>
  <si>
    <t>LG Nº 123-A/2010</t>
  </si>
  <si>
    <t>LG Nº 123-B/2010</t>
  </si>
  <si>
    <t>LG Nº 123-C/2010</t>
  </si>
  <si>
    <t>LG Nº 124/2010</t>
  </si>
  <si>
    <t>LG Nº 125/2010</t>
  </si>
  <si>
    <t>LG Nº 126/2010</t>
  </si>
  <si>
    <t>LG Nº 127/2010</t>
  </si>
  <si>
    <t>LG Nº 128/2010</t>
  </si>
  <si>
    <t>LG Nº 129/2010</t>
  </si>
  <si>
    <t>LG Nº 130/2010</t>
  </si>
  <si>
    <t>LG Nº 131/2010</t>
  </si>
  <si>
    <t>LG Nº 132/2010</t>
  </si>
  <si>
    <t>LG Nº 133/2010</t>
  </si>
  <si>
    <t>LG Nº 134/2010</t>
  </si>
  <si>
    <t>LG Nº 135/2010</t>
  </si>
  <si>
    <t>LG Nº 136/2010</t>
  </si>
  <si>
    <t>LG Nº 136-A/2010</t>
  </si>
  <si>
    <t>LG Nº 137/2010</t>
  </si>
  <si>
    <t>LG Nº 138/2010</t>
  </si>
  <si>
    <t>LG Nº 139/2010</t>
  </si>
  <si>
    <t>LG Nº 140/2010</t>
  </si>
  <si>
    <t>LG Nº 141/2010</t>
  </si>
  <si>
    <t>LG Nº 142/2010</t>
  </si>
  <si>
    <t>LG Nº 143/2010</t>
  </si>
  <si>
    <t>LG Nº 144/2010</t>
  </si>
  <si>
    <t>LG Nº 145/2010</t>
  </si>
  <si>
    <t>LG Nº 146/2010</t>
  </si>
  <si>
    <t>LG Nº 147/2010</t>
  </si>
  <si>
    <t>LG Nº 148/2010</t>
  </si>
  <si>
    <t>LG Nº 148-A/2010</t>
  </si>
  <si>
    <t>LG Nº 149/2010</t>
  </si>
  <si>
    <t>LG Nº 150/2010</t>
  </si>
  <si>
    <t>LG Nº 151/2010</t>
  </si>
  <si>
    <t>LG Nº 152/2010</t>
  </si>
  <si>
    <t>LG Nº 153/2010</t>
  </si>
  <si>
    <t>LG Nº 154/2010</t>
  </si>
  <si>
    <t>LG Nº 155/2010</t>
  </si>
  <si>
    <t>LG Nº 156/2010</t>
  </si>
  <si>
    <t>LG Nº 156-A/2010</t>
  </si>
  <si>
    <t>LG Nº 156-B/2010</t>
  </si>
  <si>
    <t>LG Nº 157/2010</t>
  </si>
  <si>
    <t>LG Nº 158/2010</t>
  </si>
  <si>
    <t>LG Nº 159/2010</t>
  </si>
  <si>
    <t>LG Nº 160/2010</t>
  </si>
  <si>
    <t>LG Nº 161/2010</t>
  </si>
  <si>
    <t>LG Nº 161-A/2010</t>
  </si>
  <si>
    <t>LG Nº 162/2010</t>
  </si>
  <si>
    <t>LG Nº 163/2010</t>
  </si>
  <si>
    <t>LG Nº 164/2010</t>
  </si>
  <si>
    <t>LG Nº 165/2010</t>
  </si>
  <si>
    <t>LG Nº 166/2010</t>
  </si>
  <si>
    <t>LG Nº 167/2010</t>
  </si>
  <si>
    <t>LG Nº 168/2010</t>
  </si>
  <si>
    <t>LG Nº 169/2010</t>
  </si>
  <si>
    <t>LG Nº 170/2010</t>
  </si>
  <si>
    <t>LG Nº 171/2010</t>
  </si>
  <si>
    <t>LG Nº 172/2010</t>
  </si>
  <si>
    <t>LG Nº 173/2010</t>
  </si>
  <si>
    <t>LG Nº 174/2010</t>
  </si>
  <si>
    <t>LG Nº 175/2010</t>
  </si>
  <si>
    <t>LG Nº 176/2010</t>
  </si>
  <si>
    <t>LG Nº 177/2010</t>
  </si>
  <si>
    <t>LG Nº 178/2010</t>
  </si>
  <si>
    <t>LG Nº 179/2010</t>
  </si>
  <si>
    <t>LG Nº 180/2010</t>
  </si>
  <si>
    <t>LG Nº 181/2010</t>
  </si>
  <si>
    <t>LG Nº 182/2010</t>
  </si>
  <si>
    <t>LG Nº 183/2010</t>
  </si>
  <si>
    <t>LG Nº 183-A/2010</t>
  </si>
  <si>
    <t>LG Nº 184/2010</t>
  </si>
  <si>
    <t>LG Nº 185/2010</t>
  </si>
  <si>
    <t>LG Nº 186/2010</t>
  </si>
  <si>
    <t>LG Nº 186-A/2010</t>
  </si>
  <si>
    <t>LP Nº 01/2010</t>
  </si>
  <si>
    <t>LP Nº 02/2010</t>
  </si>
  <si>
    <t>LP Nº 03/2010</t>
  </si>
  <si>
    <t>LP Nº 04/2010</t>
  </si>
  <si>
    <t>LP Nº 05/2010</t>
  </si>
  <si>
    <t>LPI Nº 01/2010</t>
  </si>
  <si>
    <t>LPI Nº 02/2010</t>
  </si>
  <si>
    <t>LPI Nº 03/2010</t>
  </si>
  <si>
    <t>LPI Nº 04/2010</t>
  </si>
  <si>
    <t>LPI Nº 05/2010</t>
  </si>
  <si>
    <t>LPI Nº 06/2010</t>
  </si>
  <si>
    <t>LPI Nº 07/2010</t>
  </si>
  <si>
    <t>LPI Nº 09/2010</t>
  </si>
  <si>
    <t>LPI Nº 10/2010</t>
  </si>
  <si>
    <t>LPI Nº 12/2010</t>
  </si>
  <si>
    <t>LPI Nº 14/2010</t>
  </si>
  <si>
    <t>LPI Nº 15/2010</t>
  </si>
  <si>
    <t>LPI Nº 16/2010</t>
  </si>
  <si>
    <t>LPI Nº 17/2010</t>
  </si>
  <si>
    <t>LPI Nº 18/2010</t>
  </si>
  <si>
    <t>LPI Nº 19/2010</t>
  </si>
  <si>
    <t>CD Nº 01/2010</t>
  </si>
  <si>
    <t>CD Nº 02/2010</t>
  </si>
  <si>
    <t>CD Nº 03/2010</t>
  </si>
  <si>
    <t>CD Nº 04/2010</t>
  </si>
  <si>
    <t>CD Nº 05/2010</t>
  </si>
  <si>
    <t>REGISTROS DE CONTRATISTAS AL AÑO 2010</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</si>
  <si>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</si>
  <si>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</si>
  <si>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</si>
  <si>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</si>
  <si>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</si>
  <si>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</si>
  <si>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</si>
  <si>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</si>
  <si>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</si>
  <si>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</si>
  <si>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</si>
  <si>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</si>
  <si>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</si>
  <si>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</si>
  <si>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</si>
  <si>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</si>
  <si>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</si>
  <si>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</si>
  <si>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</si>
  <si>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</si>
  <si>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</si>
  <si>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</si>
  <si>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</si>
  <si>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</si>
  <si>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</si>
  <si>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</si>
  <si>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</si>
  <si>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</si>
  <si>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</si>
  <si>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</si>
  <si>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</si>
  <si>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</si>
  <si>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</si>
  <si>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</si>
  <si>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</si>
  <si>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</si>
  <si>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</si>
  <si>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</si>
  <si>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</si>
  <si>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</si>
  <si>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</si>
  <si>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</si>
  <si>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</si>
  <si>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</si>
  <si>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</si>
  <si>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</si>
  <si>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</si>
  <si>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</si>
  <si>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</si>
  <si>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</si>
  <si>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</si>
  <si>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</si>
  <si>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</si>
  <si>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</si>
  <si>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</si>
  <si>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</si>
  <si>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</si>
  <si>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</si>
  <si>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</si>
  <si>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</si>
  <si>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</si>
  <si>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</si>
  <si>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</si>
  <si>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</si>
  <si>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</si>
  <si>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</si>
  <si>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</si>
  <si>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</si>
  <si>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</si>
  <si>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</si>
  <si>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</si>
  <si>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</si>
  <si>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</si>
  <si>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</si>
  <si>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</si>
  <si>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</si>
  <si>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</si>
  <si>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</si>
  <si>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</si>
  <si>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</si>
  <si>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</si>
  <si>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</si>
  <si>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</si>
  <si>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</si>
  <si>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</si>
  <si>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</si>
  <si>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</si>
  <si>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</si>
  <si>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</si>
  <si>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</si>
  <si>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</si>
  <si>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</si>
  <si>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</si>
  <si>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</si>
  <si>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</si>
  <si>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</si>
  <si>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</si>
  <si>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</si>
  <si>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</si>
  <si>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</si>
  <si>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</si>
  <si>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</si>
  <si>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</si>
  <si>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</si>
  <si>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</si>
  <si>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</si>
  <si>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</si>
  <si>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</si>
  <si>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</si>
  <si>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</si>
  <si>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</si>
  <si>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</si>
  <si>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</si>
  <si>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</si>
  <si>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</si>
  <si>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</si>
  <si>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</si>
  <si>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</si>
  <si>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</si>
  <si>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</si>
  <si>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</si>
  <si>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</si>
  <si>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</si>
  <si>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</si>
  <si>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</si>
  <si>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</si>
  <si>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</si>
  <si>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</si>
  <si>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</si>
  <si>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</si>
  <si>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</si>
  <si>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</si>
  <si>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</si>
  <si>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</si>
  <si>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</si>
  <si>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</si>
  <si>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</si>
  <si>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</si>
  <si>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</si>
  <si>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</si>
  <si>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</si>
  <si>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</si>
  <si>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</si>
  <si>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</si>
  <si>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</si>
  <si>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</si>
  <si>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</si>
  <si>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</si>
  <si>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</si>
  <si>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</si>
  <si>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</si>
  <si>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</si>
  <si>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</si>
  <si>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</si>
  <si>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</si>
  <si>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</si>
  <si>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</si>
  <si>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</si>
  <si>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</si>
  <si>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</si>
  <si>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</si>
  <si>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</si>
  <si>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</si>
  <si>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</si>
  <si>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</si>
  <si>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</si>
  <si>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</si>
  <si>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</si>
  <si>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</si>
  <si>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</si>
  <si>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</si>
  <si>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</si>
  <si>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</si>
  <si>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</si>
  <si>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</si>
  <si>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</si>
  <si>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</si>
  <si>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</si>
  <si>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</si>
  <si>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</si>
  <si>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</si>
  <si>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</si>
  <si>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</si>
  <si>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</si>
  <si>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</si>
  <si>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</si>
  <si>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</si>
  <si>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</si>
  <si>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</si>
  <si>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</si>
  <si>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</si>
  <si>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</si>
  <si>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</si>
  <si>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</si>
  <si>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</si>
  <si>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</si>
  <si>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</si>
  <si>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</si>
  <si>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</si>
  <si>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</si>
  <si>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</si>
  <si>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</si>
  <si>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</si>
  <si>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</si>
  <si>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</si>
  <si>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</si>
  <si>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</si>
  <si>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</si>
  <si>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</si>
  <si>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</si>
  <si>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</si>
  <si>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</si>
  <si>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</si>
  <si>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</si>
  <si>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</si>
  <si>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</si>
  <si>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</si>
  <si>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</si>
  <si>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</si>
  <si>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</si>
  <si>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</si>
  <si>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</si>
  <si>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</si>
  <si>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</si>
  <si>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</si>
  <si>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</si>
  <si>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</si>
  <si>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</si>
  <si>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</si>
  <si>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</si>
  <si>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</si>
  <si>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</si>
  <si>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</si>
  <si>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</si>
  <si>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</si>
  <si>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</si>
  <si>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</si>
  <si>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</si>
  <si>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</si>
  <si>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</si>
  <si>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</si>
  <si>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</si>
  <si>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</si>
  <si>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</si>
  <si>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</si>
  <si>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</si>
  <si>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</si>
  <si>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</si>
  <si>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</si>
  <si>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</si>
  <si>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</si>
  <si>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</si>
  <si>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</si>
  <si>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</si>
  <si>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</si>
  <si>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</si>
  <si>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</si>
  <si>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</si>
  <si>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</si>
  <si>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</si>
  <si>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</si>
  <si>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</si>
  <si>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</si>
  <si>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</si>
  <si>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</si>
  <si>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</si>
  <si>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</si>
  <si>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</si>
  <si>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</si>
  <si>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</si>
  <si>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</si>
  <si>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</si>
  <si>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</si>
  <si>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</si>
  <si>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</si>
  <si>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</si>
  <si>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</si>
  <si>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</si>
  <si>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</si>
  <si>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</si>
  <si>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</si>
  <si>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</si>
  <si>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</si>
  <si>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</si>
  <si>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</si>
  <si>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</si>
  <si>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</si>
  <si>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</si>
  <si>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</si>
  <si>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</si>
  <si>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</si>
  <si>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</si>
  <si>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</si>
  <si>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</si>
  <si>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</si>
  <si>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</si>
  <si>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</si>
  <si>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</si>
  <si>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</si>
  <si>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</si>
  <si>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</si>
  <si>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</si>
  <si>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</si>
  <si>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</si>
  <si>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</si>
  <si>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</si>
  <si>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</si>
  <si>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</si>
  <si>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</si>
  <si>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</si>
  <si>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</si>
  <si>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</si>
  <si>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</si>
  <si>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</si>
  <si>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</si>
  <si>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</si>
  <si>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</si>
  <si>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</si>
  <si>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</si>
  <si>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</si>
  <si>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</si>
  <si>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</si>
  <si>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</si>
  <si>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</si>
  <si>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</si>
  <si>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</si>
  <si>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</si>
  <si>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</si>
  <si>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</si>
  <si>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</si>
  <si>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</si>
  <si>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</si>
  <si>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</si>
  <si>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</si>
  <si>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</si>
  <si>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</si>
  <si>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</si>
  <si>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</si>
  <si>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</si>
  <si>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</si>
  <si>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</si>
  <si>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</si>
  <si>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</si>
  <si>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</si>
  <si>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</si>
  <si>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</si>
  <si>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</si>
  <si>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</si>
  <si>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</si>
  <si>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</si>
  <si>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</si>
  <si>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</si>
  <si>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</si>
  <si>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</si>
  <si>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</si>
  <si>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</si>
  <si>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</si>
  <si>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</si>
  <si>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</si>
  <si>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</si>
  <si>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</si>
  <si>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</si>
  <si>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</si>
  <si>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</si>
  <si>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</si>
  <si>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</si>
  <si>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</si>
  <si>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</si>
  <si>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</si>
  <si>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</si>
  <si>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</si>
  <si>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</si>
  <si>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</si>
  <si>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</si>
  <si>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</si>
  <si>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</si>
  <si>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</si>
  <si>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</si>
  <si>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</si>
  <si>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</si>
  <si>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</si>
  <si>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</si>
  <si>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</si>
  <si>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</si>
  <si>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</si>
  <si>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</si>
  <si>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</si>
  <si>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</si>
  <si>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</si>
  <si>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</si>
  <si>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</si>
  <si>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</si>
  <si>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</si>
  <si>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</si>
  <si>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</si>
  <si>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</si>
  <si>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</si>
  <si>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</si>
  <si>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</si>
  <si>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</si>
  <si>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</si>
  <si>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</si>
  <si>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</si>
  <si>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</si>
  <si>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</si>
  <si>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</si>
  <si>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</si>
  <si>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</si>
  <si>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</si>
  <si>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</si>
  <si>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</si>
  <si>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</si>
  <si>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</si>
  <si>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</si>
  <si>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</si>
  <si>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</si>
  <si>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</si>
  <si>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</si>
  <si>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</si>
  <si>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</si>
  <si>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</si>
  <si>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</si>
  <si>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</si>
  <si>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</si>
  <si>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</si>
  <si>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</si>
  <si>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</si>
  <si>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</si>
  <si>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</si>
  <si>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</si>
  <si>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</si>
  <si>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</si>
  <si>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</si>
  <si>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</si>
  <si>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</si>
  <si>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</si>
  <si>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</si>
  <si>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</si>
  <si>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</si>
  <si>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</si>
  <si>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</si>
  <si>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</si>
  <si>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</si>
  <si>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</si>
  <si>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</si>
  <si>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</si>
  <si>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</si>
  <si>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</si>
  <si>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</si>
  <si>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</si>
  <si>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</si>
  <si>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</si>
  <si>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</si>
  <si>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</si>
  <si>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</si>
  <si>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</si>
  <si>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</si>
  <si>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</si>
  <si>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</si>
  <si>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</si>
  <si>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</si>
  <si>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</si>
  <si>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</si>
  <si>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</si>
  <si>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</si>
  <si>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</si>
  <si>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</si>
  <si>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</si>
  <si>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</si>
  <si>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</si>
  <si>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</si>
  <si>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</si>
  <si>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</si>
  <si>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</si>
  <si>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</si>
  <si>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</si>
  <si>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</si>
  <si>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</si>
  <si>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</si>
  <si>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</si>
  <si>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</si>
  <si>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</si>
  <si>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</si>
  <si>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</si>
  <si>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</si>
  <si>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</si>
  <si>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</si>
  <si>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</si>
  <si>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</si>
  <si>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</si>
  <si>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</si>
  <si>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</si>
  <si>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</si>
  <si>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</si>
  <si>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</si>
  <si>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</si>
  <si>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</si>
  <si>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</si>
  <si>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</si>
  <si>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</si>
  <si>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</si>
  <si>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</si>
  <si>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</si>
  <si>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</si>
  <si>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</si>
  <si>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</si>
  <si>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</si>
  <si>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</si>
  <si>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</si>
  <si>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</si>
  <si>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</si>
  <si>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</si>
  <si>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</si>
  <si>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</si>
  <si>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</si>
  <si>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</si>
  <si>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</si>
  <si>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</si>
  <si>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</si>
  <si>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</si>
  <si>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</si>
  <si>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</si>
  <si>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</si>
  <si>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</si>
  <si>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</si>
  <si>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</si>
  <si>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</si>
  <si>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</si>
  <si>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</si>
  <si>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</si>
  <si>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</si>
  <si>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</si>
  <si>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</si>
  <si>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</si>
  <si>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</si>
  <si>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</si>
  <si>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</si>
  <si>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</si>
  <si>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</si>
  <si>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</si>
  <si>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</si>
  <si>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</si>
  <si>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</si>
  <si>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</si>
  <si>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</si>
  <si>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</si>
  <si>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</si>
  <si>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</si>
  <si>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</si>
  <si>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</si>
  <si>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</si>
  <si>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</si>
  <si>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</si>
  <si>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</si>
  <si>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</si>
  <si>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</si>
  <si>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</si>
  <si>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</si>
  <si>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</si>
  <si>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</si>
  <si>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</si>
  <si>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</si>
  <si>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</si>
  <si>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</si>
  <si>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</si>
  <si>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</si>
  <si>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</si>
  <si>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</si>
  <si>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</si>
  <si>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</si>
  <si>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</si>
  <si>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</si>
  <si>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</si>
  <si>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</si>
  <si>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</si>
  <si>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</si>
  <si>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</si>
  <si>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</si>
  <si>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</si>
  <si>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</si>
  <si>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</si>
  <si>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</si>
  <si>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</si>
  <si>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</si>
  <si>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</si>
  <si>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</si>
  <si>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</si>
  <si>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</si>
  <si>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</si>
  <si>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S/N</t>
  </si>
  <si>
    <t>ADQUIRIR EL SUMINISTRO DE PAPELERÍA Y ARTÍCULOS DE OFICINA.</t>
  </si>
  <si>
    <t>CONTRATAR EL SERVICIO DE UN MÉDICO GENERAL PARA SUPERVISAR LA ATENCIÓN Y ENTREGA DE SERVICIOS DE SALUD Y ESPECIES A BENEFICIARIOS.</t>
  </si>
  <si>
    <t>CONTRATAR EL SERVICIO DE UN COLABORADOR TÉCNICO PARA DAR APOYO A LA COMISIÓN TÉCNICA EVALUADORA.</t>
  </si>
  <si>
    <t>ADQUIRIR EL SUMINISTRO DE ARTÍCULOS DE CONSUMO Y LIMPIEZA.</t>
  </si>
  <si>
    <t>ADQUIRIR EL SUMINISTRO DE ESPECIES PARA BENEFICIARIOS CON DISCAPACIDAD.</t>
  </si>
  <si>
    <t>ADQUIRIR EL SUMINISTRO DE ARTICULOS DE CONSUMO Y LIMPIEZA</t>
  </si>
  <si>
    <t>CONTRATAR LA PRORROGA DE LOS SERVICIOS DE CUATRO MÉDICOS GENERALES PARA REALIZAR VISITAS DOMICILIARIAS A BENEFICIARIOS CON DISCAPACIDAD A EFECTO DE DAR SEGUIMIENTO A SU ESTADO DE SALUD.</t>
  </si>
  <si>
    <t>CONTRATAR LA PRORROGA DE LOS SERVICIOS TÉCNICOS DE UN DIGITADOR.</t>
  </si>
  <si>
    <t>ADQUIRIR EL SUMINISTRO DE PINTURA Y ACCESORIOS, PARA LAS INSTALACIONES QUE ALBERGAN LAS OFICINAS  ADMINISTRATIVAS Y DE ATENCIÓN A BENEFICIARIOS</t>
  </si>
  <si>
    <t>ADQUIRIR EL SUMINISTRO DE 14 APARATOS AUDITIVOS (OTOAMPLIFONOS), PARA BENEFICIARIOS DEL FONDO.</t>
  </si>
  <si>
    <t>ADQUIRIR EL SUMINISTRO DE 33 EVALUACIONES OFTALMOLOGICAS PARA PRESCRIPCIÓN DE LENTES CORRECTORES A BENEFICIARIOS DEL FONDO.</t>
  </si>
  <si>
    <t>CONTRATAR EL SERVICIO DE PUBLICACIÓN EN DOS PERIODICOS DE CIRCULACIÓN NACIONAL DE AVISO DE CONVOCATORIA, A BENEFICIARIOS PENSIONADOS CON DISCAPACIDAD, FAMILIARES DE COMBATIENTES FALLECIDOS E HIJOS DE BENEFICIARIOS, CON DISCAPACIDAD FALLECIDOS.</t>
  </si>
  <si>
    <t>ADQUIRIR EL SUMINISTRO DE 2,500  GARRAFAS DE 5 GALONES DE AGUA PURIFICADA</t>
  </si>
  <si>
    <t>ADQUIRIR EL SUMINISTRO DE ELABORACIÓN DE 36 PLANTILLAS ORTOPEDICAS PARA BENEFICIARIOS DEL FONDO.</t>
  </si>
  <si>
    <t>CONTRATAR EL SERVICIO DE REPARACIÓN DE IMPRESOR LASERJET 1300</t>
  </si>
  <si>
    <t>ADQUIRIR EL SUMINISTRO DE 45 SET DE BATERIAS PARA OTOAMPLIFONOS</t>
  </si>
  <si>
    <t>ADQUIRIR EL SUMINISTRO DE CHEQUES VOUCHER Y RECIBOS DE INGRESO</t>
  </si>
  <si>
    <t>ADQUIRIR EL SUMINISTRO DE MATERIALES PARA REALIZAR PRUEBAS DE LAS CAPACIDADES FISICO FUNCIONAL Y PSICOLOGICAS A BENEFICIARIOS.</t>
  </si>
  <si>
    <t>ADQUIRIR EL SUMINISTRO DE REPARACIÓN DE PROTESIS PARA MIEMBROS INFERIORES Y SUPERIORES PARA BENEFICIARIOS CON DISCAPACIDAD.</t>
  </si>
  <si>
    <t>CONTRATAR EL SERVICIO DE ARRENDAMIENTO DE LOCAL PARA REALIZAR  EVENTO DE CAPACITACIÓN  " SENSIBILIZACIÓN EN GENERO Y VIOLENCIA "</t>
  </si>
  <si>
    <t>ADQUIRIR EL SUMINISTRO DE UNIFORMES PARA EL PERSONAL ADMINISTRATIVO Y DE SERVICIOS GENERALES DE LA INSTITUCIÓN.</t>
  </si>
  <si>
    <t>ADQUIRIR EL SUMINISTRO DE 34 LLANTAS PARA VEHICULOS DE LA INSTITUCIÓN.</t>
  </si>
  <si>
    <t xml:space="preserve"> ADQUIRIR EL SUMINISTRO DE INSUMOS MÉDICOS Y APARATOS DE AYUDA MECÁNICA.</t>
  </si>
  <si>
    <t>CONTRATAR EL SERVICIO DE TRANSMISIÓN  DE 20 CUÑAS RADIALES DE 30 SEGUNDOS CADA UNA, PARA EL PERIODO COMPRENDIDA DEL  2  AL 6 DE NOVIEMBRE DE 2006.</t>
  </si>
  <si>
    <t>CONTRATAR EL SERVICIO DE ARRENDAMIENTO DE LOCAL, PARA EL DESARROLLO DE CAPACITACIÓN Y TALLERES DE SALUD MENTAL, EN EL DEPARTAMENTO DE LA UNIÓN</t>
  </si>
  <si>
    <t>CONTRATAR EL SERVICIO DE ARRENDAMIENTO DE EQUIPO INFORMÁTICO :</t>
  </si>
  <si>
    <t>ADQUIRIR EL SUMINISTRO DE  250 REGATONES PARA MULETAS PARA BENEFICIARIOS CON DISCAPAIDAD.</t>
  </si>
  <si>
    <t>CONTRATAR EL SERVICIO DE CAPACITACIÓN A BENEFICIARIOS DEL FONDO DE PROTECCIÓN DE LISIADOS Y DISCAPACITADOS A CONSECUENCIA DEL CONFLICTO ARMADO, EN EL MARCO DEL PROGRAMA DE REINSERCIÓN PRODUCTIVA Y SALUD MENTAL</t>
  </si>
  <si>
    <t xml:space="preserve">CONTRATAR EL SERVICIO DE CONSTRUCCIÓN DE LA INFRAESTRUCTURA MULTIFUNCIONAL PARA EL FONDO DE PROTECCIÓN DE LISIADOS Y DISCAPACITADOS A CONSECUENCIA DEL CONFLICTO ARMADO </t>
  </si>
  <si>
    <t>ADQUIRIR EL SUMINISTRO DE ELABORACIÓN DE CALZADO ORTOPÉDICO PARA BENEFICIARIOS DEL FONDO DE PROTECCIÓN DE LISIADOS Y DISCAPACITADOS A CONSECUENCIA DEL CONFLICTO ARMADO.</t>
  </si>
  <si>
    <t xml:space="preserve">CONTRATAR EL SERVICIOS DE SEIS MÉDICOS PARA REALIZAR VISITAS DOMICILIARIAS A BENEFICIARIOS CON DISCAPACIDAD </t>
  </si>
  <si>
    <t>CONTRATAR EL SERVICIO PROFESIONALES Y/O TÉCNICOS EN LA ESPECIALIDAD DE TRABAJO SOCIAL PARA LAS OFICINAS DE ATENCIÓN DEL FONDO DE PROTECCIÓN DE LISIADOS Y DISCAPACITADOS A CONSECUENCIA DEL CONFLICTO ARMADO</t>
  </si>
  <si>
    <t xml:space="preserve">CONTRATAR EL SERVICIO DE SUPERVISIÓN PARA LA CONSTRUCCIÓN DE LA INFRAESTRUCTURA MULTIFUNCIONAL DEL FONDO DE PROTECCIÓN DE LISIADOS Y DISCAPACITADOS A CONSECUENCIA DEL CONFLICTO ARMADO </t>
  </si>
  <si>
    <t>CONTRATAR EL SERVICIO DE CAPACITACIÓN A BENEFICIARIOS DEL FONDO DE PROTECCIÓN DE LISIADOS Y DISCAPACITADOS A CONSECUENCIA DEL CONFLICTO ARMADO, EN EL MARCO DEL PROGRAMA DE REINSERCIÓN PRODUCTIVA Y SALUD MENTAL.</t>
  </si>
  <si>
    <t>CONTRATAR EL SERVICIOS PROFESIONALES MÉDICOS PARA REALIZAR EVALUACIONES A BENEFICIARIOS DEL FONDO PARA EL PERIODO DE ENERO A JUNIO DE 2007.</t>
  </si>
  <si>
    <t>CONTRATAR EL SERVICIO DE ELABORACIÓN DE 58 CARNE PARA EL PERSONAL DE LA INSTITUCIÓN.</t>
  </si>
  <si>
    <t>ADQUIRIR EL SUMINISTRO DE  VALES DE COMBUSTIBLE PARA DIESEL Y GASOLINA PARA VEHICULOS DE LA INSTITUCIÓN.</t>
  </si>
  <si>
    <t>CONTRATAR EL SERVICIO DE LECTURA, INTERPRETACIÓN E INFORME ESCRITO DE ELECTROENCEFALOGRAMOS PRÁCTICADOS A SOLICITANTES Y BENEFICIARIOS</t>
  </si>
  <si>
    <t>CONTRATAR EL SERVICIO DE DESMONTAJE DE DOS AIRES ACONDICIONADOS.</t>
  </si>
  <si>
    <t>CONTRATAR EL SERVICIO DE TRES PROFESIONALES EN LA ESPECIALIDAD DE TERAPIA OCUPACIONAL.</t>
  </si>
  <si>
    <t>CONTRATAR EL SERVICIO DE ARRENDAMIENTO DE VEHÍCULOS DE TRANSPORTE COLECTIVO PARA EFECTUAR GIRAS DEMOSTRATIVAS DE BENEFICIARIOS.</t>
  </si>
  <si>
    <t>CONTRATAR EL SERVICIO DE ARRENDAMIENTO DE TRANSPORTE COLECTIVO, PARA REALIZAR INTERCAMBIOS DEMOSTRATIVOS.</t>
  </si>
  <si>
    <t>ADQUIRIR EL SUMINISTRO DE MEDICAMENTOS PARA SER ENTREGADOS A BENEFICIARIOS DEL FONDO.</t>
  </si>
  <si>
    <t>CONTRATAR EL SERVICIO DE REPARACIÓN DE CAJA TERMICA DEL TABLERO PRICIPAL DE LAS INSTALACIONES ADMINISTRATIVAS DEL FONDO</t>
  </si>
  <si>
    <t>CONTRATAR LOS SERVICIOS TÉCNICOS DE UN DIGITADOR PARA LA UNIDAD DE PRESTACIONES ECONÓMICAS</t>
  </si>
  <si>
    <t>CONTRATAR LOS SERVICIOS PROFESIONALES PARA APLICACIÓN DE EVALUACIÓN PSICOMÉTRICA</t>
  </si>
  <si>
    <t>CONTRATAR EL SERVICIO DE PUBLICACIÓN ESCRITA EN DOS PERIODICOS DE MAYOR CIRCULACIÓN NACIONAL</t>
  </si>
  <si>
    <t>CONTRATAR EL SERVICIO DE INSTALACIÓN Y ENLACE DEDICADO DE COMUNICACIÓN CON EL SISTEMA DE ADMINISTRACIÓN FINANCIERA INTEGRADA DEL MINISTERIO DE HACIENDA (SAFI)</t>
  </si>
  <si>
    <t>ADQUIRIR EL SUMINISTRO DE  ESPECIES Y APARATOS DE AYUDA MÉCANICA PARA BENEFICIARIOS CON DISCAPACIDAD.</t>
  </si>
  <si>
    <t>CONTRATAR EL SERVICIO PARA APLICACIÓN DE PRUEBA PSICOLOGICA A PROFESIONALES Y PARTICIPANTES EN EL PROCESO DE CONTRATACIÓN PARA LA PLAZA DE GERENTE GENERAL DE LA INSTITUCIÓN.</t>
  </si>
  <si>
    <t>ADQUIRIR EL SUMINISTRO DE REPARACIÓN DE PROTESIS PARA MIEMBROS INFERIORES Y SUPERIORES PARA BENEFICIARIOS.</t>
  </si>
  <si>
    <t>ADQUIRIR EL SUMINISTRO DE UNA COMPUTADORA Y EQUIPO DE RESPALDO.</t>
  </si>
  <si>
    <t>CONTRATAR EL SERVICIO DE PUBLICACIÓN PARA REALIZAR PROCESO DE SELECCIÓN PARA PLAZA GERENTE</t>
  </si>
  <si>
    <t>CONTRATAE EL SERVICIO DE ELABORACIÓN DE PRÓTESIS DENTAL PARA BENEFICIARIOS RECOMENDADOS POR LA COMISIÓN TÉCNICA EVALUADORA.</t>
  </si>
  <si>
    <t>CONTRATAR EL SERVICIO DE CAFETERIA PARA PERSONAL ASISTENTE A CAPACITACIÓN DE SERVICIO Y ATENCIÓN AL CLIENTE</t>
  </si>
  <si>
    <t>ADQUIRIR EL SUMINISTRO DE TRES PLACAS CONMEMORATIVAS AL EVENTO DE INAUGURACIÓN DEL EDIFICIO DEL FONDO.</t>
  </si>
  <si>
    <t>CONTRATAR EL SERVICIO DE ATENCIÓN Y ALIMENTACIÓN PARA LOS INVITADOS AL EVENTO DE INAUGURACIÓN DEL EDIFICIO DEL FONDO.</t>
  </si>
  <si>
    <t>CONTRATAR EL SERVICIO DE CUATRO PERSONAS PARA REALIZAR NOTIFICACIONES EN EL LUGAR DE RESIDENCIA EN EL ÁREA URBANA Y RURAL DE TODO EL PAÍS A SOLICITANTES Y BENEFICIARIOS CON DISCAPACIDAD DE CONFORMIDAD A LOS DECRETOS 416 Y 698.</t>
  </si>
  <si>
    <t>CONTRATAR EL SERVICIO DE ESTUDIANTES O PROFESIONALES EN LA CARRERA DE TRABAJO SOCIAL PARA REALIZAR 300 VISITAS DE CAMPO A EFECTO DE VERIFICAR CIRCUNSTANCIAS EN LAS QUE FUERON LESIONADOS SOLIICTANTES Y/O BENEFICIARIOS CON DISCAPACIDAD.</t>
  </si>
  <si>
    <t>ADQUIRIR EL SUMINISTRO DE ARTÍCULOS INFORMÁTICOS.</t>
  </si>
  <si>
    <t>ADQUIRIR EL SUMINISTRO  DE EQUIPO INFORMÁTICO.</t>
  </si>
  <si>
    <t>ADQUIRIR EL SUMINISTRO  DE UN VEHÍCULO TIPO SEDAN, MARCA NISSAN, MODELO SENTRA, AÑO 2008, COMBUSTIBLE GASOLINA</t>
  </si>
  <si>
    <t>ADQUIRIR EL SUMINISTRO DE UN LECTOR BIOMÉTRICO, PARA EL CONTROL DE ASISTENCIA DEL PERSONAL</t>
  </si>
  <si>
    <t>CONTRATAR EL SERVICIO PROFESIONAL PARA APLICACIÓN DE EVALUACIÓN PSICOLOGICA A PROFESIONALES PARTICIPANTES EN EL SEGUNDO PROCESO DE CONTRATACIÓN PLAZA DE GENRENTE GENERAL DE LA INSTITUCIÓN.</t>
  </si>
  <si>
    <t>CONTRATAR LAS PRORROGAS DE LOS SERVICIOS DE SEGUROS PARA PROTECCIÓN DE EQUIPO INFORMÁTICO Y ELÉCTRONICO, AIRE ACONDICIONADOS, FOTOCOPIADORAS Y PLANTA TELEFONICA, EQUIPO ELÉCTRICO Y EXISTENCIA EN ALMACÉN.</t>
  </si>
  <si>
    <t>CONTRATAR LOS SERVICIOS DE CURSO DE CAPACITACIÓN EN COMPUTACIÓN PARA DOS BENEFICIARIOS EN LA CIUDAD DE SONSONATE.</t>
  </si>
  <si>
    <t>ADQUIRIR EL SUMINISTRO DE ELABORACIÓN DE PRÓTESIS Y ORTESIS PARA BENEFICIARIOS CON DISCAPACIDAD DEL FONDO DE PROTECCIÓN DE LISIADOS Y DISCAPACITADOS A CONSECUENCIA DEL CONFLICTO  ARMADO</t>
  </si>
  <si>
    <t>CONTRATAR EL SERVICIO DE ELABORACIÓN Y SUMINISTRO DE LENTES  PARA  BENEFICIARIOS DEL FONDO DE PROTECCIÓN DE LISIADOS Y DISCAPACITADOS A CONSECUENCIA DEL CONFLICTO ARMADO</t>
  </si>
  <si>
    <t>ADQUIRIR EL SUMINISTRO Y ELABORACIÓN DE 30 PRÓTESIS OCULARES PERSONALIZADAS PARA BENEFICIARIOS DEL FONDO.</t>
  </si>
  <si>
    <t>ADQUIRIR EL SUMINISTRO DE  COMBUSTIBLE PARA VEHÍCULOS DE LA INSTITUCIÓN.</t>
  </si>
  <si>
    <t>ADQUIRIR EL SUMINISTRO DE ELABORACIÓN DE PLANTILLAS ORTOPÉDICAS</t>
  </si>
  <si>
    <t>ADQUIRIR EL SUMINISTRO DE INSUMOS Y APARATOS DE AYUDA MECÁNICA PARA BENEFICIARIOS DEL FONDO.</t>
  </si>
  <si>
    <t>ADQUIRIR EL SUMINISTRO DE HERRAMIENTAS PARA GRUPO DE CARPINTERÍA.</t>
  </si>
  <si>
    <t>ADQUIRIR EL SUMINISTRO DE INSUMOS INFORMÁTICOS, PARA EL FONDO DE PROTECCIÓN DE LISIADOS.</t>
  </si>
  <si>
    <t>ADQUIRIR EL SUMINISTRO DE AGUA PURIFICADA</t>
  </si>
  <si>
    <t>ADQUIRIR EL SUMINISTRO DE AZÚCAR Y CAFÉ PARA CONSUMO DE BENEFICIARIOS</t>
  </si>
  <si>
    <t>ADQUIRIR EL SUMINISTRO DE UN SOLDADOR ELÉCTRICO DE 225 AMP.</t>
  </si>
  <si>
    <t>ADQUIRIR EL SUMINISTRO DE MATERIALES DE CURACIÓN Y MEDICAMENTOS PARA BENEFICIARIOS DEL FONDO.</t>
  </si>
  <si>
    <t>ADQUIRIR EL SUMINISTRO DE REPARACIÓN DE PRÓTESIS PARA MIEMBROS SUPERIORES E INFERIORES PARA BENEFICIARIOS DEL FONDO.</t>
  </si>
  <si>
    <t>ADQUIRIR EL SUMINISTRO DE HORMAS PARA BENEFICIARIOS DEL FONDO.</t>
  </si>
  <si>
    <t>ADQUIRIR EL SUMINISTRO DE CINCO PARES DE ESTRIBOS Y CINCO DEFENSAS PARA LOS VEHÍCULOS DE LA INSTITUCIÓN.</t>
  </si>
  <si>
    <t>ADQUIRIR EL SUMINISTRO DE 5,700 ALEVINES Y 19 QUINTALES DE CONCENTRADO AL 35% DE PROTEÍNA.</t>
  </si>
  <si>
    <t>ADQUIRIR EL SUMINISTRO DE ORTESIS ESPECIALES PARA BENEFICIARIOS DEL FONDO.</t>
  </si>
  <si>
    <t>ADQUIRIR EL SUMINISTRO DE 2 MOLINOS DE NIXTAMAL DE DOS TOLVAS CADA UNO, CON MOTOR ELÉCTRICO DE 5HP.</t>
  </si>
  <si>
    <t>ADQUIRIR EL SUMINISTRO DE 2 PLANCHAS CON COCINA INCORPORADA, PARA BENEFICIARIOS DEL FONDO.</t>
  </si>
  <si>
    <t>ADQUIRIR EL SUMINISTRO DE MALLA CICLÓN Y HIERRO CORRUGADO PARA SER ENTREGADOS A BENEFICIARIOS DEL FONDO.</t>
  </si>
  <si>
    <t>ADQUIRIR EL SUMINISTRO DE MÁQUINAS DE COSER PARA BENEFICIARIOS DEL FONDO.</t>
  </si>
  <si>
    <t>ADQUIRIR EL SUMINISTRO DE CÁMARA DE VIDEO</t>
  </si>
  <si>
    <t>ADQUIRIR EL SUMINISTRO DE 5 BOMBAS ACHICADORAS</t>
  </si>
  <si>
    <t>ADQUIRIR EL SUMINISTRO DE UN CANAPÉ FISIOTERAPIA Y MASAJE FIJO.</t>
  </si>
  <si>
    <t>ADQUIRIR EL SUMINISTRO DE DOS EQUIPOS PARA LA PRODUCCIÓN Y VENTA DE TORTAS, HAMBURGUESAS, HOT DOG Y DOS HIELERAS.</t>
  </si>
  <si>
    <t>ADQUIRIR EL SUMINISTRO DE LENTES CORRECTORES, INTRAOCULARES DE CONTACTO Y REPARACIÓN DE LENTES CORRECTORES PARA BENEFICIARIOS DEL FONDO DE PROTECCIÓN DE LISIADOS Y DISCAPACITADOS A CONSECUENCIA DEL CONFLICTO ARMADO</t>
  </si>
  <si>
    <t>CONTRATAR EL SERVICIO DE UN DIGITADOR PARA REALIZAR ACTIVIDADES RELACIONADAS CON EL DEPARTAMENTO DE SEGUIMIENTO Y CONTROL EN SALUD.</t>
  </si>
  <si>
    <t>CONTRATAR LOS SERVICIOS TÉCNICOS DE DOS COLABORADORES PARA APOYAR A LA UNIDAD DE AUDITORÍA INTERNA.</t>
  </si>
  <si>
    <t>CONTRATAR EL SERVICIO DE UN DIGITADOR PARA EL DEPARTAMENTO DE REINSERCIÓN PRODUCTIVA Y SALUD MENTAL.</t>
  </si>
  <si>
    <t>CONTRATAR EL SERVICIO DE PUBLICACIÓN PARA PROMOVER EL CONCURSO PÚBLICO PARA REALIZAR EL PROCESO DE SELECCIÓN DE Y CONTRATACIÓN DE PLAZAS VACANTES</t>
  </si>
  <si>
    <t>CONTRATAR EL SERVICIO DE CONECTIVIDAD A INTERNET PARA SER UTILIZADO INSTITUCIONALMENTE EN LA CONSULTA Y NAVEGACIÓN.</t>
  </si>
  <si>
    <t>CONTRATAR EL SERVICIO DE DESMONTAJE DE ACOMETIDA ELÉCTRICA E INSTALACIÓN DEL MISMO.</t>
  </si>
  <si>
    <t>CONTRATAR EL SERVICIO TÉCNICO DE UN DIGITADOR PARA APOYAR AL DEPARTAMENTO DE PENSIONES Y BENEFICIOS ECONÓMICOS.</t>
  </si>
  <si>
    <t>CONTRATAR LOS SERVICIOS DE EVOLUCIONES PSICOLÓGICAS Y PSICOMÉTRICAS.</t>
  </si>
  <si>
    <t>CONTRATAR EL SERVICIO DE CAPACITACIÓN EN COMPUTACIÓN PARA BENEFICIARIO EN SONSONATE.</t>
  </si>
  <si>
    <t>CONTRATAR EL SERVICIO DE TÉCNICO DE UN COLABORADOR PARA APOYAR A LA UNIDAD DE AUDITORÍA INTERNA.</t>
  </si>
  <si>
    <t>CONTRATAR EL SERVICIO DE CONSULTORÍA EN LA ESPECIALIDAD DE AGRONOMÍA, PARA ASISTENCIA TÉCNICA A BENEFICIARIOS DEL FONDO DE PROTECCIÓN DE LISIADOS Y DISCAPACITADOS A CONSECUENCIA DEL CONFLICTO ARMADO.</t>
  </si>
  <si>
    <t>CONTRATAR EL SERVICIO DE REPARACIÓN DE SILLAS DE RUEDAS</t>
  </si>
  <si>
    <t>CONTRATAR EL SERVICIO DE MANTENIMIENTO PREVENTIVO DE EQUIPO INFORMÁTICO PARA SER REALIZADO CADA TRES MESES PARA EL FONDO DE PROTECCIÓN DE LISIADOS Y DISCAPACITADOS A CONSECUENCIA DEL CONFLICTO ARMADO.</t>
  </si>
  <si>
    <t>CONTRATAR EL SERVICIO PROFESIONAL DE UN DIGITADOR PARA REALIZAR ACTIVIDADES CON EL DEPARTAMENTO DE SEGUIMIENTO Y CONTROL EN SALUD</t>
  </si>
  <si>
    <t>CONTRATAR EL SERVICIO  DE TRANSPORTE DE CARGA PARA APOYAR ENTREGA DE GRANOS Y ABONOS A BENEFICIARIOS DEL FONDO.</t>
  </si>
  <si>
    <t>CONTRATAR EL SERVICIO DE ARRENDAMIENTO DE BODEGA PARA ALMACENAR BIENES DONADOS POR EL CENTA.</t>
  </si>
  <si>
    <t>CONTRATAR EL SERVICIO DE UN COLABORADOR FINANCIERO PARA APOYAR AL DEPARTAMENTO DE CONTABILIDAD.</t>
  </si>
  <si>
    <t>CONTRATAR EL SERVICIO DE TRANSPORTE PARA TRASLADAR FRIJOL Y ABONO DONADO POR EL CENTA A BENEFICIARIOS DEL FONDO.</t>
  </si>
  <si>
    <t>CONTRATAR EL SERVICIO DE LIMPIEZA PARA LAS INSTALACIONES DEL FONDO.</t>
  </si>
  <si>
    <t>CONTRATAR EL SERVICIO DE ELABORACIÓN DE 20 BLOCK DE 50 CUPONES FORMULARIOS DE ORDEN DE RETIRO DE ALMACÉN</t>
  </si>
  <si>
    <t>CONTRATAR EL SERVICIO DE UN INSTRUCTOR PARA DESARROLLAR CAPACITACIÓN DE TALLER VOCACIONAL DE ARTESANÍAS.</t>
  </si>
  <si>
    <t>CONTRATAR EL SERVICIO DE UN DIGITADOR PARA REGISTRAR LESIONES DE BENEFICIARIOS.</t>
  </si>
  <si>
    <t>CONTRATAR EL SERVICIO DE COLABORADORES FINANCIEROS PARA APOYAR AL DEPARTAMENTO DE CONTABILIDAD EN LA ACTUALIZACIÓN DEL SISTEMA DE COSTOS DE BENEFICIARIOS.</t>
  </si>
  <si>
    <t>CONTRATAR EL SERVICIO DE CONSULTORÍA PARA LA EJECUCIÓN DE PROGRAMAS DE REINSERCIÓN PRODUCTIVA Y SALUD MENTAL, PARA LAS ZONAS NORTE, OCCIDENTAL, CENTRAL, PARACENTRAL Y ORIENTAL DEL PAÍS.</t>
  </si>
  <si>
    <t>CONTRATAR LOS SERVICIOS PROFESIONALES PARA CONFORMAR LA COMISION ESPECIAL DEL FONDO, EN LAS ESPECIALIDADES DE FISIATRIA Y ORTOPEDIA.</t>
  </si>
  <si>
    <t>CONTRATAR EL SERVICIO DE CONSULTORIA PARA LA EJECUCION DEL PROGRAMA DE REINSERCION PRODUCTIVA Y SALUD MENTAL, PARA LAS ZONAS NORTE, OCCIDENTE, CENTRAL, PARACENTRAL Y ORIENTAL DEL PAIS.</t>
  </si>
  <si>
    <t>CONTRATO DE SERVICIOS PROFESIONALES N° 09/2008</t>
  </si>
  <si>
    <t>CONTRATAR EL SERVICIO DE ARRENDAMIENTO DE BIENES INMUEBLES UBICADOS EN LA SEXTA DÉCIMA CALLE PONIENTE Y VEINTINUEVE AV. SUR NO.1530, COL. FLOR BLANCA.</t>
  </si>
  <si>
    <t>ADQUIRIR EL SUMINISTRO DE 240 BOLSAS DE AZÚCAR DE 1 LIBRA Y 80 BOLSAS DE AZÚCAR EN SOBRES DE 600 UNIDADES.</t>
  </si>
  <si>
    <t>ADQUIRIR EL SUMINISTRO DE INSUMOS Y EQUIPOS PARA LOS MÓDULOS DE FOTOGRAFÍA Y DE CIBERCAFÉ PARA BENEFICIARIOS DEL FONDO</t>
  </si>
  <si>
    <t>ADQUIRIR EL SUMINISTRO DE EQUIPO DE APICULTURA PARA BENEFICIARIOS DEL FONDO</t>
  </si>
  <si>
    <t>ADQUIRIR EL SUMINISTRO DE EQUIPOS DE OFICINA PARA EL DEPARTAMENTO DE TESORERÍA, UACI Y UNIDAD ADMINISTRATIVA INSTITUCIONAL.</t>
  </si>
  <si>
    <t>ADQUIRIR EL SUMINISTRO DE MATERIALES Y HERRAMIENTAS PARA LA ENTREGA A BENEFICIARIOS QUE PARTICIPARON EN LA CAPACITACIÓN VOCACIONAL DE ARTESANÍA EN LA ELABORACIÓN DE CESTAS, PLATOS PLÁSTICOS Y BOLSAS DE PAPEL.</t>
  </si>
  <si>
    <t>CONTRATAR EL SERVICIO DE CONSULTORÍA PARA CONFORMAR LAS COMISIONES SIGUIENTES: COMISIÓN TÉCNICA EVALUADORA Y COMISIÓN ESPECIAL.</t>
  </si>
  <si>
    <t>CONTRATAR LOS SERVICIOS  TÉCNICOS Y PROFESIONALES EN LAS ESPECIALIDADES DE AUDITORIA, CIENCIAS JURÍDICAS Y PLANIFICACIÓN Y COMUNICACIÓN</t>
  </si>
  <si>
    <t>CONTRATAR EL SERVICIO DE DIEZ MOTORISTAS PARA SUPLIR LA DEMANDA DE TRANSPORTE PARA LA ATENCIÓN DE BENEFICIARIOS POR LAS DIFERENTES UNIDADES ORGANIZATIVAS DEL FONDO</t>
  </si>
  <si>
    <t>CONTRATAR EL SERVICIO DE CONTRATAR EL SERVICIO DE PUBLICACIÓN ESCRITA PARA REQUERIR CURRICULUM VITAE PARA REALIZAR EL PROCESO DE SELECCIÓN Y CONTRATACIÓN DE PERSONAL</t>
  </si>
  <si>
    <t>CONTRATAR EL SERVICIO DE ELABORACIÓN DE 10,000 FORMULARIOS DE HIJAS DE VIDA.</t>
  </si>
  <si>
    <t>CONTRATAR EL SERVICIO DE REPARACIÓN DEL SISTEMA ELÉCTRICO Y CAMBIO DE CAMBIOS DE CABLES, EN ZONAS AFECTADAS DEL ÁREA DE PENSIONES Y BENEFICIOS ECONÓMICOS Y SEGUIMIENTO EN CONTROL EN SALUD.</t>
  </si>
  <si>
    <t>ADQUIRIR EL SUMINISTRO DE ESPECIES Y APARATOS DE AYUDA MECÁNICA EN REHABILITACIÓN.</t>
  </si>
  <si>
    <t>CONTRATAR EL SERVICIO DE REPARACIÓN DEL SISTEMA ELÉCTRICO DE TOMAS PARA RED DE COMPUTADORAS, FOTOCOPIADORAS Y AIRES ACONDICIONADOS, PARA LAS ÁREAS SIGUIENTES: UNIDADES JURÍDICAS, UACI, ALMACÉN, ARCHIVO, PASILLO SEGUNDO NIVEL Y DEPARTAMENTOS DE PENSIONES Y BENEFICIARIOS ECONÓMICOS</t>
  </si>
  <si>
    <t>CONTRATAR EL SERVICIO DE DOS TÉCNICOS O PROFESIONALES EN LA ESPECIALIDAD DE CIENCIAS JURÍDICAS PARA APOYAR A LA UNIDAD JURÍDICA DEL FONDO DE PROTECCIÓN DE LISIADOS Y DISCAPACITADOS A CONSECUENCIA DEL CONFLICTO ARMADO</t>
  </si>
  <si>
    <t>CONTRATAR EL SERVICIO DE TÉCNICO COMO AUXILIAR FINANCIERO, PARA APOYAR AL DEPARTAMENTO DE TESORERÍA INSTITUCIONAL.</t>
  </si>
  <si>
    <t>CONTRATAR EL SERVICIO DE REPARACIÓN DE SILLAS DE RUEDAS PARA BENEFICIARIOS DEL FONDO</t>
  </si>
  <si>
    <t>CONTRATAR EL SERVICIO DE AMPLIACIÓN EN SISTEMA DE RED POLARIZADA Y MANTENIMIENTO GENERAL DE SUBESTACIÓN.</t>
  </si>
  <si>
    <t>CONTRATAR EL SERVICIO DE  SIETE CURSOS DE MANEJO DE VEHÍCULOS AUTOMOTORES TIPO LIVIANO PARA SIETE BENEFICIARIOS Y UN CONTRATAR EL SERVICIO DE EVALUACIÓN TEÓRICA, PRACTICA Y VISUAL PARA OBTENCIÓN DE LICENCIA PARA UN BENEFICIARIO</t>
  </si>
  <si>
    <t>CONTRATAR EL SERVICIO DE ALQUILER DE SANITARIOS PORTATILES PARA SER UTILIZADOS POR BENEFICIARIOS DEL FONDO DE PROTECCION DE LISIADOS A CONSECUENCIA DEL CONFLICTO ARMADO.</t>
  </si>
  <si>
    <t>CONTRATAR EL SERVICIO DE MANTENIMIENTO PREVENTIVO Y CORRECTIVO DE LOS EQUIPOS DE AIRE ACONDICIONADOS DEL FONDO.</t>
  </si>
  <si>
    <t>CONTRATAR EL SERVICIO DE SEGURIDAD PARA LAS INSTALACIONES DEL FONDO DE PROTECCION DE LISIADOS Y DISCAPACITADOS A CONSECUENCIA DEL CONFLICTO ARMADO.</t>
  </si>
  <si>
    <t>CONTRATAR EL SERVICIO DE TRATAMIENTO ODONTOLOGICO Y ELABORACION DE PROTESIS DENTRAL PARA EL BENEFICIARIO SANTOS RICARDO BELTRAN</t>
  </si>
  <si>
    <t>ADQUIRIR EL  SUMINISTRO E INSTALACION DE PUERTAS DE PLAYWOOD DE 5 MM Y DIVISIONES DE TABLA YESO FORRADO EN AMBAS CARAS CON SUS RESPECTIVOS ACABADOS EN LAS INSTALACIONES DEL FONDO UBICADO EN 6ª, 10ª CALLE PONIENTE Nº 1429 COLONIA FLOR BLANCA</t>
  </si>
  <si>
    <t>CONTRATAR EL SERVICIO DE PUBLICACION ESCRITA EN DOS PERIODICOS, CON EL FIN DE REQUERIR CURRICULUM VITAE, PARA REALIZAR EL PROCESO DE SELECCIÓN Y CONTRATACION DE PERSONAL, A EFECTO DE CUBRIR 4 PLAZAS.</t>
  </si>
  <si>
    <t>CONTRATAR EL SERVICIO DE CAPACITACION AL PERSONAL DEL FONDO DE PROTECCION DE LISIADOS Y DISCAPACITADOS A CONSECUENCIA DEL CONFLICTO ARMADO.</t>
  </si>
  <si>
    <t>CONTRATAR EL SERVICIO DE TRANSPORTE PARA TRASLADO DE BENEFICIAIROS DEL FONDO EN ACERCAMIENTO DE LOS SERVICIOS QUE EL FONDO LES PRESTA.</t>
  </si>
  <si>
    <t>CONTRATAR EL SERVICIO DE CONSULTORIA PARA EL LEVANTAMEINTO FISICO GENERAL DEL ESTADO DE LA INFRAESTRUCTURA MULTIFUNCIONAL PARA LA ATENCION INTEGRAL DE LAS PERSONAS DISCAPACITADAS A CONSECUENCIA DEL CONFLICTO ARMADO.</t>
  </si>
  <si>
    <t>CONTRATAR EL SERVICIO DE ALIMENTOS PREPARADOS PARA EL PERSONAL PERMANENTE QUE LABORARA EN JORNADA EXTRAORDINARIA DE TRABAJO A DESARROLLARSE CON MIEMBROS DE JUNTA DIRECDTIVA PARA EL DIA 18 DE DICIEMBRE DE 2010</t>
  </si>
  <si>
    <t>ADQUIRIR EL SUMINISTRO DE MOTORES FUERA DE BORDA DE 5HP</t>
  </si>
  <si>
    <t>CONTRATAR LOS SERVICIOS TÉCNICOS PARA EL LEVANTAMIENTO, REGISTRO Y ACTUALIZACIÓN DE DATOS Y DOCUMENTOS RELACIONADOS A LA EMISIÓN DE CRÉDITOS DE BENEFICIARIOS DE FOPROLYD.</t>
  </si>
  <si>
    <t>ADQUIRIR EL SUMINISTRO DE 32 LAMINAS METALICAS GALVANIZADAS CALIBR 26 DE 3 YARDAS DE LARGO POR UNA YARDA DE ANCHO.</t>
  </si>
  <si>
    <t>ADQUIRIR EL SUMINISTRO DE DOS HORNOS MICRO-ONDAS Y DOS HORNOS TIPO TOSTADOR</t>
  </si>
  <si>
    <t>ADQUIRIR EL SUMINISTRO DE ARTICULOS PROTOCOLARIOS PARA LOS EVENTOS DEL FONDO DE PROTECCION DE LISIADOS Y DISCAPACITADOS A CONSECUENCIA DEL CONFLICTO ARMADO.</t>
  </si>
  <si>
    <t>ADQUIRIR EL SUMINISTRO DE 60 SILLAS PLASTICAS SIN APOYA BRAZOS Y 6 MESAS PLASTICAS COLOR BLANCO.</t>
  </si>
  <si>
    <t>ADQUIRIR EL SUMINISTRO DE 46 OTOAMPLIFONOS Y 25 SET DE BATERIAS PARA OTOAMMPLIFONOS PARA BENEFICIARIOS DEL FONDO.</t>
  </si>
  <si>
    <t>CONTRATO DE ARRENDAMIENTO  Nº 03/2010</t>
  </si>
  <si>
    <t>CONTRATO DE SUMINISTROS Nº 02/2010</t>
  </si>
  <si>
    <t>TESTIMONIO DE ESCRITURA PUBLICA 19</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</si>
  <si>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</si>
  <si>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</si>
  <si>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</si>
  <si>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</si>
  <si>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</si>
  <si>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</si>
  <si>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</si>
  <si>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</si>
  <si>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</si>
  <si>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</si>
  <si>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</si>
  <si>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</si>
  <si>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</si>
  <si>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</si>
  <si>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</si>
  <si>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</si>
  <si>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</si>
  <si>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</si>
  <si>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</si>
  <si>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</si>
  <si>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</si>
  <si>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</si>
  <si>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</si>
  <si>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</si>
  <si>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</si>
  <si>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</si>
  <si>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</si>
  <si>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</si>
  <si>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</si>
  <si>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</si>
  <si>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</si>
  <si>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</si>
  <si>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</si>
  <si>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</si>
  <si>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</si>
  <si>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</si>
  <si>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</si>
  <si>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</si>
  <si>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</si>
  <si>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</si>
  <si>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</si>
  <si>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</si>
  <si>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</si>
  <si>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</si>
  <si>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</si>
  <si>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</si>
  <si>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</si>
  <si>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</si>
  <si>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</si>
  <si>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</si>
  <si>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</si>
  <si>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</si>
  <si>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</si>
  <si>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</si>
  <si>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</si>
  <si>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</si>
  <si>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</si>
  <si>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</si>
  <si>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</si>
  <si>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</si>
  <si>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</si>
  <si>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</si>
  <si>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</si>
  <si>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</si>
  <si>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</si>
  <si>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</si>
  <si>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</si>
  <si>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</si>
  <si>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</si>
  <si>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</si>
  <si>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</si>
  <si>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</si>
  <si>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</si>
  <si>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</si>
  <si>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</si>
  <si>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</si>
  <si>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</si>
  <si>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</si>
  <si>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</si>
  <si>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</si>
  <si>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</si>
  <si>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</si>
  <si>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</si>
  <si>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</si>
  <si>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</si>
  <si>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</si>
  <si>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</si>
  <si>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</si>
  <si>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</si>
  <si>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</si>
  <si>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</si>
  <si>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</si>
  <si>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</si>
  <si>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</si>
  <si>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</si>
  <si>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</si>
  <si>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</si>
  <si>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</si>
  <si>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</si>
  <si>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</si>
  <si>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</si>
  <si>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</si>
  <si>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</si>
  <si>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</si>
  <si>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</si>
  <si>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</si>
  <si>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</si>
  <si>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</si>
  <si>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</si>
  <si>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</si>
  <si>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</si>
  <si>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</si>
  <si>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</si>
  <si>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</si>
  <si>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</si>
  <si>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</si>
  <si>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</si>
  <si>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</si>
  <si>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</si>
  <si>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</si>
  <si>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</si>
  <si>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</si>
  <si>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</si>
  <si>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</si>
  <si>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</si>
  <si>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</si>
  <si>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</si>
  <si>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</si>
  <si>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</si>
  <si>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</si>
  <si>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</si>
  <si>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</si>
  <si>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</si>
  <si>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</si>
  <si>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</si>
  <si>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</si>
  <si>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</si>
  <si>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</si>
  <si>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</si>
  <si>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</si>
  <si>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</si>
  <si>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</si>
  <si>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</si>
  <si>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</si>
  <si>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</si>
  <si>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</si>
  <si>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</si>
  <si>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</si>
  <si>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</si>
  <si>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</si>
  <si>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</si>
  <si>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</si>
  <si>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</si>
  <si>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</si>
  <si>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</si>
  <si>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</si>
  <si>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</si>
  <si>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</si>
  <si>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</si>
  <si>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</si>
  <si>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</si>
  <si>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</si>
  <si>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</si>
  <si>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</si>
  <si>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</si>
  <si>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</si>
  <si>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</si>
  <si>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</si>
  <si>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</si>
  <si>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</si>
  <si>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</si>
  <si>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</si>
  <si>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</si>
  <si>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</si>
  <si>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</si>
  <si>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</si>
  <si>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</si>
  <si>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</si>
  <si>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</si>
  <si>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</si>
  <si>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</si>
  <si>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</si>
  <si>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</si>
  <si>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</si>
  <si>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</si>
  <si>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</si>
  <si>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</si>
  <si>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</si>
  <si>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</si>
  <si>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</si>
  <si>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</si>
  <si>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</si>
  <si>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</si>
  <si>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</si>
  <si>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</si>
  <si>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</si>
  <si>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</si>
  <si>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</si>
  <si>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</si>
  <si>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</si>
  <si>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</si>
  <si>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</si>
  <si>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</si>
  <si>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</si>
  <si>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</si>
  <si>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</si>
  <si>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</si>
  <si>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</si>
  <si>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</si>
  <si>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</si>
  <si>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</si>
  <si>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</si>
  <si>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</si>
  <si>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</si>
  <si>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</si>
  <si>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</si>
  <si>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</si>
  <si>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</si>
  <si>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</si>
  <si>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</si>
  <si>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</si>
  <si>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</si>
  <si>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</si>
  <si>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</si>
  <si>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</si>
  <si>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</si>
  <si>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</si>
  <si>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</si>
  <si>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</si>
  <si>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</si>
  <si>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</si>
  <si>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</si>
  <si>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</si>
  <si>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</si>
  <si>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</si>
  <si>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</si>
  <si>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</si>
  <si>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</si>
  <si>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</si>
  <si>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</si>
  <si>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</si>
  <si>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</si>
  <si>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</si>
  <si>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</si>
  <si>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</si>
  <si>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</si>
  <si>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</si>
  <si>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</si>
  <si>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</si>
  <si>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</si>
  <si>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</si>
  <si>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</si>
  <si>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</si>
  <si>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</si>
  <si>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</si>
  <si>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</si>
  <si>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</si>
  <si>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</si>
  <si>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</si>
  <si>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</si>
  <si>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</si>
  <si>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</si>
  <si>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</si>
  <si>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</si>
  <si>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</si>
  <si>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</si>
  <si>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</si>
  <si>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</si>
  <si>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</si>
  <si>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</si>
  <si>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</si>
  <si>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</si>
  <si>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</si>
  <si>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</si>
  <si>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</si>
  <si>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</si>
  <si>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</si>
  <si>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</si>
  <si>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</si>
  <si>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</si>
  <si>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</si>
  <si>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</si>
  <si>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</si>
  <si>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</si>
  <si>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</si>
  <si>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</si>
  <si>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</si>
  <si>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</si>
  <si>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</si>
  <si>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</si>
  <si>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</si>
  <si>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</si>
  <si>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</si>
  <si>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</si>
  <si>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</si>
  <si>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</si>
  <si>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</si>
  <si>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</si>
  <si>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</si>
  <si>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</si>
  <si>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</si>
  <si>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</si>
  <si>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</si>
  <si>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</si>
  <si>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</si>
  <si>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</si>
  <si>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</si>
  <si>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</si>
  <si>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</si>
  <si>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</si>
  <si>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</si>
  <si>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</si>
  <si>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</si>
  <si>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</si>
  <si>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</si>
  <si>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</si>
  <si>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</si>
  <si>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</si>
  <si>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</si>
  <si>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</si>
  <si>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</si>
  <si>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</si>
  <si>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</si>
  <si>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</si>
  <si>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</si>
  <si>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</si>
  <si>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</si>
  <si>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</si>
  <si>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</si>
  <si>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</si>
  <si>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</si>
  <si>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</si>
  <si>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</si>
  <si>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</si>
  <si>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</si>
  <si>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</si>
  <si>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</si>
  <si>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</si>
  <si>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</si>
  <si>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</si>
  <si>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</si>
  <si>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</si>
  <si>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</si>
  <si>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</si>
  <si>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</si>
  <si>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</si>
  <si>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</si>
  <si>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</si>
  <si>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</si>
  <si>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</si>
  <si>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</si>
  <si>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</si>
  <si>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</si>
  <si>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</si>
  <si>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</si>
  <si>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</si>
  <si>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</si>
  <si>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</si>
  <si>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</si>
  <si>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</si>
  <si>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</si>
  <si>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</si>
  <si>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</si>
  <si>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</si>
  <si>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</si>
  <si>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</si>
  <si>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</si>
  <si>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</si>
  <si>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</si>
  <si>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</si>
  <si>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</si>
  <si>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</si>
  <si>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</si>
  <si>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</si>
  <si>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</si>
  <si>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</si>
  <si>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</si>
  <si>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</si>
  <si>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</si>
  <si>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</si>
  <si>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</si>
  <si>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</si>
  <si>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</si>
  <si>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</si>
  <si>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</si>
  <si>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</si>
  <si>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</si>
  <si>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</si>
  <si>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</si>
  <si>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</si>
  <si>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</si>
  <si>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</si>
  <si>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</si>
  <si>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</si>
  <si>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</si>
  <si>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</si>
  <si>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</si>
  <si>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</si>
  <si>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</si>
  <si>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</si>
  <si>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</si>
  <si>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</si>
  <si>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</si>
  <si>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</si>
  <si>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</si>
  <si>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</si>
  <si>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</si>
  <si>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</si>
  <si>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</si>
  <si>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</si>
  <si>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</si>
  <si>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</si>
  <si>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</si>
  <si>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</si>
  <si>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</si>
  <si>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</si>
  <si>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</si>
  <si>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</si>
  <si>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</si>
  <si>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</si>
  <si>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</si>
  <si>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</si>
  <si>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</si>
  <si>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</si>
  <si>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</si>
  <si>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</si>
  <si>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</si>
  <si>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</si>
  <si>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</si>
  <si>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</si>
  <si>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</si>
  <si>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</si>
  <si>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</si>
  <si>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</si>
  <si>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</si>
  <si>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</si>
  <si>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</si>
  <si>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</si>
  <si>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</si>
  <si>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</si>
  <si>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</si>
  <si>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</si>
  <si>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</si>
  <si>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</si>
  <si>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</si>
  <si>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</si>
  <si>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</si>
  <si>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</si>
  <si>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</si>
  <si>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</si>
  <si>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</si>
  <si>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</si>
  <si>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</si>
  <si>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</si>
  <si>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</si>
  <si>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</si>
  <si>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</si>
  <si>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</si>
  <si>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</si>
  <si>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</si>
  <si>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</si>
  <si>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</si>
  <si>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</si>
  <si>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</si>
  <si>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</si>
  <si>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</si>
  <si>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</si>
  <si>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</si>
  <si>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</si>
  <si>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</si>
  <si>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</si>
  <si>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</si>
  <si>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</si>
  <si>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</si>
  <si>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</si>
  <si>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</si>
  <si>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</si>
  <si>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</si>
  <si>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</si>
  <si>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</si>
  <si>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</si>
  <si>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</si>
  <si>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</si>
  <si>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</si>
  <si>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</si>
  <si>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</si>
  <si>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</si>
  <si>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</si>
  <si>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</si>
  <si>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</si>
  <si>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</si>
  <si>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</si>
  <si>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</si>
  <si>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</si>
  <si>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</si>
  <si>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</si>
  <si>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</si>
  <si>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</si>
  <si>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</si>
  <si>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</si>
  <si>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</si>
  <si>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</si>
  <si>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</si>
  <si>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</si>
  <si>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</si>
  <si>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</si>
  <si>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</si>
  <si>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</si>
  <si>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</si>
  <si>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</si>
  <si>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</si>
  <si>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</si>
  <si>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</si>
  <si>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</si>
  <si>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</si>
  <si>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</si>
  <si>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</si>
  <si>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</si>
  <si>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</si>
  <si>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</si>
  <si>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</si>
  <si>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</si>
  <si>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</si>
  <si>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</si>
  <si>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</si>
  <si>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</si>
  <si>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</si>
  <si>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</si>
  <si>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</si>
  <si>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</si>
  <si>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</si>
  <si>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</si>
  <si>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</si>
  <si>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</si>
  <si>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</si>
  <si>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</si>
  <si>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</si>
  <si>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</si>
  <si>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</si>
  <si>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</si>
  <si>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</si>
  <si>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</si>
  <si>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</si>
  <si>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</si>
  <si>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</si>
  <si>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</si>
  <si>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</si>
  <si>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</si>
  <si>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</si>
  <si>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</si>
  <si>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</si>
  <si>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</si>
  <si>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</si>
  <si>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</si>
  <si>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</si>
  <si>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</si>
  <si>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</si>
  <si>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</si>
  <si>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</si>
  <si>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</si>
  <si>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</si>
  <si>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</si>
  <si>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</si>
  <si>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</si>
  <si>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</si>
  <si>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</si>
  <si>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</si>
  <si>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</si>
  <si>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</si>
  <si>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</si>
  <si>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</si>
  <si>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</si>
  <si>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</si>
  <si>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</si>
  <si>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</si>
  <si>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</si>
  <si>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</si>
  <si>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</si>
  <si>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</si>
  <si>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</si>
  <si>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</si>
  <si>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</si>
  <si>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</si>
  <si>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</si>
  <si>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</si>
  <si>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</si>
  <si>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</si>
  <si>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</si>
  <si>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</si>
  <si>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</si>
  <si>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</si>
  <si>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</si>
  <si>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</si>
  <si>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</si>
  <si>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</si>
  <si>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</si>
  <si>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</si>
  <si>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</si>
  <si>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</si>
  <si>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</si>
  <si>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</si>
  <si>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</si>
  <si>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</si>
  <si>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</si>
  <si>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</si>
  <si>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</si>
  <si>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</si>
  <si>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</si>
  <si>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</si>
  <si>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</si>
  <si>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</si>
  <si>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</si>
  <si>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</si>
  <si>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</si>
  <si>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</si>
  <si>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</si>
  <si>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</si>
  <si>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</si>
  <si>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</si>
  <si>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</si>
  <si>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</si>
  <si>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</si>
  <si>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</si>
  <si>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</si>
  <si>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</si>
  <si>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</si>
  <si>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</si>
  <si>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</si>
  <si>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</si>
  <si>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</si>
  <si>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</si>
  <si>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</si>
  <si>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</si>
  <si>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</si>
  <si>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</si>
  <si>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</si>
  <si>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</si>
  <si>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</si>
  <si>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</si>
  <si>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</si>
  <si>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</si>
  <si>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</si>
  <si>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</si>
  <si>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</si>
  <si>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</si>
  <si>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</si>
  <si>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</si>
  <si>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</si>
  <si>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</si>
  <si>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</si>
  <si>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</si>
  <si>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</si>
  <si>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</si>
  <si>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</si>
  <si>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</si>
  <si>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</si>
  <si>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</si>
  <si>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</si>
  <si>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</si>
  <si>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</si>
  <si>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</si>
  <si>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</si>
  <si>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</si>
  <si>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</si>
  <si>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</si>
  <si>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</si>
  <si>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</si>
  <si>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</si>
  <si>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</si>
  <si>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</si>
  <si>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</si>
  <si>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</si>
  <si>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</si>
  <si>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</si>
  <si>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</si>
  <si>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</si>
  <si>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</si>
  <si>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</si>
  <si>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</si>
  <si>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</si>
  <si>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</si>
  <si>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</si>
  <si>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</si>
  <si>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</si>
  <si>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</si>
  <si>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</si>
  <si>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</si>
  <si>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</si>
  <si>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</si>
  <si>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</si>
  <si>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</si>
  <si>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</si>
  <si>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</si>
  <si>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</si>
  <si>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</si>
  <si>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</si>
  <si>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</si>
  <si>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</si>
  <si>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</si>
  <si>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</si>
  <si>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</si>
  <si>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</si>
  <si>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</si>
  <si>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</si>
  <si>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</si>
  <si>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</si>
  <si>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</si>
  <si>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</si>
  <si>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</si>
  <si>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</si>
  <si>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</si>
  <si>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</si>
  <si>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</si>
  <si>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</si>
  <si>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</si>
  <si>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</si>
  <si>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</si>
  <si>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</si>
  <si>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</si>
  <si>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</si>
  <si>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</si>
  <si>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</si>
  <si>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</si>
  <si>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</si>
  <si>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</si>
  <si>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</si>
  <si>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</si>
  <si>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</si>
  <si>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</si>
  <si>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</si>
  <si>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</si>
  <si>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</si>
  <si>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</si>
  <si>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</si>
  <si>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</si>
  <si>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</si>
  <si>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</si>
  <si>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</si>
  <si>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</si>
  <si>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</si>
  <si>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</si>
  <si>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</si>
  <si>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</si>
  <si>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</si>
  <si>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</si>
  <si>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</si>
  <si>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</si>
  <si>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</si>
  <si>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</si>
  <si>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</si>
  <si>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</si>
  <si>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</si>
  <si>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</si>
  <si>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</si>
  <si>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</si>
  <si>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</si>
  <si>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</si>
  <si>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</si>
  <si>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</si>
  <si>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</si>
  <si>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</si>
  <si>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</si>
  <si>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</si>
  <si>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</si>
  <si>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</si>
  <si>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</si>
  <si>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</si>
  <si>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</si>
  <si>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</si>
  <si>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</si>
  <si>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</si>
  <si>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</si>
  <si>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</si>
  <si>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</si>
  <si>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</si>
  <si>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</si>
  <si>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</si>
  <si>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</si>
  <si>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</si>
  <si>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</si>
  <si>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</si>
  <si>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</si>
  <si>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</si>
  <si>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</si>
  <si>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</si>
  <si>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</si>
  <si>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</si>
  <si>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</si>
  <si>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</si>
  <si>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</si>
  <si>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</si>
  <si>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</si>
  <si>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</si>
  <si>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</si>
  <si>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</si>
  <si>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</si>
  <si>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</si>
  <si>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</si>
  <si>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</si>
  <si>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</si>
  <si>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</si>
  <si>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</si>
  <si>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</si>
  <si>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</si>
  <si>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</si>
  <si>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</si>
  <si>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</si>
  <si>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</si>
  <si>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</si>
  <si>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</si>
  <si>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</si>
  <si>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</si>
  <si>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</si>
  <si>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</si>
  <si>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</si>
  <si>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</si>
  <si>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</si>
  <si>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</si>
  <si>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</si>
  <si>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</si>
  <si>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</si>
  <si>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</si>
  <si>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</si>
  <si>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</si>
  <si>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</si>
  <si>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</si>
  <si>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</si>
  <si>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</si>
  <si>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</si>
  <si>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</si>
  <si>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</si>
  <si>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</si>
  <si>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</si>
  <si>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</si>
  <si>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</si>
  <si>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</si>
  <si>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</si>
  <si>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</si>
  <si>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</si>
  <si>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</si>
  <si>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</si>
  <si>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</si>
  <si>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</si>
  <si>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</si>
  <si>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</si>
  <si>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</si>
  <si>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</si>
  <si>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</si>
  <si>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</si>
  <si>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</si>
  <si>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</si>
  <si>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</si>
  <si>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</si>
  <si>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</si>
  <si>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</si>
  <si>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</si>
  <si>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</si>
  <si>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</si>
  <si>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</si>
  <si>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</si>
  <si>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</si>
  <si>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</si>
  <si>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</si>
  <si>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</si>
  <si>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</si>
  <si>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</si>
  <si>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</si>
  <si>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</si>
  <si>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</si>
  <si>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</si>
  <si>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</si>
  <si>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</si>
  <si>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</si>
  <si>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</si>
  <si>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</si>
  <si>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</si>
  <si>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</si>
  <si>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</si>
  <si>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</si>
  <si>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</si>
  <si>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</si>
  <si>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</si>
  <si>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</si>
  <si>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</si>
  <si>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</si>
  <si>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</si>
  <si>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</si>
  <si>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</si>
  <si>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</si>
  <si>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</si>
  <si>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</si>
  <si>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</si>
  <si>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</si>
  <si>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</si>
  <si>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</si>
  <si>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</si>
  <si>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</si>
  <si>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</si>
  <si>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</si>
  <si>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</si>
  <si>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</si>
  <si>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</si>
  <si>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</si>
  <si>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</si>
  <si>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</si>
  <si>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</si>
  <si>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O &amp;P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</si>
  <si>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</si>
  <si>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</si>
  <si>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</si>
  <si>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</si>
  <si>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</si>
  <si>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</si>
  <si>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CONTRATAR EL SERVICIO DE REPARACIÓN DE VEHÍCULO.</t>
  </si>
  <si>
    <t>CONTRATAR EL SERVICIOS TÉCNICOS DE UN DIGITADOR.</t>
  </si>
  <si>
    <t>ADQUIRIR EL SUMINISTRO DE ARTICULOS DE CONSUMO Y LIMPIEZA.</t>
  </si>
  <si>
    <t>Incumplimiento en la entrega.</t>
  </si>
  <si>
    <t>Incumplimiento en la entrega de los suministros</t>
  </si>
  <si>
    <t>Incumplimiento de entrega</t>
  </si>
  <si>
    <t>Incumplimiento en la entrega</t>
  </si>
  <si>
    <t>Incumplimiento de la entrega</t>
  </si>
  <si>
    <t>Extinsión y Caducidad por incumplimiento en la entrega de los productos.</t>
  </si>
  <si>
    <t>Incumplimiento en la entrega de los productos</t>
  </si>
  <si>
    <t xml:space="preserve">CONTRATAR EL SERVICIO DE REPARACIÓN DE VEHÍCULO. </t>
  </si>
  <si>
    <t>CONTRATAR EL SERVICIO DE FUMIGACIÓN PARA LAS INSTALACIONES DEL FONDO.</t>
  </si>
  <si>
    <t>CONTRATAR EL SERVICIO DE REPARACIÓN DE VEHICULO.</t>
  </si>
  <si>
    <t>CONTRATAR EL SERVICIO DE PUBLICACIÓN ESCRITA EN DOS PERIODICOS DE CIRCULACIÓN NACIONAL DE AVISO DE ADJUDICACIÓN DE PROCESOS LICITATORIOS.</t>
  </si>
  <si>
    <t>CONTRATAR EL SERVICIOS DE EXAMENES COMPLEMENTARIOS.</t>
  </si>
  <si>
    <t>CONTRATAR EL SERVICIOS DE EXAMENES DE LABORATORIO Y DE GABINETE PARA SOLICITANTES Y BENEFICIARIOS CON DISCAPACIDAD DEL FONDO.</t>
  </si>
  <si>
    <t>CONTRATAR EL SERVICIO DE TRANSMISIÓN DE 9 RADIOS DE COMUNICACIÓN QUE OPEREN EN BANDA DE 800 MHZ EN SISTEMA TRONCALIZADO Y  CON AMPLIA COVERTURA PARA SER UTILIZADOS POR LAS DIFERENTES UNIDADES DE LA INSTITUCIÓN.</t>
  </si>
  <si>
    <t>CONTRATAR LOS SERVICIOS DE CONSULTORIA DE UN ESPECIALISTA EN SALUD MENTAL Y TRES MÉDICOS GENERALES CON DOS AÑOS DE EXPERIENCIA EN PSIQUIATRIA A FIN DE DAR CONTINUIDAD A LAS ACCIONES DE SALUD MENTAL QUE SE DESARROLLAN A NIVEL NACIONAL CON LOS BENEFICIARIOS DEL FONDO DE PROTECCIÓN DE LISIADOS.</t>
  </si>
  <si>
    <t>CONTRATAR LOS SERVICIOS DE CINCO ESPECIALISTAS, UN MÉDICO EN LA ESPECIALIDAD DE ORTOPEDIA, DOS MÉDICOS EN LA ESPECIALIDAD DE FISIATRIA, UN MÉDICO EN LA ESPECIALIDAD DE PSIQUIATRIA Y UN ABOGADO Y NOTARIO, PARA CONFORMAR LA COMISIÓN TÉCNICA EVALUADORA.</t>
  </si>
  <si>
    <t>CONTRATAR LOS SERVICIOS DE 4 PROFESIONALES Y/O TÉCNICOS EN LA ESPECIALIDAD DE TRABAJO SOCIAL PARA LA ATENCIÓN Y  ORIENTACIÓN DE BENEFICIARIOS Y SOLICITANTES</t>
  </si>
  <si>
    <t>CONTRATAR LOS SERVICIOS DE VIGILANCIA DE LAS INSTALACIONES DEL FONDO DE LISIADOS.</t>
  </si>
  <si>
    <t>CONTRATAR LOS SERVICIOS DE UN MÉDICO GENERAL, PARA DAR SEGUIMIENTO A LAS REFERENCIAS ENVIADAS A MÉDICOS ESPECIALISTAS Y EXAMENES DE LABORATORIO Y GABINETE DE SOLICITANTES Y BENEFICIARIOS.</t>
  </si>
  <si>
    <t>CONTRATAR LOS SERVICIOS PROFESIONALES JURIDICOS DE UN ABOGADO , PARA LE RECEPCIÓN, CONTROL Y SEGUIMIENTO DE RECURSOS DE REVISIÓN Y APELACIONES.</t>
  </si>
  <si>
    <t>CONTRATAR EL SERVICIO DE UN ESPECIALISTA EN REINSERCIÓN PRODUCTIVA Y DE OCHO PROFESIONALES EN CIENCIAS SOCIALES.</t>
  </si>
  <si>
    <t xml:space="preserve">CONTRATAR LOS SERVICIOS DE UN PROFESIONAL Y UN SERVICIO TÉCNICO, PARA APOYAR LA UNIDAD JURIDICA. </t>
  </si>
  <si>
    <t>CONTRATAR LOS SERVICIOS TÉCNICO DE UN DIGITADOR.</t>
  </si>
  <si>
    <t>CONTRATAR  LOS SERVICIOS DE UN COLABORADOR TÉCNICO, PARA APOYO A LA COMISIÓN TÉCNICA EVALUADORA</t>
  </si>
  <si>
    <t>CONTRATAR LOS SERVICIOS DE UN MÉDICO GENERAL, PARA APOYAR EN LA ATENCIÓN Y ENTREGA DE  SERVICIOS DE SALUD Y ESPECIES A SOLICITANTES.</t>
  </si>
  <si>
    <t>CONTRATAR LOS SERVICIOS PROFESIONALES DE UN MÉDICO GENERAL.</t>
  </si>
  <si>
    <t>CONTRATAR LOS SERVICIOS PROFESIONALES EN LA ESPECIALIDAD DE PSICOLOGIA.</t>
  </si>
  <si>
    <t>CONTRATAR EL SERVICIOS PROFESIONALES DE UN PARAMEDICO EN LA ESPECIALIDAD DE TERAPIA OCUPACIONAL.</t>
  </si>
  <si>
    <t>CONTRATAR EL SERVICIOS DE PUBLICACIÓN ESCRITA EN DOS PERIODICOS DE CIRCULACIÓN NACIONAL PARA CONVOCAR PROCESOS LICITATORIOS.</t>
  </si>
  <si>
    <t>ADQUIRIR EL SUMINISTRO DE MEDICAMENTOS PARA SER ENTREGADOS ABENEFIARIOS CON DISCAPACIDAD.</t>
  </si>
  <si>
    <t>CONTRATAR EL SERVICIO DE REPARACIÓN DE 2 FOTOCOPIADORAS.</t>
  </si>
  <si>
    <t>CONTRATAR EL SEGURO DE VIDA Y MÉDICO HOSPITALARIO PARA 59 EMPLEADOS DE LA INSTITUCIÓN.</t>
  </si>
  <si>
    <t>CONTRATAR EL SERVICIO DE MANTENIMIENTO DE DOS (2) FOTOCOPIADORAS.</t>
  </si>
  <si>
    <t>CONTRATAR EL SERVICIO DE MANTENIMIENTO A PLANTA TELEFONICA.</t>
  </si>
  <si>
    <t>CONTRATAR EL SERVICIO DE ARRENDAMIENTO DE CUATRO  COMPUTADORAS PARA SER UTILIZADAS EN EL PROCESO DE  RECURSOS DE APELACIÓN , REVISIÓN Y ENTREGA DE REFERENCIAS MÉDICAS Y ACTIVIDADES DIVERSAS.</t>
  </si>
  <si>
    <t>CONTRATAR EL SERVICIOS DE DOS MÉDICOS ESPECIALISTAS PARA CONFORMAR LA COMISIÓN ESPECIAL.</t>
  </si>
  <si>
    <t>CONTRATAR EL SERVICIO DE MANTENIMIENTO DE LOS EQUIPOS DE AIRE ACONDICIONADO.</t>
  </si>
  <si>
    <t>CONTRATAR EL SERVICIO DE 50 REPARACIONES DE SILLAS DE RUEDA PARA BENEFICIARIOS.</t>
  </si>
  <si>
    <t>PAGAR LOS DERECHOS DE DEMOLICIÓN DEL ANTIGUO EDIFICIO DEL MINISTERIO DE TRABAJO Y PREVISIÓN SOCIAL.</t>
  </si>
  <si>
    <t>CONTRATAR EL SERVICIO DE PUBLICACIÓN ESCRITA EN DOS PERIODICOS DE CIRCULACIÓN NACIONAL AVISO DE ADJUDICACIÓN DE PROCESOS LICITATORIOS.</t>
  </si>
  <si>
    <t>ADQUIRIR EL SUMINISTRO DE  COMBUSTIBLE.</t>
  </si>
  <si>
    <t>CONTRATAR EL SERVICIO PROFESIONAL PARA APLICACIÓN DE EVALUACIÓN PSICOMETRICA SOBRE INTELIGENCIA EMOCIONAL A PROFESIONALES OFERTANTES.</t>
  </si>
  <si>
    <t>CONTRATAR EL SERVICIO DE ARRENDAMIENTO DE LOCAL PARA EL DESARROLLO DE CAPACITACIÓN Y TALLERES DE SALUD MENTAL.</t>
  </si>
  <si>
    <t>CONTRATAR EL SERVICIO DE PUBLICACIÓN ESCRITA EN DOS PERIODICOS DE CIRCULACIÓN NACIONAL AVISO DE CONVOCATORIA DE PROCESOS LICITATORIOS.</t>
  </si>
  <si>
    <t>CONTRATACIÓN DE LOS SERVICIOS DE MOTORISTA PARA SUPLIR LAS NECESIDADES DE TRANSPORTE.</t>
  </si>
  <si>
    <t>CONTRATAR EL SERVICIO DE PUBLICACIÓN EN DOS PERIODICOS DE CIRCULACIÓN NACIONAL DE AVISO DE CONVOCATORIA DE PROCESOSO LICITATORIOS.</t>
  </si>
  <si>
    <t>ADQUIRIR EL SUMINISTRO DE ELABORACIÓN DE 33 PRÓTESIS OCULARES.</t>
  </si>
  <si>
    <t>CONTRATAR EL SERVICIO DE DOS PERSONAS PARA EL ASEO, LIMPIEZA Y ORNATO DE LAS INSTALACIONES DEL FONDO.</t>
  </si>
  <si>
    <t>AQUIRIR EL SUMINISTRO DE EQUIPO INFORMÁTICO.</t>
  </si>
  <si>
    <t>CONTRATAR EL SERVICIO DE REVISIÓN VIAL Y ZONIFICACIÓN  PARA LOS INMUEBLES DONDE SE CONSTRUIRA EL EDIFICIO MULTIFUNCIONAL DE  FONDO DE LISIADOS,     DEMANDA ADICIONAL.</t>
  </si>
  <si>
    <t>CONTRATAE EL SERVICIO DE PUBLICACIÓN ESCRITA EN DOS PERIODICOS DE CIRCULACIÓN NACIONAL DE AVISO DE ADJUDICACIÓN DE PROCESOS LICITATORIOS.</t>
  </si>
  <si>
    <t>CONTRATAR EL SERVICIO DE REPARACIÓN DE CPU.</t>
  </si>
  <si>
    <t>CONTRATAR EL SERVICIO DE UN APOYO TÉCNICO PARA CONTROL DE DOCUMENTOS CONTABLES-PRESTACIONES ECONÓMICAS Y OTRAS ACTIVIDADES CONTINGENCIALES , PARA CONTINUAR CON EL APOYO AL PLAN DE ANALISIS, INTEGRACIÓN Y DEPURACIÓN DE SALDOS DE CUENTAS DE AHORRO ANUAL Y PROGRAMADO.</t>
  </si>
  <si>
    <t>ADQUIRIR EL SUMINISTRO DE ACCESORIOS PARA RADIOS DE COMUNICACIÓN.</t>
  </si>
  <si>
    <t>ADQURIR EL SUMINISTRO DE PAPELERIA Y ARTÍCULOS DE OFICINA.</t>
  </si>
  <si>
    <t>CONTRATAR EL SERVICIO DE TRANSMISIÓN DE CUÑAS RADIALES.</t>
  </si>
  <si>
    <t>PAGO PERMISOS DE CONSTRUCCIÓN DEL EDIFICIO MULTIFUNCIONAL DEL FONDO DE LISIADOS.</t>
  </si>
  <si>
    <t>CONTRATAR EL SERVICIO DE PUBLICACIÓN EN DOS PERIODICOS DE CIRCULACIÓN NACIONAL AVISO DE CONVOCATORIA DE PROCESOS LICITATORIOS.</t>
  </si>
  <si>
    <t>CONTRATAR EL SERVICIO DE PÓLIZA DE FIANZA DE FIDELIDAD.</t>
  </si>
  <si>
    <t>CONTRATAR EL SERVICIO DE UN DIGITADOR PARA REGISTRAR EN BASE DE DATOS LOS RESULTADOS DE LAS ACIONES REALIZADAS DEL PROGRAMA DE REINSERCIÓN.</t>
  </si>
  <si>
    <t>CONTRATAR EL SERVICIO DE ARRENDAMIENTO DE UN MONITOR, UNA COMPUTADORA, UN UPS Y UN SWITCH.</t>
  </si>
  <si>
    <t>CONTRATAR EL SERVICIO DE ARRENDAMIENTO DE LOCAL PARA EL DESARROLLO Y CAPACITACIÓN Y TALLERES DE SALUD MENTAL.</t>
  </si>
  <si>
    <t>CONTRATAR EL SERVICIO DE MANTENIMIENTO DE VEHICULO.</t>
  </si>
  <si>
    <t>CONTRATAR EL SERVICIO DE ARRENDAMIENTO DE VEHICULO DE TRANSPORTE COLECTIVO.</t>
  </si>
  <si>
    <t>CONTRATAR EL SERVICIO DE MANTENIMIENTO PREVENTIVO DE EQUIPO INFORMÁTICO.</t>
  </si>
  <si>
    <t>CONTRATAR LOS SERVICIOS PROFESIONALES DE UN PARAMEDICO EN LA ESPECIALIDAD DE TERAPIA OCUPACIONAL.</t>
  </si>
  <si>
    <t>ADQUIRIRR EL SUMINISTRO DE 33 LENTES OCULARES EN ARO Y 2 LENTES DE CONTACTO PARA BENEFICIARIOS DEL FONDO.</t>
  </si>
  <si>
    <t>CONTRATAR EL SERVICIO PROFESIONALES DE UN MÉDICO GENERAL PARA APOYAR A LA UNIDAD TÉCNICA EN LA ATENCIÓN EN SERVICIOS DE SALUD A SOLICITANTES Y BENEFICIARIOS.</t>
  </si>
  <si>
    <t>CONTRATAR  EL SERVICIO DE UN COLABORADOR PARA APOYAR LA UNIDAD DE AUDITORIA INTERNA.</t>
  </si>
  <si>
    <t>PAGAR LOS IMPUESTOS MUNICIPALES POR APROBACIÓN DE PLANOS DE CONSTRUCCIÓN Y URBANIZACIÓN DEL EDIFICIO MULTIFUNCIONAL DEL FONDO DE PROTECCIÓN DE LISIADOS.</t>
  </si>
  <si>
    <t>CONTRATAR EL SERVICIO DE PUBLICACIÓN ESCRITA AVISO DE CONVOCATORIA DE PROCESOS LICITATORIOS</t>
  </si>
  <si>
    <t>CONTRATAR EL SERVICIO DE ARRENDAMIENTO DE VEHICULOS DE TRANSPORTE COLECTIVO PARA EFECTUAR INTERCAMBIOS ENTRE GRUPOS DE APOYO MUTUO DE BENEFICIARIOS Y FAMILIARES.</t>
  </si>
  <si>
    <t>CONTRATAR EL SERVICIOS TÉCNICOS DE UN DIGITADOR-</t>
  </si>
  <si>
    <t>CONTRATAR EL SERVICIO DE MANTENIMIENTOS PARA 6 VEHICULOS DE LA INSTITUCIÓN.</t>
  </si>
  <si>
    <t>CONTRATAR EL SERVICIO DE SUMUNISTRO DE 845 CUPONES DE DIESEL.</t>
  </si>
  <si>
    <t>CONTRATAR EL SERVICIO DE FUMIGACIÓN PARA LAS OFICINA.</t>
  </si>
  <si>
    <t>CONTRATAR EL SERVICIO DE PUBLICACIÓN ESCRITA DE AVISO DE CONVOCATORIA DE PROCESOS LICITATORIOS.</t>
  </si>
  <si>
    <t>ADQURIIR EL SUMINISTRO DE ARTÍCULOS INFORMÁTICOS.</t>
  </si>
  <si>
    <t>ADQUIRIR EL SUMINISTRO DE PAPELERIA Y ARTÍCULOS DE OFICINA.</t>
  </si>
  <si>
    <t>ADQUIRIR EL SUMINISTRO DE TRES PROTESIS DENTALES PARA BENEFICIARIOS CON DISCAPACIDAD.</t>
  </si>
  <si>
    <t>CONTRATAR EL SERVICIO DE ARRENDAMIENTO DE LOCAL PARA REALIZAR EVENTO DE CAPACITACIÓN.</t>
  </si>
  <si>
    <t>CONTRATAR EL SERVICIOS MÉDICOS PARA ATENCIÓN DE BENEFICIARIOS DEL FONDO DE PROTECION DE LISIADOS Y DISCAPACITADOS A CONSECUENCIA DEL CONFLICTO ARMADO.</t>
  </si>
  <si>
    <t>CONTRATAR EL SERVICIOS PROFESIONALES Y/O TÉCNICOS EN LA ESPECIALIDAD DE TRABAJO SOCIAL.</t>
  </si>
  <si>
    <t>CONTRATAR LA PRORROGA DE SERVICIO  TÉCNICO DE UN COLABORADOR PARA APOYAR A LA UNIDAD DE AUDITORIA INTERNA.</t>
  </si>
  <si>
    <t>ADQUIRIR EL SUMINISTRO DE 360 BOLSAS DE COLOSTOMIA.</t>
  </si>
  <si>
    <t>CONTRATAR EL SERVICIO DE REPARACIÓN DE IMPRESOR  MATRICIAL .</t>
  </si>
  <si>
    <t>CONTRATAR LOS SERVICIOS DE ARRENDAMIENTO DE EQUIPO INFORMÁTICO, PARA SER UTILIZADOS EN EL AREA FINANCIERA.</t>
  </si>
  <si>
    <t>CONTRATAR  LOS SERVICIOS TÉCNICOS PARA CONTINUAR CON EL APOYO AL CONTROL DE DOCUMENTOS CONTABLES, PRESTACIONES ECONÓMICAS Y OTRAS ACTIVIDADES, PARA EL ANALISIS, INTEGRACIÓN Y DEPURACIÓN DE SALDOS DE CUENTAS DE AHORRO ANUAL Y PROGRAMADO DE BENEFICIARIOS.</t>
  </si>
  <si>
    <t>CONTRATAR LA PRORROGA DE LOS SERVICIOS TÉCNICOS PARA CONTINUAR CON EL APOYO AL CONTROL DE DOCUMENTOS CONTABLES, PRESTACIONES ECONÓMICAS Y OTRAS ACTIVIDADES, PARA EL ANALISIS, INTEGRACIÓN Y DEPURACIÓN DE SALDOS DE CUENTAS DE AHORRO ANUAL Y PROGRAMADO DE BENEFICIARIOS.</t>
  </si>
  <si>
    <t>CONTRATAR LOS SERVICIOS PROFESIONALES DE UN MÉDICO GENERAL PARA APOYAR A LA UNIDAD TÉCNICA EN LA ATENCIÓN EN SERVICIOS DE SALUD A SOLICITANTES Y BENEFICIARIOS.</t>
  </si>
  <si>
    <t>CONTRATAR EL SERVICIO DE PUBLICACIÓN ESCRITA EN DOS PERIÓDICOS DE CIRCULACIÓN NACIONAL DE AVISO DE ADJUDICACIÓN DE PROCESOS LICITATORIOS.</t>
  </si>
  <si>
    <t>CONTRATAR EL SERVICIO DE SEGURO PARA DOCE VEHICULOS DE LA INSTITUCIÓN.</t>
  </si>
  <si>
    <t>CONTRATAR EL SERVICIO DE ELABORACIÓN DE SEIS ORTESIS PARA BENEFICIARIOS DEL FONDO DE LISIADOS.</t>
  </si>
  <si>
    <t>CONTRATAR EL SERVICIO DE ARRENDAMIENTO DE LOCAL PARA EL DESARROLLO DE CAPACITACIONES Y TALLERES DE SALUD MENTAL.</t>
  </si>
  <si>
    <t>CONTRATAR EL SERVICIOS PROFESIONALES JURÍDICOS DE UN ABOGADO.</t>
  </si>
  <si>
    <t>CONTRATA LOS SERVICIOS PROFESIONALES O TÉCNICOS DE DOS PERSONAS EN EL ÁREA JURIDICA PARA CONTINUAR APOYANDO A LA UNIDAD JURÍDICA.</t>
  </si>
  <si>
    <t>CONTRATAR LOS SERVICIOS PROFESIONALES O TÉCNICOS DE DOS PERSONAS EN EL ÁREA JURIDICA PARA CONTINUAR APOYANDO A LA UNIDAD JURÍDICA.</t>
  </si>
  <si>
    <t>ZOILA CAROLINA MÁRMOL DE SILIEZAR</t>
  </si>
  <si>
    <t>CONTRATAR LOS SERVICIOS DE UN COLABORADOR TÉCNICO PARA DAR APOYO A LA COMISIÓN TÉCNICA EVALUADORA.</t>
  </si>
  <si>
    <t>CONTRATAR EL SERVICIO DE DIGITACIÓN.</t>
  </si>
  <si>
    <t>CONTRATAR EL SERVICIO DE UN MÉDICO GENERAL PARA SEGUIMIENTO A LAS REFERENCIAS ENVIADAS A MÉDICOS ESPECIALISTAS PRIVADOS E INSTITUCIONES QUE EFECTUAN EXAMENES DE LABORATORIO.</t>
  </si>
  <si>
    <t>ADQUIRIR EL SUMINISTRO  DE PAPELERIA Y ARTÍCULOS DE OFICINA.</t>
  </si>
  <si>
    <t>ADQUIRIR EL SUMINISTRO  DE 25 SET DE BATERIAS PARA OTOAMPLIFONOS.</t>
  </si>
  <si>
    <t>CONTRATAR EL SERVICIO PROFESIONAL EN EL AREA JURIDICA PARA REALIZAR VISITAS DE CAMPO PARA INVESTIGAR LAS CIRCUNSTANCIAS.</t>
  </si>
  <si>
    <t>ADQUIRIR EL SUMINISTRO DE APARATOS AUDITIVOS (OTOAMPLIFONOS) PARA BENEFICIARIOS DE FONDO.</t>
  </si>
  <si>
    <t>CONTRATAR EL SERVICIO DE SEGUROS DE DAÑOS, PROTECCIÓN DE EQUIPO ELECTRICO Y EXISTENCIAS EN ALMACEN.</t>
  </si>
  <si>
    <t>CONTRATAR LOS SERVICIOS PROFESIONALES Y/O TÉCNICOS EN LA ESPECIALIDAD DE CIENCIAS AGRONOMICAS PARA BRINDAR ASISTENCIA TÉCNICA AGROPECUARIA A BENEFICIARIOS DEL FONDO.</t>
  </si>
  <si>
    <t>CONTRATAR EL SERVICIO DE ELABORACIÓN DE PROTESIS BAJO RODILLA PARA BENEFICIARIOS DEL FONDO DE LISIADOS.</t>
  </si>
  <si>
    <t>CONTRATAR EL SERVICIO DE ELABORACIÓN  DE SEIS PROTESIS MODULARES ARRIBA DE RODILLA, PARA BENEFICIARIOS.</t>
  </si>
  <si>
    <t>PAGAR LOS DERECHOS DE REGISTRO DE LA ESCRITURAS PÚBLICA DE DONACIÓN DE LOS INMUEBLES EN DONDE SE LLEVARÁ A CABO LA CONSTRUCCIÓN  DE LA INFRAESTRUCTURA MULTIFUNCIONAL PARA BENEFICIARIOS DEL FONDO</t>
  </si>
  <si>
    <t xml:space="preserve">ADQUIRIR EL SUMINISTRO DE SILLAS DE RUEDAS PARA BENEFICIARIOS </t>
  </si>
  <si>
    <t>CONTRATAR EL SUMINISTRO DE INSUMOS MÉDICOS Y APARATOS DE AYUDA MECÁNICA EN REHABILITACIÓN.</t>
  </si>
  <si>
    <t>CONTRATAR EL SUMINISTRO DE ELABORACIÓN DE PRÓTESIS Y ORTESIS PARA BENEFICIARIOS DEL FONDO DE PROTECCIÓN DE LISIADOS Y DISCAPACITADOS A CONSECUENCIA DEL CONFLICTO ARMADO.</t>
  </si>
  <si>
    <t>CONTRATAR EL SERVICIO DE VIGILANCIA PARA LAS INSTALACIONES DEL FONDO DE PROTECCIÓN DE LISIADOS Y DISCAPACITADOS A CONSECUENCIA DEL CONFLICTO ARMADO.</t>
  </si>
  <si>
    <t xml:space="preserve">ADQUIRIR EL SUMINISTRO DE INSUMOS MÉDICOS Y APARATOS  DE AYUDA MECÁNICA EN REHABILITACIÓN. </t>
  </si>
  <si>
    <t>ADQUIRIR EL SUMINISTRO DE MEDICAMENTOS E INSUMOS MÉDICOS PARA BENEFICIARIOS CON DISCAPACIDAD DEL FONDO DE PROTECCIÓN DE LISIADOS Y DISCAPACITADOS A CONSECUENCIA DEL CONFLICTO ARMADO.</t>
  </si>
  <si>
    <t xml:space="preserve">                                                                                                                                                                                 </t>
  </si>
  <si>
    <t>CONTRATAR EL SERVICIO DE CONSULTORÍA PARA LA EJECUCIÓN DEL PROGRAMA DE SALUD MENTAL Y REINSERCIÓN PRODUCTIVA.</t>
  </si>
  <si>
    <t>CONTRATAR EL SERVICIOS DE CONSULTORÍA PARA CONFORMAR LA COMISIÓN TÉCNICA EVALUADORA DEL FONDO, EN LAS ESPECIALIDADES DE FISIATRIA, ORTOPEDIA, PSIQUIATRIA Y ABOGACIA Y NOTARIADO.</t>
  </si>
  <si>
    <t>CONTRATAR EL SERVICIO DE  CONSULTORÍA PARA LA EJECUCIÓN  DEL PROGRAMA DE SALUD MENTAL Y REINSERCIÓN PRODUCTIVA.</t>
  </si>
  <si>
    <t>CONTRATAR EL SERVICIO TÉCNICO DE UN COLABORADOR PARA APOYAR LA UNIDAD  DE AUDITORÍA INTERNA.</t>
  </si>
  <si>
    <t>CONTRATAR EL SERVICIO DE TRANSMISIÓN DE SIETE (7) RADIOS DE COMUNICACIÓN.</t>
  </si>
  <si>
    <t>ADQUIRIR EL SUMINISTRO DE 120 SET DE BATERIAS PARA APARATOS AUDITIVOS (OTOAMPLIFONOS).</t>
  </si>
  <si>
    <t>CONTRATAR EL SERVICIO DE MANTENIMIENTO  DE DOS (2) FOTOCOPIADORAS.</t>
  </si>
  <si>
    <t>CONTRATAR EL SERVICIO DE ARRENDAMIENTO DE TRES (9) EQUIPOS DE COMPUTO.</t>
  </si>
  <si>
    <t>CONTRATAR EL SERVICIO DE MANTENIMIENTO DE LOS EQUIPOS DE AIRE ACONDICIONADOS.</t>
  </si>
  <si>
    <t>CONTRATAR EL SERVICIO DE DOS MOTORISTAS PARA SUPLIR LAS NECESIDADES DE TRANSPORTE DE LA INSTITUCIÓN.</t>
  </si>
  <si>
    <t>CONTRATAR EL SERVICIO DE EXAMENES DE LABORATORIO Y DE GABINETE PARA SOLICITANTES Y BENEFICIARIOS.</t>
  </si>
  <si>
    <t>ADQUIRIR EL SUMINISTRO DE 30 APARATOS AUDITIVOS (OTOAMPLIFONOS) PARA BENEFICIARIOS.</t>
  </si>
  <si>
    <t>CONTRATAR EL SERVICIO DE MANTENIMIENTO PREVENTIVO PARA LA CENTRAL TELEFÓNICA.</t>
  </si>
  <si>
    <t>ADQUIRIR EL SUMINISTRO DE REPARACIÓN DE APARATOS AUDITIVOS (OTOAMPLIFONOS).</t>
  </si>
  <si>
    <t>CONTRATAR EL SERVICIO DE SEGURO DE VIDA Y MÉDICO HOSPITALARIO PARA EMPLEADOS DE LA INSTITUCIÓN.</t>
  </si>
  <si>
    <t>CONTRATAR EL SERVICIO TÉCNICOS DE UN AUXILIAR DE ARCHIVO.</t>
  </si>
  <si>
    <t>CONTRATAR EL SERVICIO PROFESIONALES Ó TÉCNICOS DE DOS PERSONAS EN EL ÁREA JURÍDICA.</t>
  </si>
  <si>
    <t>CONTRATAR EL SERVICIO DE PÚBLICACIÓN ESCRITA EN DOS PERIÓDICOS DE CIRCULACIÓN NACIONAL PARA CONVOCATORIA DE PROCESOS LICITATORIOS.</t>
  </si>
  <si>
    <t>CONTRATAR EL SERVICIO DE UN MÉDICO GENERAL  PARA DAR SEGUIMIENTO A LAS REFERENCIAS ENVIADAS A MÉDICOS ESPECIALISTAS .</t>
  </si>
  <si>
    <t>ADQUIRIR EL SUMINISTRO DE 100 PROTECTORES DE APOYO AXILAR PARA MULETAS.</t>
  </si>
  <si>
    <t>CONTRATAR EL SERVICIO DE UN MÉDICO GENERAL PARA SUPERVISAR LA ATENCIÓN Y ENTREGA DE SERVICIOS DE SALUD  Y ESPECIES A BENEFICIARIOS.</t>
  </si>
  <si>
    <t>CONTRATAR EL SERVICIO DE EXAMENES COMPLEMENTARIOS EN LAS ESPECIALIDADES DE FISIATRIA, GASTROENTEROLOGIA, OTORRINOLARINGOLOGIA, UROLOGÍA, NEUROLOGIA, NEUMOLOGIA Y OFTALMOLOGIA.</t>
  </si>
  <si>
    <t>CONTRATAR EL SERVICIO DE PUBLICACIÓN ESCRITA CON EL FIN DE REQUERIR CURRICULUM VITAE, PARA ACTUALIZAR EL BANCO DE DATOS DE PERSONAL.</t>
  </si>
  <si>
    <t>CONTRATAR EL SERVICIO DE UN DIGITADOR PARA REGISTRAR DATOS DEL PROGRAMA DE REINSERCIÓN .</t>
  </si>
  <si>
    <t>CONTRATAR EL SERVICIO DE UN DIGITADOR PARA REALIZAR BUSQUEDA, VERIFICACIÓN Y CRUCE PRELIMINAR DE SOLICITANTES Y BENEFICIARIOS EN BASE DE DATOS.</t>
  </si>
  <si>
    <t>CONTRATAR EL SERVICIO DE REPARACIÓN DE SILLAS DE RUEDAS PARA BENEFICIARIOS.</t>
  </si>
  <si>
    <t>CONTRATAR EL SERVICIO DE INSTALACIÓN  DE APARATO DE AIRE ACONDICIONADO EN LA UNIDAD DE INFORMÁTICA.</t>
  </si>
  <si>
    <t>CONTRATAR EL SERVICIO DE REPARACIÓN DE LENTES CORRECTORES PARA BENEFICIARIOS PARA EL AÑO 2007.</t>
  </si>
  <si>
    <t>CONTRATAR EL SERVICIO PROFESIONAL  PARA APOYAR A LA  UNIDAD DE CONTABILIDAD.</t>
  </si>
  <si>
    <t>CONTRATAR EL SERVICIO PROFESIONAL PARA APOYAR A LA UNIDAD DE TESORERIA.</t>
  </si>
  <si>
    <t>CONTRATAR EL SERVICIO DE DOS PROFESIONALES EN LA ESPECIALIDAD DE CIENCIAS AGRONÓMICAS.</t>
  </si>
  <si>
    <t>CONTRATAR EL SERVICIO TÉCNICO ADMINISTRATIVO COMO APOYO A LA UNIDAD DE ADQUISICIONES Y CONTRATACIONES INSTITUCIONAL.</t>
  </si>
  <si>
    <t>CONTRATAR EL SERVICIO DEREPARACIÓN DE VEHÍCULO.</t>
  </si>
  <si>
    <t>CONTRATAR EL SERVICIO DE ELABORACIÓN DE 163 PLANTILLAS ORTOPEDICAS PARA BENEFICIARIOS DEL FONDO .</t>
  </si>
  <si>
    <t>ADQUIRIR EL SUMINISTRO DE MATERIAL QUIRURGICO PARA REALIZAR CIRUGIA PARA BENEFICIARIOS.</t>
  </si>
  <si>
    <t>ADQUIRIR EL SUMINISTRO DE MATERIAL QUIRURGICO PARA REALIZAR CIRUGIA A BENEFICIARIOS</t>
  </si>
  <si>
    <t>ADQUIRIR EL SUMINISTRO DE ARTICULOS INFORMÁTICOS.</t>
  </si>
  <si>
    <t>CONTRATAR EL SUMINISTRO DE REPARACIÓN DE ORTESIS PARA BENEFICIARIOS.</t>
  </si>
  <si>
    <t>CONTRATAR EL SERVICIO DE ELABORACIÓN DE PROTESIS OCULARES PARA BENEFICIARIOS CON DISCAPACIDAD.</t>
  </si>
  <si>
    <t xml:space="preserve">CONTRATAR EL SERVICIO DE UNA FIRMA DE AUDITORÍA EXTERNA PARA LA REALIZACIÓN DE AUDITORÍA FINANCIERA PARA JULIO-DICIEMBRE DE 2006 Y ENERO-JUNIO DE 2007. </t>
  </si>
  <si>
    <t>CONTRATAR EL SERVICIO DE PUBLICACIÓN ESCRITA EN DOS PERIÓDICOS DE CIRCULACIÓN NACIONAL AVISO DE CONVOCATORIA PARA PROCESOS LICITATORIOS</t>
  </si>
  <si>
    <t>CONTRATAR EL SERVICIO DE CUATRO PROFESIONALES EN LA ESPECIALIDAD DE PSICOLOGÍA.</t>
  </si>
  <si>
    <t>CONTRATAR EL SERVICIO DE DOS PROFESIONALES EN LA ESPECIALIDAD DE PSICOLOGÍA.</t>
  </si>
  <si>
    <t>CONTRATAR EL SERVICIO DE DOS PROFESIONALES EN TRABAJO SOCIAL.</t>
  </si>
  <si>
    <t>CONTRATAR EL SERVICIO DE PUBLICACIÓN ESCRITA EN DOS PERIÓDICOS DE CIRCULACIÓN NACIONAL.</t>
  </si>
  <si>
    <t>ADQURIR EL SUMINISTRO DE DOS DISCOS DUROS PARA REEMPLAZAR DISCOS DAÑADOS EN DOS COMPUTADORAS.</t>
  </si>
  <si>
    <t>CONTRATAR EL SERVICIO DE TRANSMISIÓN DE CUÑAS RADIALES, PARA INFORMAR SOBRE LA CONSTANCIA DE VIDA.</t>
  </si>
  <si>
    <t>CONTRATAR EL SERVICIOS DE PUBLICACIÓN ESCRITA EN DOS PERIÓDICOS DE CIRCULACIÓN NACIONAL PARA CONVOCAR PROCESOS LICITATORIOS.</t>
  </si>
  <si>
    <t>CONTRATAR LOS SERVICIOS PROFESIONALES Y/O TÉCNICOS EN LA ESPECIALIDAD DE TRABAJO SOCIAL.</t>
  </si>
  <si>
    <t>CONTRATAR  LOS SERVICIOS DE VIGILANCIA PARA LAS INSTALACIONES DEL FONDO.</t>
  </si>
  <si>
    <t>CONTRATAR EL SERVICIO DE PUBLICACIÓN ESCRITA EN DOS PERIODICOS DE MAYOR CIRCULACIÓN NACIONAL PARA REQURIR CURRICULUM PARA LA PLAZA VACANTE DE GERENTE GENERAL</t>
  </si>
  <si>
    <t>CONTRATAR LOS SERVICIOS PROFESIONALES EN LAS ESPECIALIDADES DE FISIATRIA Y ORTOPEDIA PARA CONFORMAR LA COMISIÓN ESPECIAL DEL FONDO.</t>
  </si>
  <si>
    <t>CONTRATAR EL SERVICIO DE PUBLICACIÓN ESCRITA EN DOS PERIODICOS DE MAYOR CIRCULACIÓN NACIONAL.</t>
  </si>
  <si>
    <t>CONTRATAR LOS SERVICIOS DE CINCO ESPECIALISTAS PARA CONFORMAR LA COMISIÓN TÉCNICA EVALUADORA DEL FONDO DE LISIADOS.</t>
  </si>
  <si>
    <t>ADQUIRIR EL SUMINISTRO DE 2500 GARRAFAS DE AGUA PURIFICADA..</t>
  </si>
  <si>
    <t>CONTRATAR EL SERVICIO DE DOS PROFESIONALES EN LA ESPECIALIDAD DE CIENCIAS AGRONÓMICAS .</t>
  </si>
  <si>
    <t>CONTRATAR EL SERVICIO DE PUBLICACIÓN ESCRITA EN DOS PERIODICOS DE CIRCULACIÓN NACIONAL.</t>
  </si>
  <si>
    <t>ADQUIRIR EL SUMINISTRO DE SOFTWARE ANTIVIRUS CON LICENCIA CORPORATIVA PARA PROTEGER EL EQUIPO INFORMÁTICO INSTITUCIONAL.</t>
  </si>
  <si>
    <t>CONTRATAR EL SERVICO DE PUBLICACIÓN ESCRITA EN DOS PERIODICOS DE MAYOR CIRCULACIÓN NACIONAL.</t>
  </si>
  <si>
    <t>ADQUIRIR EL SUMINISTRO DE SERVICIO DE MANTENIMIENTO PREVENTIVO DE EQUIPO INFORMÁTICO.</t>
  </si>
  <si>
    <t>CONTRATAR EL SERVICIO DE TÉCNICO PARA APOYAR A LA UNIDAD DE RECURSOS HUMANOS.</t>
  </si>
  <si>
    <t>CONTRATAR EL SERVICIO  DE PUBLICACIÓN ESCRITA EN DOS PERIODICOS .</t>
  </si>
  <si>
    <t>CONTRATAR EL SERVICIO DE PUBLICACIÓN ESCRITA EN DOS PERIODICOS .</t>
  </si>
  <si>
    <t>CONTRATAR LOS SERVICIOS MÉDICOS DE UN ORTOPEDA PARA CONFORMAR LA COMISIÓN ESPECIAL.</t>
  </si>
  <si>
    <t>ADQUIRIR EL SUMINISTRO DE UN CABLE .</t>
  </si>
  <si>
    <t>CONTRATAR LOS SERVICIOS PROFESIONALES MÉDICOS PARA REALIZAR EVALUACIONES A BENEFICIARIOS DEL FONDO.</t>
  </si>
  <si>
    <t>CONTRATAR EL SERVICIO DE ELABORACIÓN DE FORMULARIOS DE LA UACI.</t>
  </si>
  <si>
    <t>CONTRATAR EL SERVICIO DE PUBLICACIÓN DE AVISO DE ADJUDICACIÓN DE PROCESOS LICITATORIOS.</t>
  </si>
  <si>
    <t>CONTRATAR LOS SERVICIOS DE EVALUACION PSICOLOGICA.</t>
  </si>
  <si>
    <t>CONTRATAR EL SERVICIO DE PUBLICACIÓN DE CONVOCATORIA PARA PROCESOS LICITATORIOS.</t>
  </si>
  <si>
    <t>ADQUIRIR EL SUMINISTRO DE 50 PARES DE ZAPATOS ORTOPEDICOS PARA BENEFICIARIOS DEL FONDO.</t>
  </si>
  <si>
    <t>CONTRATAR EL SERVICIO DE PUBLICACIÓN ESCRITA AVISO DE RESULTADOS DE PROCESOS LICITATORIOS.</t>
  </si>
  <si>
    <t>CONTRATAR EL SERVICIO DE PUBLICACIÓN ESCRTA AVISO DE RESULTADOS DE PROCESOS LICITATORIOS.</t>
  </si>
  <si>
    <t>CONTRATAR EL SERVICIO DE MANTENIMIENTO PREVENTIVO PARA 7 UNIDADES DE TRANSPORTE DE LA INSTITUCIÓN.</t>
  </si>
  <si>
    <t>ADQUIRIR EL SUMINISTROS INFORMATICOS.</t>
  </si>
  <si>
    <t>CONTRATAR EL PUBLICACIÓN ESCRITA AVISO DE RESULTADOS DE PROCEOS LICITATORIOS.</t>
  </si>
  <si>
    <t>CONTRATAR EL SERVICIO DE PUBLICACIÓN ESRITA AVISO DE CONVOCATORIA DE PROCESOS LICITATORIOS.</t>
  </si>
  <si>
    <t>ADQUIRIR EL SUMINISTRO DE 100 PUNTEROS PARA BASTONES PARA CIEGO.</t>
  </si>
  <si>
    <t>CONTRATAR EL SERVICIO DE EVALUACIONES MÉDICAS PARA BENEFICIARIOS DEL FONDO.</t>
  </si>
  <si>
    <t>CONTRATAR EL SERVICIOS TÉCNICO ADMINISTRATIVO COMO APOYO A LA UNIDAD DE ADQUISICIONES Y CONTRATACIONES INSTITUCIONAL .</t>
  </si>
  <si>
    <t>ADQUIRIR EL SUMINISTRO DE 865 CUPONES DE COMBUSTIBLE PARA VEHICULOS DE LA INSTITUCIÓN.</t>
  </si>
  <si>
    <t>ADQUIRIR EL SUMINISTRO  DE 20 LLANTAS PARA VEHICULOS DE LA INSTITUCIÓN.</t>
  </si>
  <si>
    <t>ADQUIRIR EL SUMINISTRO DE 5,000 FICHAS PARA REGISTRAR LA SALIDA DE EXPEDIENTES DEL ARCHIVO DE PENSIONES Y BENEFICIOS ECONÓMICOS.</t>
  </si>
  <si>
    <t>CONTRATAR EL SERVICIO TÉCNICO EN TRABAJO SOCIAL PARA LA ATENCIÓN Y ORIENTACIÓN A SOLICITANTES Y BENEFICIARIOS.</t>
  </si>
  <si>
    <t>CONTRATAR LA PRORROGA DE EQUIPOS DE COMPUTO.</t>
  </si>
  <si>
    <t>CONTRATAR LA PRORROGA DEL SERVICIO DE MANTENIMIENTO DE LOS EQUIPOS DE AIRES ACONDICIONADOS.</t>
  </si>
  <si>
    <t>CONTRATAR EL SERVICIOS HOSPITALARIOS PARA REALIZAR CIRUGÍA AMBULATORIA DE SEPTOPLASTÍA Y TURBINECTOMÍA.</t>
  </si>
  <si>
    <t>CONTRATAR EL SERVICIOS QUIRURGICOS DE SEPTOPLASTÍA Y TURBINECTOMÍA PARA BENEFICIARIOS.</t>
  </si>
  <si>
    <t>CONTRATAR EL SERVICIO DE REPARACIÓN AIRE ACONDICIONADO A VEHÍCULO.</t>
  </si>
  <si>
    <t>CONTRATAR LA PRORROGA DE LOS SERVICIOS DE VIGILANCIA DE LAS INSTALACIONES DONDE FUNCIONA LAS OFICINAS ADMINISTRATIVAS Y DE ATENCIÓN AL PÚBLICO</t>
  </si>
  <si>
    <t>CONTRATAR EL SERVICIO DE REPARACIÓN DE VEHÍCULO</t>
  </si>
  <si>
    <t>CONTRATAR EL SERVICIO DE PUBLICACIÓN ESCRITA EN DOS PERIODICOS AVISO DE CONVOCATORIA PARA PROCESOS LICITATORIOS</t>
  </si>
  <si>
    <t>ADQUIRIR EL SUMINISTRO DE 10 BLOCK DE FORMULARIOS DE ORDEN DE RETIRO DE ALMACÉN.</t>
  </si>
  <si>
    <t>ADQUIRIR EL SUMINISTRO DE MÓDULOS DE HORTALIZAS, PARA LOS BENEFICIARIOS INCORPORADOS AL PROGRAMA DE REINSERCIÓN PRODUCTIVA Y SALUD MENTAL.</t>
  </si>
  <si>
    <t>ADQUIRIR EL SUMINISTRO DE UN MÓDULO DE OVEJAS PELIBUEY, PARA UN BENEFICIARIO INCORPORADO AL PROGRAMA DE REINSERCIÓN PRODUCTIVA Y SALUD MENTAL.</t>
  </si>
  <si>
    <t>ADQUIRIR EL SUMINISTRO DE MÓDULOS DE BOVINOS SALUDABLES, PARA 11 BENEFICIARIOS INCORPORADOS AL PROGRAMA DE REINSERCIÓN PRODUCTIVA Y SALUD MENTAL.</t>
  </si>
  <si>
    <t>ADQUIRIR EL SUMINISTRO DE CAMISAS TIPO POLO CON EL LOGO DEL FONDO, PARA MIEMBROS DE LA JUNTA DIRECTIVA.</t>
  </si>
  <si>
    <t>CONTRATAR LA PRORROGA DE PÓLIZA DE SEGUROS DE VEHÍCULOS.</t>
  </si>
  <si>
    <t>CONTRATAR LA PRORROGA DE PÓLIZAS DE SEGURO DE INCENDIO Y DE PROTECCIÓN A EQUIPO ELECTRÓNICO.</t>
  </si>
  <si>
    <t>CONTRATAR EL SERVICIOS PROFESIONALES Y/O TÉCNICOS EN LA ESPECIALIDAD DE TRABAJO SOCIAL PARA EFECTUAR VISITAS DE CAMPO.</t>
  </si>
  <si>
    <t>ADQUIRIR EL SUMINISTRO  DE UNA TARJETA SCSII PARA ESCANNER DE ALTO VOLUMEN.</t>
  </si>
  <si>
    <t>CONTRATAR EL SERVICIO DE PUBLICACIÓN ESCRITA AVISO DE NOTIFICACIÓN DEL RESULTADO DE  PROCESOS LICITATORIOS.</t>
  </si>
  <si>
    <t>ADQUIRIR EL SUMINISTRO DE UNIFORMES.</t>
  </si>
  <si>
    <t xml:space="preserve">CONTRATAR EL SERVICIO DE PÚBLICACIÓN DE AVISO DE ADJUDICACIÓN DE PROCESOS LICITATORIOS </t>
  </si>
  <si>
    <t>CONTRATAR EL SERVICIO DE PUBLICACIÓN AVISO DE CONVOCATORIA DE PROCESOS LICITATORIOS.</t>
  </si>
  <si>
    <t>ADQUIRIR EL SUMINISTRO  DE ARTÍCULOS DE CONSUMO Y LIMPIEZA.</t>
  </si>
  <si>
    <t>CONTRATAR EL SERVICIO DE PUBLICACIÓN ESCRITA AVISO DE CONVOCATORIA DE PROCESOS LICITATORIOS.</t>
  </si>
  <si>
    <t>ADQUIRIR EL SUMINISTRO DE CUPONES DE COMBUSTIBLE PARA VEHÍCULOS DEL FONDO.</t>
  </si>
  <si>
    <t>CONTRATAR EL SERVICIO DE ELABORACIÓN DE ORTESIS ESPECIALES DE MIEMBROS INFERIORES PARA BENEFICIARIOS.</t>
  </si>
  <si>
    <t>ADQUIRIR EL SUMINISTRO DE 2 FOTOCOPIADORAS.</t>
  </si>
  <si>
    <t>ADQUIRIR EL SUMINISTRO DE EQUIPO COMPLETO PARA LA TOMA DE CARNET.</t>
  </si>
  <si>
    <t>ADQUIRIR EL SUMINISTRO DE DOS PROYECTORES DE CAÑON.</t>
  </si>
  <si>
    <t>PAGAR LOS IMPUESTOS MUNICIPALES DEL MES DE DICIEMBRE DE 2007, DE LOS INMUEBLES DONDE SECONSTRUYEN LAS NUEVAS INSTALACIONES DEL FONDO.</t>
  </si>
  <si>
    <t>COMPRA DE ARMARIO METÁLICO (LOCKERS) CON COMPARTIMIENTOS INDIVIDUALES Y SUS RESPECTIVAS CHAPAS.</t>
  </si>
  <si>
    <t>CONTRATAR EL SERVICIO DE EVALUACIONES PSICOLOGICAS.</t>
  </si>
  <si>
    <t>SERVICIO DE PUBLICACIÓN ESCRITA AVISO DE RESULTADOS DE PROCESOS LICITATORIOS.</t>
  </si>
  <si>
    <t>CONTRATAR EL SERVICIO DEREPARACIÓN DE VEHICULO.</t>
  </si>
  <si>
    <t>PAGAR LOS DERECHOS DE CIRCULACIÓN PARA VEHÍCULOS DE LA INSTITUCIÓN.</t>
  </si>
  <si>
    <t>CONTRATAR LOS  SERVICIOS DE CAPACITACIÓN EN RADIO, TV Y DVD PARA 7 BENEFECIARIOS EN LA CIUDAD DE SANTA ANA.</t>
  </si>
  <si>
    <t>ADQUIRIR EL SUMINISTRO DE ELABORACIÓN DE PRÓTESIS Y ORTESIS PARA BENEFICIARIOS CON DISCAPACIDAD DEL FONDO DE PROTECCIÓN DE LISIADOS Y DISCAPACITADOS A CONSECUENCIA DEL CONFLICTO  ARMADO.</t>
  </si>
  <si>
    <t>ADQUIRIR EL SUMINISTRO DE INSUMOS MÉDICOS Y APARATOS DE AYUDA MECÁNICA EN REHABILITACIÓN.</t>
  </si>
  <si>
    <t>CONTRATAR EL SERVICIO DEL SUMINISTRO DE MEDICAMENTOS E INSUMOS MÉDICOS PARA BENEFICIARIOS CON DISCAPACIDAD DEL FONDO DE PROTECCIÓN DE LISIADOS Y DISCAPACITADOS A CONSECUENCIA DEL CONFLICTO ARMADO.</t>
  </si>
  <si>
    <t>CONTATAR EL SERVICIO DE CONSULTORÍA PARA CONFIRMAR LA COMISIÓN TÉCNICA EVALUADORA DEL FONDO, EN LAS ESPECIALIDADES DE: FISIATRÍA, ORTOPEDIA, PSIQUIATRÍA Y ABOGACÍA Y NOTARIADO.</t>
  </si>
  <si>
    <t>CONTRATAR EL SERVICIO DE CONSULTORÍA PARA LA EJECUCIÓN DEL PROGRAMA DE REINSERCIÓN PRODUCTIVA Y SALUD MENTAL, PARA LAS ZONAS NORTE, OCCIDENTAL, CENTRAL, PARACENTRAL Y ORIENTAL DEL PAÍS.</t>
  </si>
  <si>
    <t>CONTRATAR EL SERVICIO DE SEIS MÉDICOS PARA REALIZAR VISITAS DOMICILIARIAS A BENEFICIARIOS CON DISCAPACIDAD.</t>
  </si>
  <si>
    <t>CONTRATAR LOS SERVICIOS DE CONSULTORÍA PARA CONFORMAR LA COMISIÓN ESPECIAL DEL FONDO, EN LAS ESPECIALIDADES DE FISIATRÍA, ORTOPEDIA Y ABOGACÍA Y NOTARIADO.</t>
  </si>
  <si>
    <t>CONTRATAR LOS SERVICIOS PROFESIONALES, TÉCNICOS EN LA ESPECIALIDAD DE TRABAJO SOCIAL, PARA LAS OFICINAS DE ATENCIÓN DEL FONDO DE PROTECCIÓN DE LISIADOS Y DISCAPACITADOS A CONSECUENCIA DEL CONFLICTO ARMADO.</t>
  </si>
  <si>
    <t>CONTRATAR LOS SERVICIOS PROFESIONALES, TÉCNICOS EN LA ESPECIALIDAD DE TRABAJO SOCIAL, PARA REALIZAR VISITAS DE CAMPO DANDO SEGUIMIENTO AL USO DE LAS PRESTACIONES ECONÓMICAS A BENEFICIARIOS DEL FONDO DE PROTECCIÓN DE LISIADOS Y DISCAPACITADOS A CONSECUENCIA DEL CONFLICTO ARMADO.</t>
  </si>
  <si>
    <t>Suministro No.05/2007</t>
  </si>
  <si>
    <t>CONTRATAR EL SERVICIOS TÉCNICOS, PROFESIONALES PARA CONTINUAR CON EL PLAN DE TRABAJO, PARA EL ANALISIS, INTEGRACIÓN  Y DEPUERACIÓN DE SALDOS DE CUENTAS DE AHORRO ANUAL Y PROGRAMADO DE BENEFICIARIOS.</t>
  </si>
  <si>
    <t xml:space="preserve">$  1,260.00   mensual </t>
  </si>
  <si>
    <t xml:space="preserve">$ 1,215.00     mensual </t>
  </si>
  <si>
    <t xml:space="preserve">$  700.00                 mensual </t>
  </si>
  <si>
    <t xml:space="preserve">$  700.00                mensual </t>
  </si>
  <si>
    <t xml:space="preserve">CONTRATAR EL SERVICIO DE ARRENDAMIENTO DE INMUEBLE UBICADO EN LA 6A. 10A. CALLE PONIENTE Y 29 AV. SUR NO. 1538, COL. FLOR BLANCA. </t>
  </si>
  <si>
    <t>CONTRATAR EL SERVICIO DE UN COLABORADOR TÉCNICO PARA DAR APOYO A LA COMISIÓN TÉCNICA EVALUADORA EN LA ATENCIÓN A BENEFICIARIOS Y SOLICITANTES.</t>
  </si>
  <si>
    <t>CONTRATAR EL SERVICIO DE UN AUXILIAR PARA APOYAR ACTIVIDADES EN EL ARCHIVO GENERAL DE EXPEDIENTES DE BENEFICIARIOS.</t>
  </si>
  <si>
    <t>CONTRATAR LOS SERVICIOS DE EXÁMENES DE GABINETE PARA BENEFICIARIOS DEL FONDO.</t>
  </si>
  <si>
    <t>CONTRATAR LOS SERVICIOS DE EXÁMENES DE LABORATORIO PARA BENEFICIARIOS DEL FONDO.</t>
  </si>
  <si>
    <t xml:space="preserve">CONTRATAR LOS SERVICIOS DE EXÁMENES DE COMPLEMENTARIOS PARA BENEFICIARIOS DEL FONDO. </t>
  </si>
  <si>
    <t>CONTRATAR EL SERVICIO DE DOS MOTORISTAS PARA SUPLIR LAS NECESIDADES DE TRANSPORTE.</t>
  </si>
  <si>
    <t>CONTRATAR EL SERVICIO DE PUBLICACIÓN DE AVISO DE PUBLICACIÓN DE PROCESOS LICITATORIOS.</t>
  </si>
  <si>
    <t>ADQUIRIR EL SUMINISTRO DE AGUA POTABLE EN LAS INSTALACIONES DEL FONDO.</t>
  </si>
  <si>
    <t>CONTRATAR EL SERVICIO DE PUBLICACIÓN AVISO DE ADJUDICACIÓN PARA PROCESOS LICITATORIOS.</t>
  </si>
  <si>
    <t>CONTRATAR EL SERVICIO DE PUBLICACIÓN DE AVISO DE ADJUDICACIÓN PARA PROCESOS LICITATORIOS.</t>
  </si>
  <si>
    <t>CONTRATAR EL SERVICIO DE PUBLICACIÓN DE AVISO DE CONVOCATORIA PARA PROCESOS LICITATORIOS.</t>
  </si>
  <si>
    <t>CONTRATAR EL SERVICIO DE EVALUACIONES PSICOMÉTRICAS  Y PSICOLÓGICAS</t>
  </si>
  <si>
    <t>CONTRATAR EL SERVICIO DE CONSULTORÍA PARA REALIZAR EVALUACIONES PSICOLÓGICAS</t>
  </si>
  <si>
    <t>CONTRATAR EL SERVICIO DE PUBLICACIÓN DE RESULTADOS PARA PROCESOS LICITATORIOS.</t>
  </si>
  <si>
    <t>CONTRATAR EL SERVICIO DE CONSULTORÍA PARA REALIZAR  EVALUACIONES PSICOLÓGICAS A PROFESIONALES</t>
  </si>
  <si>
    <t>CONTRATAR EL SERVICIO DE MANTENIMIENTO PREVENTIVO PARA CENTRAL TELEFÓNICA MARCA ALCATEL.</t>
  </si>
  <si>
    <t>ADQUIRIR EL SUMINISTRO DE DOS CONTOMETROS PARA PERSONAL DE AUDITORÍA</t>
  </si>
  <si>
    <t>CONTRATAR EL SERVICIO DE PUBLICACIÓN DE AVISO DE RESULTADOS PARA PROCESOS LICITATORIOS.</t>
  </si>
  <si>
    <t>CONTRATAR EL SERVICIO DE MANTENIMIENTO DE CUATRO FOTOCOPIADORAS</t>
  </si>
  <si>
    <t>ADQUIRIR EL SUMINISTRO DE OCHO UNIDADES DE TELÉFONOS CELULARES CON RADIO DIGITAL.</t>
  </si>
  <si>
    <t>PAGAR LOS IMPUESTOS MUNICIPALES.</t>
  </si>
  <si>
    <t>ADQUIRIR EL SUMINISTRO DE MATERIALES ELÉCTRICOS.</t>
  </si>
  <si>
    <t>CONTRATAR EL SERVICIO DE REPARACIÓN DEL VEHÍCULO.</t>
  </si>
  <si>
    <t>CONTRATAR EL SERVICIO DE ENERGÍA ELÉCTRICA EN LAS INSTALACIONES DEL FONDO.</t>
  </si>
  <si>
    <t>CONTRATAR EL SERVICIO DE MANTENIMIENTO PREVENTIVO DE EQUIPOS DE AIRE ACONDICIONADO.</t>
  </si>
  <si>
    <t>CANCELAR LOS IMPULSOS TELÉFONO LÍNEA FIJA.</t>
  </si>
  <si>
    <t>CANCELAR LOS IMPULSOS TELÉFONO MÓVIL.</t>
  </si>
  <si>
    <t>CONTRATAR EL SERVICIO DE PUBLICACIÓN DE AVISO DE CONVOCATORIA DE PROCESOS LICITATORIOS.</t>
  </si>
  <si>
    <t>CONTRATAR EL SERVICIO DE REPARACIÓN DE DOS FOTOCOPIADORAS.</t>
  </si>
  <si>
    <t>ADQUIRIR EL SUMINISTRO DE FORMULARIOS IMPRESOS HOJAS DE VIDA.</t>
  </si>
  <si>
    <t xml:space="preserve">ADQUIRIR EL SUMINISTRO DE DOS CANOPY </t>
  </si>
  <si>
    <t>CONTRATAR EL SERVICIO DE PUBLICACIÓN ESCRITA AVISO DE CONVOCATORIA PARA PROCESOS LICITATORIOS.</t>
  </si>
  <si>
    <t>CONTRATAR EL SERVICIO DE PUBLICACIÓN AVISO DE RESULTADOS PARA PROCESOS LICITATORIOS.</t>
  </si>
  <si>
    <t>ADQUIRIR EL SUMINISTRO DE CAFETERAS  PARA EL FONDO DE PROTECCION DE LISIADOS Y DISCAPACITADOS A CONSECUENCIA DEL CONFLICTO ARMADO.</t>
  </si>
  <si>
    <t>ADQUIRIR EL SUMINISTRO DE OTOAMPLIFONOS.</t>
  </si>
  <si>
    <t>CONTRATAR EL SERVICIO DE PUBLICACIÓN ESCRITA AVISO DE RESULTADOS PARA PROCESOS LICITATORIOS.</t>
  </si>
  <si>
    <t>CONTRATAR EL SERVICIO DE MANTENIMIENTO Y REPARACIÓN DE AIRES ACONDICIONADOS PARA LOS VEHÍCULOS INSTITUCIONALES.</t>
  </si>
  <si>
    <t>CONTRATAR EL SERVICIO DE PUBLICACIÓN ESCRITA AVISO DE RESULTADO PARA PROCESOS LICITATORIOS.</t>
  </si>
  <si>
    <t>CONTRATAR EL SERVICIO DE PROFESIONAL DE UN MÉDICO GENERAL PARA SUPERVISAR LA ENTREGA DE SERVICIOS DE SALUD Y ESPECIES A BENEFICIARIOS CON DISCAPACIDAD.</t>
  </si>
  <si>
    <t>ADQUIRIR EL SUMINISTRO DE CUPONES DE COMBUSTIBLE PARA VEHÍCULOS DE LA INSTITUCIÓN.</t>
  </si>
  <si>
    <t>CONTRATAR EL SERVICIO DE PUBLICACIÓN AVISO DE RESULTADO PARA PROCESOS LICITATORIOS.</t>
  </si>
  <si>
    <t>CONTRATAR EL SERVICIO DE PUBLICACIÓN AVISO DE CONVOCATORIA PARA PROCESOS LICITATORIOS.</t>
  </si>
  <si>
    <t>CONTRATAR EL SERVICIO DE REPARACIÓN DE VEHÍCULOS.</t>
  </si>
  <si>
    <t>CONTRATAR EL SERVICIO DE PUBLICACIÓN ESCRITA DE AVISO DE CONVOCATORIA PARA PROCESOS LICITATORIOS.</t>
  </si>
  <si>
    <t>CONTRATAR EL SERVICIO DE MANTENIMIENTO PARA LA CENTRAL TELEFÓNICA.</t>
  </si>
  <si>
    <t>CONTRATAR EL SERVICIO DE REPARACIÓN DE TRES APARATOS DE AIRE ACONDICIONADO.</t>
  </si>
  <si>
    <t>ADQUIRIR EL SUMINISTRO DE 6 KIT DE HERRAMIENTAS PARA  BENEFICIARIOS DEL FONDO DE LISIADOS.</t>
  </si>
  <si>
    <t>ADQUIRIR EL SUMINISTRO DE HERRAMIENTAS PARA BENEFICIARIOS CAPACITADOS EN REPARACIÓN DE RADIO, TV Y DVD.</t>
  </si>
  <si>
    <t>CONTRATAR EL SERVICIO DE PUBLICACIÓN ESCRITA AVISO DE ADJUDICACIÓN PARA PROCESOS LICITATORIOS.</t>
  </si>
  <si>
    <t>CONTRATAR EL SERVICIO DE MÉDICOS ESPECIALISTAS.</t>
  </si>
  <si>
    <t xml:space="preserve">CONTRATAR EL SERVICIO DE MANTENIMIENTO PARA VEHÍCULOS DE LA INSTITUCIÓN. </t>
  </si>
  <si>
    <t>CONTRATAR EL SERVICIO DE SEIS SPOT TELEVISIVOS EN LA ZONA ORIENTAL Y PAUTAR, TRES CUÑAS RADIALES.</t>
  </si>
  <si>
    <t>CONTRATAR EL SERVICIO DE AVISO DE CONVOCATORIA PARA PROCESOS LICITATORIOS.</t>
  </si>
  <si>
    <t>ADQUIRIR EL SUMINISTRO DE EQUIPO DE SONIDO CON SUS COMPONENTES.</t>
  </si>
  <si>
    <t>CONTRATAR EL SERVICIO PUBLICACIÓN ESCRITA AVISO DE RESULTADOS PARA PROCESOS LICITATORIOS.</t>
  </si>
  <si>
    <t>CONTRATAR LOS SERVICIOS DE SUSCRIPCIONES EN PERIÓDICOS DE MAYOR CIRCULACIÓN NACIONAL.</t>
  </si>
  <si>
    <t>CONTRATAR EL SERVICIO DE PUBLICIDAD ESCRITA AVISO DE RESULTADOS PARA PROCESOS LICITATORIOS</t>
  </si>
  <si>
    <t>CONTRATAR EL SERVICIO DE ELABORACIÓN DE APARATOS DE AYUDA MECÁNICA PARA BENEFICIARIOS</t>
  </si>
  <si>
    <t>CONTRATAR EL SERVICIO DE ALOJAMIENTO PARA LO BENEFICIARIOS Y POTENCIALES BENEFICIARIOS DEL FONDO</t>
  </si>
  <si>
    <t>ADQUIRIR EL SUMINISTRO DE MATERIAL ELÉCTRICO PARA ACOMETIDA DE PARCELA PARA BENEFICIARIO.</t>
  </si>
  <si>
    <t>CONTRATAR EL SERVICIO DE UNA LÍNEA MÓVIL.</t>
  </si>
  <si>
    <t>ADQUIRIR EL SUMINISTRO DE 2,500 CHEQUES IMPRESOS EN PAPEL QUÍMICO PARA USO DEL DEPARTAMENTO DE TESORERÍA.</t>
  </si>
  <si>
    <t>CONTRATAR EL SERVICIO DE REPARACIÓN DE UN EQUIPO INFORMÁTICO .</t>
  </si>
  <si>
    <t>ADQUIRIR EL SUMINISTRO DE MATERIAL QUIRÚRGICO PARA REALIZAR CIRUGÍA A BENEFICIARIOS.</t>
  </si>
  <si>
    <t>CONTRATAR EL SERVICIO DE REPARACIONES DE SILLAS DE RUEDAS.</t>
  </si>
  <si>
    <t>CONTRATAR EL SERVICIO DE ARRENDAMIENTO DE INMUEBLE UBICADO EN LA 6A. 10A. CALLE PONIENTE Y 29 AV. SUR NO. 1538, COL. FLOR BLANCA .</t>
  </si>
  <si>
    <t>CONTRATAR EL SERVICIO DE REPARACIÓN DE DOS IMPRESORES UTILIZADOS EN EL DEPARTAMENTO DE PENSIONES.</t>
  </si>
  <si>
    <t>ADQUIRIR EL SUMINISTRO DE UNA MÁQUINA DE COSER PARA UN MODULO PRODUCTIVO.</t>
  </si>
  <si>
    <t>ADQUIRIR EL SUMINISTRO DE DOS PROCESADORES DE DOCUMENTOS DE DOBLE ESCANEO PARA DOS FOTOCOPIADORAS.</t>
  </si>
  <si>
    <t>CONTRATAR EL SERVICIO DE DOS MOTORISTAS PARA SUPLIR LAS NECESIDADES DE TRANSPORTE A BENEFICIARIOS.</t>
  </si>
  <si>
    <t>ADQUIRIR EL SUMINISTRO DE 2,500 COMPROBANTES DEL IVA.</t>
  </si>
  <si>
    <t>CONTRATAR EL SERVICIO DE DOS COLABORADORES JURÍDICOS.</t>
  </si>
  <si>
    <t>ADQUIRIR EL SUMINISTRO DE PARES DE ZAPATOS ORTOPÉDICOS</t>
  </si>
  <si>
    <t>ADQUIRIR EL SUMINISTRO DE UN MOTOR FUERA DE BORDA PARA UN BENEFICIARIO.</t>
  </si>
  <si>
    <t>ADQUIRIR EL SUMINISTRO DE DOS CILINDROS PARA FOTOCOPIADORA E IMPRESOR</t>
  </si>
  <si>
    <t>ADQUIRIR EL SUMINISTRO DE DOS OTOAMPLIFONOS PARA UN BENEFICIARIO</t>
  </si>
  <si>
    <t>CONTRATAR EL SERVICIO DE EXÁMENES DE GABINETE.</t>
  </si>
  <si>
    <t>ADQUIRIR EL SUMINISTRO DE UNA ORTESIS ESPECIAL PARA BENEFICIARIO .</t>
  </si>
  <si>
    <t>ADQUIRIR EL SUMINISTRO DE APARATOS AUDITIVOS PARA BENEFICIARIOS DEL FONDO.</t>
  </si>
  <si>
    <t>CONTRATAR EL SERVICIO DE REPARACIÓN DE APARATOS DE AIRE ACONDICIONADOS.</t>
  </si>
  <si>
    <t>CONTRATAR EL SERVICIO PROFESIONAL DE UN TRABAJADOR SOCIAL.</t>
  </si>
  <si>
    <t>ADQUIRIR EL SUMINISTRO DE PRÓTESIS BAJO CODO CON MANO MECÁNICA, PARA BENEFICIARIO DEL FONDO.</t>
  </si>
  <si>
    <t>CONTRATAR EL SERVICIO DE MANTENIMIENTO PREVENTIVO DE APARATOS DE AIRE ACONDICIONADO.</t>
  </si>
  <si>
    <t>CONTRATAR EL SERVICIO DE PUBLICACIÓN DE CONVOCATORIA Y RESULTADOS PARA PROCESOS LICITATORIOS.</t>
  </si>
  <si>
    <t>ADQUIRIR EL SUMINISTRO DE ARTÍCULOS DE LIMPIEZA.</t>
  </si>
  <si>
    <t>CONTRATAR EL SERVICIO TÉCNICO DE UN COLABORADOR PARA APOYAR A LA UNIDAD DE AUDITORÍA INTERNA.</t>
  </si>
  <si>
    <t>CONTRATAR EL SERVICIO TÉCNICO PARA APOYAR LAS FUNCIONES DE LA UNIDAD DE INFORMÁTICA.</t>
  </si>
  <si>
    <t>ADQUIRIR EL SUMINISTRO DE COMBUSTIBLE PARA VEHÍCULOS INSTITUCIONALES.</t>
  </si>
  <si>
    <t>ADQUIRIR EL SUMINISTRO DE ELABORACIÓN DE 4 PRÓTESIS BAJO RODILLA.</t>
  </si>
  <si>
    <t>ADQUIRIR EL SUMINISTRO DE INSUMOS INFORMÁTICOS.</t>
  </si>
  <si>
    <t>CONTRATAR EL SERVICIO DE PUBLICACIÓN ESCRITA EN DOS PERIÓDICOS AVISO DE CONVOCATORIA Y RESULTADOS PARA PROCESOS LICITATORIOS.</t>
  </si>
  <si>
    <t>CONTRATAR EL SERVICIO DE INSTALACIÓN DE ALARMAS A VEHÍCULOS DE LA INSTITUCIÓN.</t>
  </si>
  <si>
    <t>ADQUIRIR EL SUMINISTRO DE CUATRO CAJAS DE SEGURIDAD.</t>
  </si>
  <si>
    <t>ADQUIRIR EL SUMINISTRO DE UNIFORMES PARA EL PERSONAL DEL FONDO DE LISIADOS.</t>
  </si>
  <si>
    <t>ADQUIRIR EL SUMINISTRO DE 3 IMPRESORES PARA LAS OFICINAS ADMINISTRATIVAS.</t>
  </si>
  <si>
    <t>ADQUIRIR EL SUMINISTRO DE HERRAMIENTAS Y EQUIPO PARA PELUQUERIA PARA APOYO A MODULO PRODUCTIVO.</t>
  </si>
  <si>
    <t>ADQUIRIR EL SUMINISTRO DE DOS SOLDADORES ELECTRICOS PARA MODULO PRODUCTIVO.</t>
  </si>
  <si>
    <t>ADQUIRIR EL SUMINISTRO DE UNA REFRIGERADORA FRIO HÚMEDO DE DOS PUERTAS DE 12", PARA APOYO A MODULO PRODUCTIVO.</t>
  </si>
  <si>
    <t>ADQUIRIR EL SUMINISTRO DE HERRAMIENTAS DE CARPINTERÍA PARA APOYO DE MODULO PRODUCTIVO.</t>
  </si>
  <si>
    <t>CONTRATAR EL SERVICIO DE PINTURA A VEHÍCULOS DE LA INSTITUCIÓN.</t>
  </si>
  <si>
    <t>ADQUIRIR EL SUMINISTRO DE MÁQUINA INDUSTRIAL PLANA PUNTADA RECTA, PARA APOYO DE MODULO PRODUCTIVO.</t>
  </si>
  <si>
    <t>ADQUIRIR EL SUMINISTRO DE EQUIPO INFORMÁTICO.</t>
  </si>
  <si>
    <t>ADQUIRIR EL SUMINISTRO DE ELABORACIÓN DE PRÓTESIS PARA BENEFICIARIOS CON DISCAPACIDAD.</t>
  </si>
  <si>
    <t>ADQUIRIR EL  SUMINISTRO DE MATERIALES PARA CURACIÓN Y MEDICAMENTOS PARA BENEFICIARIOS DEL FONDO DE PROTECCIÓN DE LISIADOS Y DISCAPACITADOS A CONSECUENCIA DEL CONFLICTO ARMADO.</t>
  </si>
  <si>
    <t>CONTRATAR EL SERVICIO DE SEGURIDAD PARA LA INSTALACIÓN DEL FONDO DE PROTECCIÓN DE LISIADOS.</t>
  </si>
  <si>
    <t>CONTRATAR EL SERVICIO DE PÓLIZA DE SEGURO DE DAÑOS, SEGURO DE EQUIPO ELECTRÓNICO, SEGURO DE AUTOMOTORES, SEGURO DE VIDA Y FIANZAS DE FIDELIDAD, PARA EL FONDO DE PROTECCIÓN DE LISIADOS Y DISCAPACITADOS A CONSECUENCIA DEL CONFLICTO ARMADO.</t>
  </si>
  <si>
    <t>ADQUIRIR EL SUMINISTRO DE EQUIPO INFORMÁTICO PARA LA UNIDAD DE PRESTACIONES Y REHABILITACIÓN.</t>
  </si>
  <si>
    <t>ADQUIRIR EL SUMINISTRO DE INSUMO MÉDICOS Y APARATOS DE AYUDA MECÁNICA EN REHABILITACIÓN.</t>
  </si>
  <si>
    <t>ADQUIRIR EL SUMINISTRO DE TRES VEHÍCULOS TIPO PICK UP 4X4 PARA ACTIVIDADES DE ATENCIÓN A BENEFICIARIOS.</t>
  </si>
  <si>
    <t>ADQUIRIR EL SUMINISTRO DE MATERIALES DE CONSTRUCCIÓN Y PARA SISTEMAS DE RIEGO POR GOTEO PARA BENEFICIARIOS DEL FONDO DE PROTECCIÓN DE LISIADOS Y DISCAPACITADOS A CONSECUENCIA DEL CONFLICTO ARMADO.</t>
  </si>
  <si>
    <t>ADQUIRIR EL SUMINISTRO DE CRÍAS REPRODUCTIVAS E INSUMOS  AGROPECUARIOS PARA BENEFICIARIOS DEL FONDO DE PROTECCIÓN DE LISIADOS Y DISCAPACITADOS A CONSECUENCIA DEL CONFLICTO ARMADO.</t>
  </si>
  <si>
    <t>ADQUIRIR EL SUMINISTRO DE MATERIALES DE CONSTRUCCIÓN PARA BENEFICIARIOS DEL FONDO DE PROTECCIÓN DE LISIADOS Y DISCAPACITADOS A CONSECUENCIA DEL CONFLICTO ARMADO.</t>
  </si>
  <si>
    <t>CONTRATAR EL SERVICIO DE CONSULTORÍA PARA CONFORMAR LA COMISIÓN TÉCNICA EVALUADORA DEL FONDO ( EN LAS ESPECIALIDADES DE FISIATRÍA, ORTOPEDIA Y TRAUMATOLOGÍA Y ABOGACÍA Y NOTARIO.</t>
  </si>
  <si>
    <t>CONTRATAR EL SERVICIO DE MÉDICOS GENERALES PARA REALIZAR VISITAS DOMICILIARIAS A BENEFICIARIOS DEL FONDO Y PARA SUPERVISAR LA ENTREGA DE LOS SERVICIOS.</t>
  </si>
  <si>
    <t>CONTRATAR EL SERVICION  TÉCNICO EN LA ESPECIALIDAD DE TRABAJO SOCIAL PARA BRINDAR SUS SERVICIOS EN LAS OFICINAS DE ATENCIÓN DEL FONDO DE PROTECCIÓN DE LISIADOS , PARA EFECTUAR VISITAS DE CAMPO EN LA REALIZACIÓN DE SEGUIMIENTO A REFERENCIAS MEDICAS Y ESTUDIOS DE LABORATORIO Y GABINETE</t>
  </si>
  <si>
    <t>CONTRATAR EL SERVICIO DE CONSULTORÍA PARA CONFORMAR LA COMISIÓN TÉCNICA EVALUADORA DEL FONDO.</t>
  </si>
  <si>
    <t>CONTRATAR EL SERVICIO DE CONSULTORÍA EN LAS ESPECIALIDADES DE ORTOPEDIA Y CIENCIAS JURÍDICAS COMO APOYO A LAS ACTIVIDADES DE LA COMISIÓN TÉCNICA EVALUADORA DEL FONDO.</t>
  </si>
  <si>
    <t>CONTRATAR LOS SERVICIOS PROFESIONALES PARA CONFORMAR LA COMISIÓN ESPECIAL DE FONDO EN LAS ESPECIALIDADES DE FISIATRÍA, ORTOPEDIA Y ABOGACÍA Y NOTARIADO.</t>
  </si>
  <si>
    <t>JOSÉ ARMADO MEJIA GUARDADO</t>
  </si>
  <si>
    <t>OSCAR ARMADO GARCÍA SOLIS</t>
  </si>
  <si>
    <t>CARLOS ARMADO UMAÑA CARBALLO</t>
  </si>
  <si>
    <t>CONTRATAR EL SERVICIO DE CONSULTORÍA DE UN ABOGADO PARA PROCURAR EN JUICIO MERCANTIL A FAVOR DEL FONDO DE PROTECCIÓN DE LISIADOS Y DISCAPACITADOS A CONSECUENCIA DEL CONFLICTO ARMADO DE PROTECCIÓN DE LISIADOS Y DISCAPACITADOS A CONSECUENCIA DEL CONFLICTO ARMADO.</t>
  </si>
  <si>
    <t xml:space="preserve">JOSÉ ARMADO AMAYA ZELAYA </t>
  </si>
  <si>
    <t>ADQUIRIR EL SUMINISTRO DE MATERIALES PARA SISTEMAS DE RIEGO POR GOTEO PARA BENEFICIARIOS DEL FONDO DE PROTECCION DE LISIADOS Y DISCAPACITADOS A CONSECUENCIA DEL CONFLICTO ARMADO</t>
  </si>
  <si>
    <t>ARMADO GILBERTO CABALLERO ORTIZ</t>
  </si>
  <si>
    <t>OSCAR ARMADO SANCHEZ CARBALLO</t>
  </si>
  <si>
    <t>JOSE ARMADO MEJIA GUARDADO</t>
  </si>
  <si>
    <t>RICARDO ARMADO MORAN MARTINEZ</t>
  </si>
  <si>
    <t>FREDY ARMADO BENITEZ LOZANO 27</t>
  </si>
  <si>
    <t>OSCAR ARMADO SÁNCHEZ CARBALLO</t>
  </si>
  <si>
    <t>RICARDO ARMADO MORAN MARTÍNEZ</t>
  </si>
  <si>
    <t>SALVADOR ARMADO VILLALTA MURGA</t>
  </si>
  <si>
    <t xml:space="preserve"> MIGUEL ARMADO IBARRA PÉREZ </t>
  </si>
  <si>
    <t>CONTRATAR EL SERVICIO DE UN COLABORADOR JURÍDICO PARA APOYAR A LA UNIDAD JURÍDICO DEL FONDO DE PROTECCIÓN DE LISIADOS Y DISCAPACITADOS A CONSECUENCIA DEL CONFLICTO ARMADO.</t>
  </si>
  <si>
    <t>CONTRATAR EL SERVICIO DE DOS COLABORADORES JURÍDICOS PARA APOYAR A LA UNIDAD JURÍDICA DEL FONDO DE PROTECCIÓN DE LISIADOS Y DISCAPACITADOS A CONSECUENCIA DEL CONFLICTO ARMADO.</t>
  </si>
  <si>
    <t>CONTRATAR LOS  SERVICIOS TECNICOS EN LA ESPECIALIDAD DE TRABAJO SOCIAL PARA EFECTUAR VISITAS DE CAMPO EN LA REALIZACION DE SEGUIMIENTOS AL USO DE LAS PRESTACIONES ECONOMICAS QUE OTORGA EL FONDO Y PARA EL SEGUIMIENTO A REFERENCIAS MEDICAS Y ESTUDIOS DE LABORATORIOS Y GABINETE.</t>
  </si>
  <si>
    <t>ADQUIRIR EL SUMINISTRO DE CUPONES PARA LAS UNIDADES DE TRANSPORTE INSTITUCIONAL.</t>
  </si>
  <si>
    <t>ADQUIRIR EL SUMINISTRO DE CRIAS REPRODUCTIVAS E INSUMOS AGROPECUARIOS PARA BENEFICIARIOS DEL FONDO DE PROTECCION DE LISICIADOS Y DISCAPACITADOS A CONSECUENCIA DEL CONFLICTO ARMADO.</t>
  </si>
  <si>
    <t>CONTRATAR EL SERVICIO DE CONTRATAR EL SERVICIO DE PUBLICACIÓN ESCRITA AVISO DE CONVOCATORIA Y RESULTADOS PARA PROCESOS LICITATORIOS.</t>
  </si>
  <si>
    <t>CONTRATAR EL SERVICIO DE CONTRATAR EL SERVICIO DE PUBLICACIÓN ESCRITA EN DOS PERIÓDICOS DE CIRCULACIÓN NACIONAL AVISO DE CONVOCATORIA Y RESULTADOS PARA PROCESOS LICITATORIOS.</t>
  </si>
  <si>
    <t>CONTRATAR EL SERVICIO DE 21 EVALUACIONES PSICOLÓGICAS.</t>
  </si>
  <si>
    <t>CONTRATAR EL SERVICIO DE PUBLICACIÓN ESCRITA EN DOS PERIÓDICOS AVISO DE CONVOCATORIA PARA PROCESOS LICITATORIOS.</t>
  </si>
  <si>
    <t>CONTRATAR EL SERVICIO DE MANTENIMIENTO DE 5 FOTOCOPIADORAS.</t>
  </si>
  <si>
    <t xml:space="preserve"> CONTRATAR EL SERVICIO DE TRANSMISIÓN DE CUÑAS RADIALES..</t>
  </si>
  <si>
    <t>CONTRATAR EL SERVICIO DE PUBLICACIÓN ESCRITA EN DOS PERIÓDICOS  DE CIRCULACIÓN NACIONAL AVISO DE CONVOCATORIA PARA PROCESOS LICITATORIOS.</t>
  </si>
  <si>
    <t>CONTRATAR EL SERVICIO DE PUBLICACIÓN ESCRITA EN DOS PERIÓDICOS DE CIRCULACIÓN NACIONAL AVISO DE CONVOCATORIA PARA PROCESOS LICITATORIOS.</t>
  </si>
  <si>
    <t>ADQUIRIR EL SUMINISTRO DE AGUA PURIFICADA.</t>
  </si>
  <si>
    <t>CONTRATAR EL SERVICIO DE MANTENIMIENTO PREVENTIVO PARA EQUIPOS DE AIRES ACONDICIONADO.</t>
  </si>
  <si>
    <t>CONTRATAR EL SERVICIO DE  TELEFONÍA MÓVIL E INTERNET.</t>
  </si>
  <si>
    <t>CONTRATAR EL SERVICIO DE MANTENIMIENTO PREVENTIVO Y CORRECTIVO DEL SISTEMA DE AIRE A  VEHÍCULOS DE LA INSTITUCIÓN.</t>
  </si>
  <si>
    <t>CONTRATAR EL SERVICIO DE IMPRESIÓN DE CHEQUES.</t>
  </si>
  <si>
    <t>CONTRATAR EL SERVICIO DE TRANSMISIÓN DE 150 CUÑAS RADIALES .</t>
  </si>
  <si>
    <t>ADQUIRIR EL SUMINISTRO DE UN EQUIPO DE PERIFONEO PARA BENEFICIARIO DEL FONDO.</t>
  </si>
  <si>
    <t>CONTRATAR EL SERVICIO DE REPARACIÓN DE VEHÍCULOS INSTITUCIONALES.</t>
  </si>
  <si>
    <t>CONTRATAR EL SERVICIO DE  LIMPIEZA PARA LAS INSTALACIONES DEL FONDO DE PROTECCIÓN DE LISIADOS Y DISCAPACITADOS A CONSECUENCIA DEL CONFLICTO ARMADO.</t>
  </si>
  <si>
    <t>CONTRATAR EL SERVICIO DE EXÁMENES DE GABINETE, PARA BENEFICIARIOS DEL FONDO.</t>
  </si>
  <si>
    <t>CONTRATAR EL SERVICIO DE EXÁMENES DE LABORATORIO PARA BENEFICIARIOS Y SOLICITANTES DEL FONDO.</t>
  </si>
  <si>
    <t>CONTRATAR EL SERVICIO DE PUBLICACIÓN ESCRITA EN UN PERIÓDICO DE CIRCULACIÓN NACIONAL AVISO DE RESULTADOS PARA PROCESOS LICITATORIOS.</t>
  </si>
  <si>
    <t>ADQUIRIR EL SUMINISTRO DE 550 LIBRAS BOLSAS DE CAFÉ DE 1 LIBRA.</t>
  </si>
  <si>
    <t>CONTRATAR EL SERVICIO DE ALOJAMIENTO PARA LOS BENEFICIARIOS Y POTENCIALES BENEFICIARIOS.</t>
  </si>
  <si>
    <t>CONTRATAR EL SERVICIO DE UN COLABORADOR TÉCNICO PARA APOYAR EN EL DESARROLLO DE LAS ACTIVIDADES DE LA COMISIÓN TÉCNICA EVALUADORA.</t>
  </si>
  <si>
    <t>CONTRATAR LOS SERVICIOS TÉCNICOS DE PERSONAS NATURALES PARA REALIZAR LEVANTAMIENTO DE DATOS DE LOS BENEFICIARIOS LISIADOS DEL FONDO.</t>
  </si>
  <si>
    <t>ADQUIRIR EL SUMINISTRO DE INSUMO Y EQUIPO PARA LOS MÓDULOS DE COMEDOR, PUPUSERÍA, TACOS Y TORTAS Y TIENDAS PARA BENEFICIARIOS DEL FONDO.</t>
  </si>
  <si>
    <t>CONTRATAR EL SERVICIO DE ELABORACIÓN (DISEÑO DEL ARTE FINAL, DIAGRAMACIÓN E IMPRESIÓN), REFILADO Y EMPAQUETADOS DE 100 MEMORIAS INSTITUCIONALES.</t>
  </si>
  <si>
    <t>CONTRATAR EL SERVICIO DE 22 EVALUACIONES PSICOLÓGICAS.</t>
  </si>
  <si>
    <t>ADQUIRIR EL SUMINISTRO DE EQUIPO PARA MÓDULOS DE PANADERÍA PARA BENEFICIARIOS DEL FONDO.</t>
  </si>
  <si>
    <t>ADQUIRIR EL SUMINISTRO DE EQUIPO PARA MÓDULOS DE PERIFONEO Y PERIFONEO ARTÍSTICO.</t>
  </si>
  <si>
    <t>ADQUIRIR EL SUMINISTRO DE INSUMOS Y EQUIPOS PARA LOS MÓDULOS DE PELUQUERÍA Y SALA DE BELLEZA PARA BENEFICIARIOS DEL FONDO.</t>
  </si>
  <si>
    <t>ADQUIRIR EL SUMINISTRO DE 10 MINI LAPTOP, 4 MEMORY USB 8GB 2.0 Y 1 TÓNER PARA IMPRESOR LASER .</t>
  </si>
  <si>
    <t>ADQUIRIR EL SUMINISTRO DE INSUMOS Y HERRAMIENTAS PARA EL MODULO DE APICULTURA EN APOYO A MODULO PRODUCTIVO.</t>
  </si>
  <si>
    <t>ADQUIRIR EL SUMINISTRO DE MOLINO DE CARNE PARA EL MODULO DE EMBUTIDOS.</t>
  </si>
  <si>
    <t>ADQUIRIR EL SUMINISTRO DE HERRAMIENTAS PARA EL MÓDULO DE RADIO Y T.V.</t>
  </si>
  <si>
    <t>ADQUIRIR EL SUMINISTRO DE OCHO MOLINOS DE NIXTAMAL DE DOS TOLVAS PARA BENEFICIARIOS.</t>
  </si>
  <si>
    <t>ADQUIRIR EL SUMINISTRO DE UN MOTOR PARA REBANADORA DE HILO PARA HAMACAS PARA EL MODULO DE TALLER DE HAMACAS.</t>
  </si>
  <si>
    <t>ADQUIRIR EL SUMINISTRO DE EQUIPO PARA MÓDULOS DE CORTE Y CONFECCIÓN, COSTURA Y SASTRERÍA PARA BENEFICIARIOS DEL FONDO.</t>
  </si>
  <si>
    <t>ADQUIRIR EL SUMINISTRO DE EQUIPO Y HERRAMIENTAS PARA EL MODULO DE SERIGRAFÍA.</t>
  </si>
  <si>
    <t>ADQUIRIR EL SUMINISTRO DE MATERIALES, MAQUINARIA Y HERRAMIENTAS PARA LOS MÓDULOS DE ZAPATERÍA Y CARPINTERÍA PARA BENEFICIARIOS DEL FONDO.</t>
  </si>
  <si>
    <t>ADQUIRIR EL SUMINISTRO DE EQUIPO PARA MÓDULOS DE ENDEREZADO Y PINTURA, TALLER DE BATERÍAS, ESTRUCTURAS METÁLICAS, TALLER DE BICICLETAS Y ALBAÑILERÍA.</t>
  </si>
  <si>
    <t>ADQUIRIR EL SUMINISTRO DE CAJA DE SEGURIDAD PARA USO DEL DEPARTAMENTO DE TESORERÍA.</t>
  </si>
  <si>
    <t>ADQUIRIR EL SUMINISTRO DE  4 SISTEMAS DE GAS (CADA SISTEMAS INCLUYE: MANGUERA, VÁLVULA REGULADORA Y TAMBO DE 25 LBS. LLENO EN APOYO A MODULOS PRODUCTIVOS.</t>
  </si>
  <si>
    <t>CONTRATAR EL SERVICIO DE SEMINARIO DE CAPACITACIÓN EN EL TEMA ÚLTIMOS AVANCES EN TECNOLOGÍAS DE COMPONENTES PROTÉSICOS.</t>
  </si>
  <si>
    <t>CONTRATAR EL SERVICIO DE DOS TÉCNICOS PARA APOYAR EN LAS ACTIVIDADES DE ACTUALIZACIONES Y REGISTRO DE ARCHIVOS DE BENEFICIARIOS Y SOLICITANTES DEL FONDO.</t>
  </si>
  <si>
    <t>ADQUIRIR EL SUMINISTRO DE MATERIAL QUIRÚRGICO PARA BENEFICIARIOS DEL FONDO.</t>
  </si>
  <si>
    <t>CONTRATAR EL SERVICIO DE UN MOTORISTA PARA SUPLIR LA DEMANDA DE TRANSPORTE PARA LA ATENCIÓN DE BENEFICIARIOS PARA LAS DIFERENTES UNIDADES ORGANIZATIVAS DEL FONDO.</t>
  </si>
  <si>
    <t>CONTRATAR LOS SERVICIOS PROFESIONAL DE MÉDICOS ESPECIALES PARA QUE EFECTÚEN EVALUACIONES A SOLICITANTES Y BENEFICIARIOS  DEL FONDO.</t>
  </si>
  <si>
    <t>CONTRATAR EL SERVICIO DE VALUÓ DEL INMUEBLE UBICADO EN LA 2A AV. NORTE Y 5A CALLE ORIENTE Y BARRIO SAN JOSÉ SAN SALVADOR, EL CUAL SERÁ UTILIZADO PARA LA CONSTRUCCIÓN DEL TALLER DE PRÓTESIS DEL FONDO.</t>
  </si>
  <si>
    <t>CONTRATAR EL SERVICIO DE READECUACIÓN DE UNA OFICINA Y UNA BODEGA EN LAS INSTALACIONES DEL FONDO.</t>
  </si>
  <si>
    <t>CONTRATAR EL SERVICIO DE CAPACITACIÓN EN MECÁNICA DE MOTORES FUERA DE BORDA Y BOMBAS ACHICADORAS PARA BENEFICIARIOS DEL FONDO.</t>
  </si>
  <si>
    <t>CONTRATAR EL SERVICIO DE SEGURIDAD PARA LAS INSTALACIONES DEL FONDO DE PROTECCIÓN DE LISIADOS Y DISCAPACITADOS A CONSECUENCIA DEL CONFLICTO ARMADO.</t>
  </si>
  <si>
    <t>CONTRATAR EL SERVICIO DE ARRENDAMIENTO DE BIENES INMUEBLES.</t>
  </si>
  <si>
    <t>CONTRATAR EL SERVICIO DE CAPACITACIÓN DE ALFABETIZACIÓN TERCER NIVEL PARA BENEFICIARIOS DEL FONDO.</t>
  </si>
  <si>
    <t>ADQUIRIR EL SUMINISTRO DE HERRAMIENTAS PARA LA INSTALACIÓN DE LOS TALLERES DE MANTENIMIENTO Y REPARACIÓN DE MOTORES FUERA DE BORDA Y BOMBAS ACHICADORAS PARA APOYO PRODUCTIVO.</t>
  </si>
  <si>
    <t>ADQUIRIR EL SUMINISTRO DE TRES CURSOS DE MANEJO DE VEHÍCULOS AUTOMOTORES TIPO LIVIANOS PARA BENEFICIARIOS DEL FONDO.</t>
  </si>
  <si>
    <t>ADQUIRIR EL SUMINISTRO DE ARTÍCULOS INFORMÁTICAS.</t>
  </si>
  <si>
    <t>ADQUIRIR EL SUMINISTRO DE INSUMO Y CRÍAS PARA MÓDULOS AGROPECUARIOS DE POLLOS DE ENGORDE Y GALLINAS CRIOLLAS.</t>
  </si>
  <si>
    <t>CONTRATAR EL SERVICIO DE EXÁMENES COMPLEMENTARIOS PARA BENEFICIARIOS DEL FONDO.</t>
  </si>
  <si>
    <t>ADQUIRIR EL SUMINISTRO DE UNA LANZADERA CON SISTEMA DE BLOQUEO PARA LINER PARA UN BENEFICIARIOS.</t>
  </si>
  <si>
    <t>CONTRATAR EL SERVICIO DE ELABORACIÓN DE ORTESIS ESPECIALES.</t>
  </si>
  <si>
    <t>ADQUIRIR EL SUMINISTRO DE 5,900 ALEVINES DE TILAPIA NILOTICA SUPER MACHOS O REVERSADOS Y 21 QUINTALES DE CONCENTRADO AL 38% DE PROTEÍNA PARA BENEFICIARIOS DEL FONDO.</t>
  </si>
  <si>
    <t>ADQUIRIR EL SUMINISTRO DE MOBILIARIO PARA EL DEPARTAMENTO DE CRÉDITOS Y EL DEPARTAMENTO DE PRÓTESIS.</t>
  </si>
  <si>
    <t>ADQUIRIR EL SUMINISTRO DE ALIMENTOS (DESAYUNO, ALMUERZO Y CENA) PARA SEIS AGENTES DE SEGURIDAD PUBLICA.</t>
  </si>
  <si>
    <t>CONTRATAR EL SERVICIO DE ALOJAMIENTO PARA BENEFICIOS DEL FONDO QUE PARTICIPARAN EN LA FERIA CONSUMA.</t>
  </si>
  <si>
    <t>CONTRATAR EL SERVICIO DE ALIMENTACIÓN PARA BENEFICIARIOS DEL FONDO PARTICIPANTES EN FERIA CONSUMA.</t>
  </si>
  <si>
    <t>CONTRATAR EL SERVICIO DE TRANSPORTE PARA EL TRASLADO DE BENEFICIARIOS DEL FONDO PARTICIPANTES EN FERIA CONSUMA.</t>
  </si>
  <si>
    <t>CONTRATAR EL SERVICIO DE ARRENDAMIENTO DE OCHO PUESTOS (STANDS) PARA LA PARTICIPACIÓN DE BENEFICIARIOS EN EL EVENTO DE FERIA CONSUMA.</t>
  </si>
  <si>
    <t>CONTRATAR EL SERVICIO DE MATERIAL PARA IDENTIFICAR LOS STAN (PUESTOS) QUE SERÁN OCUPADOS POR LOS BENEFICIARIOS PARTICIPANTES EN LA FERIA CONSUMA.</t>
  </si>
  <si>
    <t>ADQUIRIR EL SUMINISTRO DE FORMULARIOS PARA LA UNIDAD DE ADQUISIDORES Y CONTRATACIONES INSTITUCIONAL.</t>
  </si>
  <si>
    <t>CONTRATAR EL SERVICIO DE UN TÉCNICO COMO AUXILIAR FINANCIERO PARA APOYAR AL DEPARTAMENTO DE CONTABILIDAD EN EL REGISTRO DE COSTOS DE BENEFICIARIOS, ARCHIVO DE DOCUMENTOS E INFORMES CONTABLES Y ATENCIÓN Y CONTROL DE DOCUMENTOS PRESTADOS A LOS DISTINTOS USUARIOS.</t>
  </si>
  <si>
    <t>CONTRATAR EL SERVICIO PROFESIONAL DE UN INGENIERO CIVIL PARA QUE PRACTIQUE PERITAJE EN LAS INSTALACIONES DEL EDIFICIO MULTIFUNCIONAL DEL FONDO DE PROTECCIÓN DE LISIADOS UBICADOS EN LA 2A Y 4A AVENIDA  NORTE Y ALAMEDA JUAN PABLO II.</t>
  </si>
  <si>
    <t>ADQUIRIR EL SUMINISTRO DE LLANTAS PARA LOS DIFERENTES VEHÍCULOS DE LA INSTITUCIÓN.</t>
  </si>
  <si>
    <t>CONTRATAR EL SERVICIO DE REPACIONES DE VEHÍCULO.</t>
  </si>
  <si>
    <t>ADQUIRIR EL SUMINISTRO DE ALIMENTOS (DESAYUNOS, ALMUERZOS Y CENAS) PARA AGENTES DE SEGURIDAD PUBLICA, QUE PRESTAN SERVICIOS DE VIGILANCIA A LAS INSTALACIONES DEL FONDO, EN LAS SIGUIENTES DIRECCIONES, 6A. 10A CALLE PONIENTE Y 29 AV. SUR N° 1537, COL. FLOR BLANCA Y 4A. AV. NORTE N° 428, BARRIO EL CENTRO, SAN SALVADOR.</t>
  </si>
  <si>
    <t>ADQUIRIR EL SUMINISTRO DE MATERIALES QUIRÚRGICO PARA CIRUGÍA PARA UN BENEFICIARIO.</t>
  </si>
  <si>
    <t>ADQUIRIR EL SUMINISTRO DE IMPLEMENTOS DEPORTIVOS PARA BENEFICIARIOS DEL FONDO QUE INTEGRAN LA SELECCIÓN NACIONAL DE AMPUTADOS.</t>
  </si>
  <si>
    <t>CONTRATAR EL SERVICIO DE REPARACION DE VEHÍCULO.</t>
  </si>
  <si>
    <t>ADQUIRIR EL SUMINISTRO DE HORMAS PARA MÓDULOS DE ZAPATERÍA PARA LOS BENEFICIARIOS DEL FONDO DE PROTECCIÓN DE LISIADOS Y DISCAPACITADOS A CONSECUENCIA DEL CONFLICTO ARMADO.</t>
  </si>
  <si>
    <t>ADQUIRIR EL SUMINISTRO DE 3,000 ALEVINES DE TILAPIA Y 10 QUINTALES DE CONCENTRADO AL 32% O 38% DE PROTEÍNAS PARA 10 BENEFICIARIOS DEL FONDO.</t>
  </si>
  <si>
    <t>CONTRATAR EL SERVICIO DE LICENCIAS DE UN SOFTWARE ANTIVIRUS CON LICENCIA CORPORATIVA PARA 120 EQUIPOS INFORMÁTICOS.</t>
  </si>
  <si>
    <t>ADQUIRIR EL SUMINISTRO E INSTALACIÓN DE TRES TELÉFONOS ANÁLOGOS CON SUS ACCESORIOS.</t>
  </si>
  <si>
    <t>CONTRATAR EL SERVICIO DE PUBLICACIÓN ESCRITA EN PERIÓDICO DE CIRCULACIÓN NACIONAL AVISO DE RESULTADOS PARA PROCESOS LICITATORIOS.</t>
  </si>
  <si>
    <t>CONTRATAR EL SERVICIO DE ELABORACIÓN DE SEIS PRÓTESIS , CINCO PRÓTESIS MODULARES CON PIE ARTICULADO Y  UNA PRÓTESIS SOBRE RODILLA TIPO NYLON PARA  BENEFICIARIOS DEL FONDO.</t>
  </si>
  <si>
    <t>CONTRATAR EL SERVICIO DE REHABILITACIÓN DENTAL Y MASTICATORIA PARA UN BENEFICIARIO.</t>
  </si>
  <si>
    <t>ADQUIRIR EL SUMINISTRO DE CHEQUES IMPRESOS, PARA EL USO DEL DEPARTAMENTO DE TESORERÍA A UTILIZARSE EN EL PAGO DE OBLIGACIONES</t>
  </si>
  <si>
    <t>CONTRATAR EL SERVICIO DE PUBLICACIÓN ESCRITA EN TRES PERIÓDICOS DE CIRCULACIÓN NACIONAL AVISO DE CONVOCATORIA PARA PROCESOS LICITATORIOS.</t>
  </si>
  <si>
    <t>CONTRATAR EL SERVICIO DE UN INGENIERO CIVIL O TOPÓGRAFO PARA LA MEDICIÓN, VERIFICACIÓN Y DETERMINACIÓN DEL ÁREA DEL INMUEBLE DONDE SE ENCUENTRAN LAS INSTALACIONES DE LA INFRAESTRUCTURA MULTIFUNCIONAL DEL FONDO.</t>
  </si>
  <si>
    <t>CONTRATAR EL SERVICIO DE REPARACIÓN DE AIRE ACONDICIONADO EN VEHÍCULOS INSTITUCIONALES.</t>
  </si>
  <si>
    <t>ADQUIRIR EL SUMINISTRO DE REFRIGERIOS PARA JORNADA DE TRABAJO EN HORAS EXTRAORDINARIAS DEL PERSONAL PERMANENTE, CONSULTORES, PROFESIONALES Y TÉCNICOS QUE PRESTAN SERVICIOS A LA  INSTITUCIÓN A DESARROLLARSE CON MIEMBROS DE JUNTA DIRECTIVA.</t>
  </si>
  <si>
    <t>ADQUIRIR EL SUMINISTRO DE ACCESORIOS INFORMÁTICOS.</t>
  </si>
  <si>
    <t>CONTRATAR EL SERVICIO DE REPARACIÓN DE VEHÍCULO INSTITUCIONAL.</t>
  </si>
  <si>
    <t>ADQUIRIR EL SUMINISTRO DE 2 ROLLOS DE 30 YARDAS  DE MALLA CICLÓN, CALIBRE N° 12.5, CON CELDAS DE 2.5 PULGADAS DE ANCHO Y 72 PULGADAS DE ALTO EN APOYO A MODULO PRODUCTIVO</t>
  </si>
  <si>
    <t>CONTRATAR EL SERVICIO DE TRANSPORTE PARA EL TRASLADO DE BENEFICIARIOS DEL FONDO PARTICIPANTES EN LA FERIA MUNICIPAL 2009, EN LA CIUDAD DE SAN MIGUEL, DESDE EL DÍA 09AL 29 DE NOVIEMBRE DE 2009.</t>
  </si>
  <si>
    <t>ADQUIRIR EL SUMINISTRO DE ALIMENTOS PARA BENEFICIARIOS DEL FONDO PARTICIPANTES EN LA FERIA MUNICIPAL DE SAN MIGUEL.</t>
  </si>
  <si>
    <t>CONTRATAR EL SERVICIO DE ALOJAMIENTO PARA BENEFICIARIOS DEL FONDO PARTICIPANTES EN LA FERIA MUNICIPAL DE SAN MIGUEL.</t>
  </si>
  <si>
    <t>CONTRATAR EL SERVICIO DE REPARACIÓN EN DIFERENTES ÁREAS DE LAS INSTALACIONES DEL FONDO DE PROTECCIÓN DE LISIADOS.</t>
  </si>
  <si>
    <t>CONTRATAR EL SERVICIO DE MANTENIMIENTO PREVENTIVO Y CORRECTIVO PARA VEHÍCULOS INSTITUCIONALES.</t>
  </si>
  <si>
    <t>ADQUIRIR EL SUMINISTRO DE HAMBURGUESAS, CON PAPAS FRITAS, PARA REFRIGERIO DE LOS BENEFICIARIOS QUE ASISTAN AL ACTOS DE CONMEMORACIÓN DEL DÍA DE LA PERSONA CON DISCAPACIDAD.</t>
  </si>
  <si>
    <t>ADQUIRIR EL SUMINISTRO DE ARTÍCULOS DE CONSUMO.</t>
  </si>
  <si>
    <t>CONTRATAR EL SERVICIO DE PUBLICACIÓN ESCRITA EN DOS PERIÓDICOS DE CIRCULACIÓN NACIONAL CON EL FIN DE REQUERIR CURRICULUM VITAE.</t>
  </si>
  <si>
    <t>ADQUIRIR EL SUMINISTRO DE CONCENTRADO DESARROLLO POSTURA AL 18% DE PROTEÍNA PARA MÓDULOS PRODUCTIVOS PARA BENEFICIARIOS DEL PROGRAMA DE REINSERCIÓN PRODUCTIVA.</t>
  </si>
  <si>
    <t>CONTRATAR EL SERVICIO DE CONSULTORÍA PARA  EVALUACIONES PSICOLÓGICAS.</t>
  </si>
  <si>
    <t>CONTRATAR EL SERVICIO DE PUBLICACIÓN  ESCRITA EN UN PERIÓDICO DE CIRCULACIÓN NACIONAL AVISO DE RESULTADO DE PROCESOS LICITATORIOS.</t>
  </si>
  <si>
    <t>ADQUIRIR EL SUMINISTRO DE SILLAS EJECUTIVAS CON BRAZOS.</t>
  </si>
  <si>
    <t>CONTRATAR EL SERVICIO DE REPARACIÓN DE FILTRACIÓN DE AGUA POTABLE EN POZO ELÉCTRICO, DEL EDIFICIO MULTIFUNCIONAL DEL FONDO UBICADO EN LA SEGUNDA AVENIDA NORTE Y ALAMEDA JUAN PABLO II. SE SOLICITAN LOS SERVICIOS DE ALBAÑILERÍA, FONTANERÍA, MECÁNICA DE OBRA  DE BANCO Y ELECTRICISTA.</t>
  </si>
  <si>
    <t>CONTRATAR EL SERVICIO DE AUDITORIA EXTERNA.</t>
  </si>
  <si>
    <t>CONTRATAR EL SERVICIO DE ELABORACIÓN DE PRÓTESIS Y ORTESIS PARA BENEFICIARIOS DEL FONDO.</t>
  </si>
  <si>
    <t>CONTRATAR EL SERVICIO  DE ELABORACIÓN DE PRÓTESIS Y ORTESIS PARA BENEFICIARIOS CON DISCAPACIDAD.</t>
  </si>
  <si>
    <t>ADQUIRIR EL SUMINISTRO DE MATERIALES DE CONSTRUCCIÓN PARA MÓDULOS AGROPECUARIOS.</t>
  </si>
  <si>
    <t>ADQUIRIR EL SUMINISTRO DE INSUMOS AGROPECUARIOS.</t>
  </si>
  <si>
    <t>CONTRATAR EL SERVICIO DE SEGURIDAD PARA LAS INSTALACIONES DEL FONDO.</t>
  </si>
  <si>
    <t>ADQUIRIR EL SUMINISTRO DE MATERIALES PARA CURACIÓN Y MEDICAMENTOS PARA BENEFICIARIOS DEL FONDO.</t>
  </si>
  <si>
    <t>CONTRATAR EL SERVICIO DE  ELABORACIÓN DE PRÓTESIS OCULARES, SUMINISTRO Y REPARACIÓN DE LENTES CORRECTORES.</t>
  </si>
  <si>
    <t>ADQUIRIR EL SUMINISTRO DE CUATRO VEHÍCULOS.</t>
  </si>
  <si>
    <t>ADQUIRIR EL SUMINISTRO DE REPARACIÓN DE PRÓTESIS Y ORTESIS PARA BENEFICIARIOS DEL FONDO.</t>
  </si>
  <si>
    <t>ADQUIRIR EL SUMINISTRO Y REPARACIÓN DE OTOAMPLIFONOS Y COMPRA DE SET DE BATERÍAS.</t>
  </si>
  <si>
    <t>CONTRATAR EL SERVICIO DE  DE SEGURIDAD PARA LAS INSTALACIONES DEL FONDO.</t>
  </si>
  <si>
    <t>ADQUIRIR EL SUMINISTRO DE CALZADO ORTOPÉDICO PARA BENEFICIARIOS DEL FONDO.</t>
  </si>
  <si>
    <t>ADQUIRIR EL SUMINISTRO DE SISTEMA DE MATERIALES PARA SISTEMAS DE RIEGO POR GOTEO Y OTROS PARA BENEFICIARIOS DEL FONDO DE PROTECCIÓN DE LISIADOS Y DISCAPACITADOS A CONSECUENCIA DEL CONFLICTO ARMADO.</t>
  </si>
  <si>
    <t>ADQUIRIR EL SUMINISTRO DE MOLINOS DE NIXTAMAL PARA BENEFICIARIOS DEL FONDO DE PROTECCIÓN DE LISIADOS Y DISCAPACITADOS A CONSECUENCIA DEL CONFLICTO ARMADO.</t>
  </si>
  <si>
    <t>ADQUIRIR EL SUMINISTRO DE EQUIPO Y ACCESORIOS DE FERRETERÍA PARA CONFORMAR DIFERENTES MÓDULOS PARA BENEFICIARIOS DEL PROGRAMA DE REINSERCIÓN PRODUCTIVA Y SALUD MENTAL.</t>
  </si>
  <si>
    <t>ADQUIRIR EL SUMINISTRO DE EQUIPO Y ACCESORIOS PARA ELABORACIÓN DE ALIMENTOS.</t>
  </si>
  <si>
    <t>ADQUIRIR EL SUMINISTRO DE EQUIPO INFORMÁTICO PARA EL FONDO DE PROTECCIÓN DE LISIADOS Y DISCAPACITADOS A CONSECUENCIA DEL CONFLICTO ARMADO .</t>
  </si>
  <si>
    <t>ADQUIRIR EL SUMINISTRO DE MOBILIARIO Y ACCESORIOS DE OFICINA PARA MÓDULOS PRODUCTIVOS PARA BENEFICIARIOS DE FONDO DE PROTECCIÓN DE LISIADOS Y DISCAPACITADOS A CONSECUENCIA DEL CONFLICTO ARMADO.</t>
  </si>
  <si>
    <t>ADQUIRIR EL SUMINISTRO DE EQUIPO ELECTRODOMÉSTICO PARA MÓDULOS PRODUCTIVOS PARA BENEFICIARIOS DEL FONDO PROTECCIÓN DE LISIADOS Y DISCAPACITADOS A CONSECUENCIA DEL CONFLICTO ARMADO.</t>
  </si>
  <si>
    <t>SERVICIOS DE MANTENIMIENTO PREVENTIVO Y CORRECTIVO PARA LA FLOTA DE VEHÍCULOS DEL FONDO DE PROTECCIÓN DE LISIADOS Y DISCAPACITADOS A CONSECUENCIA DEL CONFLICTO ARMADO.</t>
  </si>
  <si>
    <t>CONTRATAR LOS  SERVICIOS DE CONSULTORÍA PARA LA EJECUCIÓN DE LAS ACTIVIDADES Y PROGRAMAS DE LOS DEPARTAMENTOS DE LA UNIDAD DE PRESTACIONES Y REHABILITACIÓN Y LA COMISIÓN TÉCNICA EVALUADORA.</t>
  </si>
  <si>
    <t>CONTRATAR LOS  SERVICIOS DE CONSULTORÍAPARA LA EJECUCIÓN DE LAS ACTIVIDADES Y PROGRAMAS DE LOS DEPARTAMENTOS DE LA UNIDAD DE PRESTACIONES Y REHABILITACIÓN Y LA COMISIÓN TÉCNICA EVALUADORA.</t>
  </si>
  <si>
    <t>CONTRATAR LOS  SERVICIOS DE CONSULTORÍA PARA CONFORMAR LAS COMISIONES SIGUIENTE: COMISIÓN TÉCNICA EVALUADORA Y COMISIÓN ESPECIAL.</t>
  </si>
  <si>
    <t>ADQUIRIR EL SUMINISTRO DE COMBUSTIBLE.</t>
  </si>
  <si>
    <t>CONTRATAR LOS SERVICIOS DE CONSULTORÍA PARA CONFORMAR LAS COMISIONES SIGUIENTES: COMISIÓN TÉCNICA EVALUADORA  Y COMISIÓN ESPECIAL</t>
  </si>
  <si>
    <t>CONTRATAR LOS SERVICIOS TÉCNICOS Y PROFESIONALES.</t>
  </si>
  <si>
    <t>JOSÉ ARMANDO AMAYA ZELAYA</t>
  </si>
  <si>
    <t>NAPOLEON AVENDAÑO CHACON</t>
  </si>
  <si>
    <t>JOSÉ ARMANDO MEJÍA GUARDADO</t>
  </si>
  <si>
    <t>ARMANDO GILBERTO CABALLERO ORTIZ</t>
  </si>
  <si>
    <t>CARLOS ARMANDO UMAÑA CARBALLO</t>
  </si>
  <si>
    <t>CONTRATAR EL SERVICIO DE ELABORACION DE PROTESIS CORTAS ESPECIALES PARA AMBOS MIEMBROS INFERIORES SOBRE RODILLAS.</t>
  </si>
  <si>
    <t>CONTRATAR EL SERVICIO DE MANTENIMIENTO PREVENTIVO PARA CENTRAL TELEFONICA.</t>
  </si>
  <si>
    <t>ADQUIRIR EL SUMINISTRO Y ELABORACION DE PLANTILLAS ORTOPEDICAS, PARA BENEFICIARIOS DEL FONDO.</t>
  </si>
  <si>
    <t>CONTRATAR EL SERVICIO DE PUBLICACION ESCRITA EN PERIODICOS DE CIRCULACION NACIONAL AVISO DE CONVOCATORIA PARA PROCESOS LICITATORIOS.</t>
  </si>
  <si>
    <t>ADQUIRIR EL SUMINISTRO DE TRATAMIENTO ODONTOLOGICO Y ELABORACION DE PROTESIS DENTAL PARA BENEFICIARIOS.</t>
  </si>
  <si>
    <t>CONTRATAR EL SERVICIO DE PUBLICACION ESCRITA EN DOS PERIODICOS CON EL FIN DE REQUERIR CURRICULUM VITAE, PARA REALIZAR EL PROCESO DE SELECCIÓN Y CONTRATACION DE PERSONAL, A EFECTO DE CUBRIR 5 PLAZAS.</t>
  </si>
  <si>
    <t>CONTRATAR EL SERVICIO DE CONSULTORIA DE UNA EMPRESA QUE REALICE ESTUDIO DE SUELO, LINEA DE CONSTRUCCION Y AREA UTIL DE TERRENO DISPONIBLE EN EDIFICIO MULTIFUNCIONAL DEL FONDO.</t>
  </si>
  <si>
    <t>CONTRATAR EL SERVICIO DE PUBLICICACION ESCRITA EN PERIODICOS DE CIRCULACION NACIONAL AVISO DE CONVOCATORIA PARA PROCESOS LICITATORIOS.</t>
  </si>
  <si>
    <t xml:space="preserve">CONTRATAR EL SERVICIO DE EVALUACIONES PSICOLOGICAS PARA PROFESIONALES </t>
  </si>
  <si>
    <t>CONTRATAR EL SERVICIO DE PUBLICACION ESCRITA A FIN DE COMUNICAR INFORMACION A BENEFICIARIOS, EN EL MARCO DEL .PLAN  PARA LA IMPLEMENTACION DEL PAGO DE LA DEUDA DE PENSIONES A BENEFICIARIOS DEL FONDO</t>
  </si>
  <si>
    <t>CONTRATAR EL SERVICIO DE IMPRESIÓN DEL ACUERDO MUTUO QUE FIRMARAN LOS BENEFICIARIOS EN EL MARCO DEL PLAN PARA LA IMPLEMENTACION DEL PAGO DE LA DEUDA DE PENSIONES A BENEFICIARIOS DEL FONDO.</t>
  </si>
  <si>
    <t>CONTRATAR EL SERVICIO DE TELEFONIA MOVIL.</t>
  </si>
  <si>
    <t>ADQUIRIR EL SUMINISTRO DE ARTICULOS DE CONSUMO  Y LIMPIEZA.</t>
  </si>
  <si>
    <t>ADQUIRIR EL SUMINISTRO DE TRES VENTILADORES EN PARED PARA EL AREA DE ATENCION A BENEFICIARIOS EN LAS INSTALACIONES DEL FONDO.</t>
  </si>
  <si>
    <t>CONTRATAR EL SERVICIO DE MANTENIMIENTO PREVENTIVO Y CORRECTIVO PARA 5 FOTOCOPIADORAS.</t>
  </si>
  <si>
    <t>CONTRATAR EL SERVICIO DE EXAMENES COMPLEMENTARIOS EN LA ESPECIALIDAD DE OFTALMOLOGIA PARA BENEFICIAIOS Y SOLICITANTES DEL FONDO DE PROTECCION DE LISIADOS.</t>
  </si>
  <si>
    <t>CONTRATAR EL SERVICIO DE EXAMENES COMPLEMENTARIOS EN LA ESPECIALIDAD DE GASTROENTEROLOGIA PARA BENEFICIARIOS Y SOLICITANTES DEL FONDO DE PROTECCION DE LISIADOS.</t>
  </si>
  <si>
    <t>CONTRATAR EL SERVICIO DE EXAMENES COMPLEMENTARIOS EN LA ESPECIALIDAD DE UROLOGIA PARA BENEFICIARIOS Y SOLICITANTES DEL FONDO DE PROTECCION DE LISIADOS.</t>
  </si>
  <si>
    <t>CONTRATAR EL SERVICIO DE PUBLICACION ESCRITA EN DOS PERIODICOS, CON FIN DE REQUERIR CURRICULUM VITAE, PARA REALIZAR EL PROCESO DE SELECCIÓN Y CONTRATACION DE PERSONAL, A EFECTO DE CUBRIR 13 PLAZAS.</t>
  </si>
  <si>
    <t>CONTRATAR EL SERVICIO DE EXAMENES COMPLEMENTARIOS EN LA ESPECIALIDAD DE ELECTROFISIOLOGIA PARA BENEFICIARIOS Y SOLICITANTES DEL FONDO DE PROTECCION DE LISIADOS.</t>
  </si>
  <si>
    <t>CONTRATAR EL SERVICIO DE EXAMENES COMPLEMENTARIOS EN LA ESPECIALIDAD DE OTORRINOLARINGOLOGIA PARA BENEFICIARIOS Y SOLICITANTES DEL FONDO DE PROTECCION DE LISIADOS.</t>
  </si>
  <si>
    <t>CONTRATAR EL SERVICIO DE EXAMENES COMPLEMENTARIOS EN LA ESPECIALIDAD DE NEUMOLOGIA PARA BENEFICIARIOS Y SOLICITANTES DEL FONDO DE PROTECCION DE LISIADOS .</t>
  </si>
  <si>
    <t>CONTRATAR EL SERVICIO DE EXAMENES DE LABORATORIO PARA BENEFICIARIOS Y SOLICITANTES DEL FONDO DE PROTECCION DE LISIADOS.</t>
  </si>
  <si>
    <t>ADQUIRIR EL SUMINISTRO DE CUATROS CAFETERAS DE 100 TAZAS PARA ATENCION A BENEFICIAIROS EN INSTALACIONES DEL FONDO Y PARA EVENTOS DE CAMPO.</t>
  </si>
  <si>
    <t>CONTRATAR EL SERVICIO DE ENERGIA ELECTRICA Y AIRE ACONDICIONADO.</t>
  </si>
  <si>
    <t>CONTRATAR EL SERVICIO DE ARRENDAMIENTO DE  PUESTOS (STANDS), PARA LA PARTICIPACION DE BENEFICIARIOS EN EVENTO DE FERIA AGRO EXPO.</t>
  </si>
  <si>
    <t>ADQUIRIR EL SUMINISTRO DE 20 MESAS PLEGABLES Y 40 SILLAS PLASTICAS CON BRAZOS.</t>
  </si>
  <si>
    <t>ADQUIRIR EL SUMINISTRO DE PAPELERIA Y ARTICULOS DE OFICINA.</t>
  </si>
  <si>
    <t>CONTRATAR EL SERVICIO DE TRANSPORTE PARA BENEFICIARIOS QUE PARTICIPARAN EN FERIA AGRO EXPO 2010 PARA SER TRASLADADOS DESDE EL LUGAR DESIGNADO COMO ALOJAMIENTO HASTA EL INSTALACIONES DE LA FERIA Y VICEVERSA.</t>
  </si>
  <si>
    <t>CONTRATAR EL SERVICIO DE ALOJAMIENTO PARA BENEFICIARIOS DEL FONDO.</t>
  </si>
  <si>
    <t>ADQURIR EL SUMINISTRO DE FORMULARIOS IMPRESOS  PARA EMITIR CONSTANCIAS DE VIDA DE BENEFICIARIOS PENSIONADOS DEL FONDO  EN CUMPLIMIENTO AL ARTICULO 117 DEL REGLAMENTO DE LA LEY DE BENEFICIO PARA LA PROTECCION DE LOS LISIADOS Y DISCAPACITADOS A CONSECUENCIA DEL CONFLICTO ARMADO.</t>
  </si>
  <si>
    <t>ADQUIRIR EL SUMINISTRO DE 2 CANOPIS PARA SER UTILIZADOS EN LAS DIFERENTES ACTIVIDADES QUE REALIZA EL FONDO.</t>
  </si>
  <si>
    <t>CONTRATAR EL SERVICIO DE 4 PUBLICACIONES EN DOS PERIODICOS DE MAYOR CIRCULACION NACIONAL, A EFECTO DE COMUNICAR A BENEFICIARIOS PENSIONADOS, QUE DEBEN  HACER CONSTAR AL FONDO QUE SE ENCUENTRAN CON VIDA, EN CUMPLIMIENTO A LO ESTABLECIDO EN EL ARTICULO 117 DEL REGLAMENTO DE LA LEY DE BENEFICIO PARA LA PROTECCION DE LOS LISIADOS Y DISCAPACITADOS A CONSECUENCIA DEL CONFLICTO ARMADO.</t>
  </si>
  <si>
    <t>CONTRATAR EL SERVICIO DETRANSMISION DE CUÑAS RADIALES .</t>
  </si>
  <si>
    <t>ADQUIRIR EL SUMINISTRO DE PRODUCTOS INFORMATICOS.</t>
  </si>
  <si>
    <t>CONTRATAR EL SERVICIO TECNICO PARA LA ELABORACION DE PLANTA ARQUITECTONICA Y DISTRIBUCION DE LA INFRAESTRUCTURA PARA EL TALLER DE PROTESIS.</t>
  </si>
  <si>
    <t>CONTRATAR EL SERVICIO DE PUBLICACION ESCRITA EN PERIODICOS DE CIRCULACION NACIONAL AVISO DE RESULTADOS PARA PROCESOS LICITATORIOS.</t>
  </si>
  <si>
    <t>CONTRATAR LOS SERVICIOS PROFESIONALES DE MEDICOS ESPECIALISTAS PARA QUE EFECTUEN EVALUACIONES A BENEFICIARIOS Y SOLICITANTES DEL FONDO DE PROTECCION DE LISIADOS.</t>
  </si>
  <si>
    <t>CONTRATAR EL SERVICIO DE  EVALUACIONES PSICOLOGICAS A PERSONAS QUE APLICARA A PLAZAS QUE ACTUALMENTE SE ENCUENTRAN EN CONDICIONES VANCANTES.</t>
  </si>
  <si>
    <t>ADQUIRIR EL SUMINISTRO DE MOBILIARIO DE OFICINA PARA LA UNIDA DE PLANIFICACION Y DESARROLLO INSTITUCIONAL.</t>
  </si>
  <si>
    <t>CONTRATAR EL SERVICIO DE ARRENDAMIENTO DE LOCAL PARA LA ATENCION A BENEFICIARIOS DEL FONDO DE PROTECCION DE LISIADOS Y DISCAPACITADOS A CONSECUENCIA DEL CONFLICTO ARMADO.</t>
  </si>
  <si>
    <t>ADQUIRIR EL SUMINISTRO DE PROTESISI Y ORTESIS DE MIEMBROS SUPERIORES E INFERIORES PARA BENEFICIARIOS CON DISCAPACIDAD.</t>
  </si>
  <si>
    <t>ADQUIRIR EL SUMINISTRO DE AGUA PURIFICADA, PARA CONSUMO DE LA POBLACION BENEFICIARIA QUE SE ATIENDE Y EMPLEADOS DE LA INSTITUCION.</t>
  </si>
  <si>
    <t>ADQUIRIR EL SUMINISTRO DE DOS PROTESIS ESPECIALES Y UNA ORTESIS ESPECIAL PARA BENEFICIARIOS DEL FONDO</t>
  </si>
  <si>
    <t>ADQUIRIR EL SUMINISTRO DE DOS APARATOS AUDITIVOS INTRAAUDICULARES PARA BENEFICIARIOS .</t>
  </si>
  <si>
    <t>CONTRATAR EL SERVICIO DE PUBLICACION ESCRITA EN PERIODICOS DE CIRCULACION NACIONAL, CON EL FIN DE REQUERIR CURRICULUM VITAE PARA REALIZAR EL PROCESO DE SELECCIÓN Y CONTRATACION DE PERSONAL A EFECTO DE CUBRIR  PLAZAS.</t>
  </si>
  <si>
    <t>ADQUIRIR EL SUMINISTRO DE PIE DE CRIA DE CONEJOS  PARA ACTIVIDAD PRODUCTIVA DE UN BENEFICIARIO DEL FONDO.</t>
  </si>
  <si>
    <t>CONTRATAR EL SERVICIO DE REMEDICION DE INMUEBLE QUE ALBERGA EL EDIFICIO MULTIFUNCIONAL PARA LA ATENCION INTEGRAL DE LAS PERSONAS LISIADAS Y DISCAPACITADAS A CONSECUENCIA DEL CONFLITO ARMADO.</t>
  </si>
  <si>
    <t>CONTRATAR EL SERVICIO DE PUBLICACION ESCRITA EN PERIODICOS DE CIRCULACION NACIONAL AVISO DE CONVOCATORIA Y AVISO DE RESULTADO DE PROCESOS LICITATORIOS.</t>
  </si>
  <si>
    <t>ADQUIRIR EL SUMINISTRO DE  SISTEMAS DE GAS  PARA ACTIVIDADES PRODUCTIVAS DE BENEFICIARIOS DEL FONDO DE PROTECCION DE LISIADOS Y DISCAPACITADOS A CONSECUENCIA DEL CONFLICTO ARMADO.</t>
  </si>
  <si>
    <t>ADQUIRIR EL SUMINISTRO DE LLANTAS PARA LOS DIFERENTES VEHICULOS DE LA  INSTITUCION .</t>
  </si>
  <si>
    <t>ADQUIRIR EL SUMINISTRO DE MATERIALES DE CONSTRUCCION EN APOYO A LA ACTIVIDAD PRODUCTIVA.</t>
  </si>
  <si>
    <t>CONTRATAR EL SERVICIO TECNICOS PARA REALIZAR INSTALACIONE ELECTRICAS, DE CABLEADO PARA TELEFONIA Y DE UNA RED DE CABLE LOCAL PARA DATOS, PARA LAS INSTALCIONES DEL FONDO UBICADO EN LA 6ª Y 10ª CALLE PONIENTE Nº 1429, COLONIA FLOR BLANCA.</t>
  </si>
  <si>
    <t>CONTRATAR EL SERVICIO DE PUBLICACION ESCRITA EN PERIODICOS DE CIRCULACION NACIONAL AVISO DE CONVOCATORIA Y AVISO DE RESULTADOS  PARA PROCESOS LICITATORIOS.</t>
  </si>
  <si>
    <t>ADQUIRIR EL SUMINISTRO DE 11  PARES DE BOTAS PARA AGENTES DE SEGURIDAD.</t>
  </si>
  <si>
    <t>ADQUIRIR EL SUMINISTRO DE ONCE PARES DE BOTAS PARA AGENTES DE SEGURIDAD.</t>
  </si>
  <si>
    <t>CONTRATAR EL SERVICIO DE EVALUACIONES PSICOLOGICAS INDIVIDUALES.</t>
  </si>
  <si>
    <t>CONTRATAR EL SERVICIO TECNICO PARA LA INSTALCION E INTERCONEXION DE LAS REDES LOCALES ENTRE LAS OFICINAS DEL FONDO UBICADAS EN LA 6ª Y 10ª CALLLE PONIENTE Y 29 AV. SUR# 1537 Y LA 6ª Y 10ª PONIENTE Nº 1429, AMBAS EN COLONIA FLOR BLANCA SAN SALVADOR.</t>
  </si>
  <si>
    <t>ADQUIRIR EL SUMINISTRO DE ARTICULOS PLASTICOS Y SIMILARES PARA ACTIVIDADES PRODUCTIVAS DE BENEFICIARIOS DEL FONDO DE PROTECCION DE LISIADOS Y DISCAPACITADOS A CONSECUENCIA DEL CONFLICTO ARMADO.</t>
  </si>
  <si>
    <t>ADQUIRIR EL SUMINISTRO DE BEBIDAS ENVASADAS PARA BENEFICIARIOS QUE REALIZAN TRAMITES EN EL FONDO.</t>
  </si>
  <si>
    <t>CONTRATAR EL SERVICIO DE LOJAMIENTO PARA BENEFICIARIOS Y POTENCIALES BENEFICIARIOS QUE VIAJAN DESDE EL INTERIOR DEL PAIS PARA REALIZAR TRAMITES RELACIONADOS CON SU SOLICITUD O BENEFICIO.</t>
  </si>
  <si>
    <t>ADQUIRIR EL SUMINISTRO DE EQUIPOS Y ACCESORIOS DE OFICINA PARA ACTIVIDADES PRODUCTIVAS DE BENEFICIARIOS.</t>
  </si>
  <si>
    <t>ADQUIRIR EL SUMINISTRO DE APARATOS DE AIRE ACONDICIONADOS PORTATILES.</t>
  </si>
  <si>
    <t>ADQUIRIR EL SUMINISTRO DE SEIS VENTILADORES INDUSTRIALES METALICOS PARA TECHO.</t>
  </si>
  <si>
    <t>ADQUIRIR EL SUMINISTRO DE 33 UNIFORMES PARA PERSONAL DE SEGURIDAD DE LA INSTITUCION.</t>
  </si>
  <si>
    <t xml:space="preserve">CONTRATAR EL SERVICIO DE  ARRENDAMIENTO DE LOCAL PARA EL ESTABLECIMIENTO DE UNA OFICINA REGIONAL DEL FONDO DE PROTECCION DE LISIADOS Y DISCAPACITADOS A CONSECUENCIA DEL CONFLICTO ARMADO, EN LA CIUDAD DE SAN MIGUEL. </t>
  </si>
  <si>
    <t>CONTRATAR EL SERVICIO DE PUBLICACION ESCRITA EN PERIODICOS DE CIRCULACION NACIONAL, NOTIFICACION A BENEFICIARIOS Y PUBLICO EN GENERAL DE LAS NUEVAS OFICINAS DE ATENCION A BENEFICIARIOS.</t>
  </si>
  <si>
    <t>ADQUIRIR EL SUMINISTRO DE PAN DULCE Y PAN SALADO PARA BENEFICIARIOS QUE ASISTEN A REUNIONES Y REALIZAN TRAMITES EN LAS INSTALACIONES DEL FONDO.</t>
  </si>
  <si>
    <t>CONTRATAR EL SERVICIO DE  AUDITORIA EXTERNA PARA REALIZAR AUDITORIA FINANCIERA.</t>
  </si>
  <si>
    <t>CONTRATAR EL SERVICIO DE REPARACION DE CANALES DE AGUAS LLUVIAS EN 2ª Y 3º NIVEL DEL EDIFICIO DEL FONDO  UBICADO EN 4ª AVENIDA NORTE # 428, BARRIO SAN JOSE , SAN SALVADOR.</t>
  </si>
  <si>
    <t>CONTRATAR EL SERVICIO DE ARRENDAMIENTO DE  DOCE PUESTOS PARA LA PARTICIPACION DE BENEFICIARIOS EN EVENTO DE FERIA CONSUMA.</t>
  </si>
  <si>
    <t>ADQUIRIR EL SUMINISTRO DE UN SOFTWARE PARA REPALDO DE DATOS INSTITUCIONALES.</t>
  </si>
  <si>
    <t>CONTRATAR EL SERVICIO DE ALOJAMIENTO EN HABITACIONES DOBLES O TRIBLES PARA BENEFICIARIOS DEL FONDO.</t>
  </si>
  <si>
    <t>CONTRATAR EL SERVICIO DE EXAMENES COMPLEMENTARIOS EN LA ESPECIALIDAD DE ELECTROFISIOLOGIA, PARA SOLICITANTES Y BENEFICIARIOS DEL FONDO DE PROTECCION DE LISIADOS Y DISCAPACITADOS A CONSECUENCIA DEL CONFLICTO ARMADO.</t>
  </si>
  <si>
    <t>CONTRATAR EL SERVICIO DE  PUBLICACION ESCRITA EN PERIODICO DE CIRCULACION NACIONAL AVISO DE CONVOCATORIA PARA PROCESOS LICITATORIOS.</t>
  </si>
  <si>
    <t>CONTRATAR EL SERVICIO DE UN MEDICO EN LA ESPECIALIDAD DE COLOPROCTOLOGIA PARA REALIZAR  EVALUACIONES MEDICAS, DICTAMEN A BENEFICIARIOS Y SOLICITANTES.</t>
  </si>
  <si>
    <t>CONTRATAR EL SERVICIO DE PUBLICACION ESCRITA EN PERIODICOS DE CIRCULACION NACIONAL, CON EL FIN DE REQUERIR CURRICULUM VITAE PARA REALIZAR EL PROCESO DE SELECCIÓN Y CONTRATACION DE PERSONAL A EFECTO DE CUBRIR PLAZAS.</t>
  </si>
  <si>
    <t>ADQUIRIR EL SUMINISTRO DE EQUIPO Y ACCESORIOS DE FERRETERIA PARA ACTIVIDADES PRODUCTIVAS DE BENEFICIARIOS DEL FONDO.</t>
  </si>
  <si>
    <t>CONTRATAR EL SERVICIO DE CONSULTORIA PARA EL DESARROLLO E IMPLEMENTACION DE UN SISTEMA INFORMATICO PARA LA ADMINISTRACION DE CREDITO DE LA POBLACION BENEFICIARIA DEL FONDO.</t>
  </si>
  <si>
    <t>CONTRATAR EL SERVICIO DE EXAMENES DE GABINETE EN LA ESPECIALIDAD DE NEUMOLOGIA.</t>
  </si>
  <si>
    <t>ADQUIRIR EL SUMINISTRO DE FORMULARIOS PARA LA UNIDAD DE AUDITORIA INTERNA Y LOS DEPARTAMENTOS DE SERVICIOS GENERALES Y TESORERIA .</t>
  </si>
  <si>
    <t>ADQUIRIR EL SUMINISTRO DE EQUIPOS ELECTRONICOS PARA ACTIVIDADES PRODUCTIVAS DE BENEFICIARIOS .</t>
  </si>
  <si>
    <t>CONTRATAR EL SERVICIO DE CIRUGIA OFTALMOLOGICA PARA REALIZAR TRANSPLANTES DE CORNEA PARA BENEFICIARIOS DE FOPROLYD.</t>
  </si>
  <si>
    <t>CONTRATAR EL SERVICIO DE EVALUACIONES MEDCAS A BENEFICIARIOS DEL FONDO EN LA ESPECIALIDAD DE OFTALMOLOGIA.</t>
  </si>
  <si>
    <t>CONTRATAR EL SERVICIO DE PUBLICACION ESCRITA EN UN PERIODICO, CON EL FIND DE REQUERIR CURRICULUM VITAE, PARA REALIZAR EL PROCESO DE SELECCIÓN Y CONTRATACION DE PERSONAL, A EFECTO DE CUBRIR UNA PLAZA.</t>
  </si>
  <si>
    <t xml:space="preserve">ADQUIRIR EL SUMINISTRO DE ARMAS Y MUNICIONES PARA LOS SERVICIOS PROPIOS DE SEGURIDAD DEL FONDO DE PROTECCION DE LISIADOS Y DISCAPACITADOS A CONSECUENCIA DEL CONFLICTO ARMADO. </t>
  </si>
  <si>
    <t>CONTRATAR EL SERVICIO DE PUBLICACION ESCRITA EN UN PERIODICO DE CIRCULACION NACIONAL AVISO DE CONVOCATORIA PARA PROCESOS LICITATORIOS.</t>
  </si>
  <si>
    <t>CONTRATAR LOS SERVICIOS DE ARRENDAMIENTO DE CASA UBICADA EN LA 6ª Y 10ª CALLE PONIENTE Y 29 AVENIDA SUR Nº 1537, COLONIA FLOR BLANCA, EN LA CUAL FUNCIONAN LAS OFICINAS DEL FONDO DE PROTECCION DE LISIADOS Y DISCAPACITADOS A CONSECUENCIA DEL CONFLICTO ARMADO.</t>
  </si>
  <si>
    <t>ADQUIRIR EL SUMINISTRO DE AIRES ACONDICIONADOS Y VENTILADORES PARA SER UTILIZADOS EN LAS REGIONALES NORTE Y ORIENTE DEL FONDO DE PROTECCION DE LISIADOS Y DISCAPACITADOS A CONSECUENCIA DEL CONFLICTO ARMADO.</t>
  </si>
  <si>
    <t>ADQUIRIR EL SUMINISTRO DE DOS CAFETERAS PARA LA REGIONAL DE SAN MIGUEL Y CHALATENANGO DEL FONDO DE PROTECCION DE LISIADOS Y DISCAPACITADOS A CONSECUENCIA DEL CONFLICTO ARMADO.</t>
  </si>
  <si>
    <t>ADQUIRIR EL SUMINISTRO DE 8 CAMAS DE LONA (TIPO TIJERAS) PARA LAS OFICINAS REGIONALES DEL FONDO DE PROTECCION DE LISIADOS Y DISCAPACITADOS A CONSECUENCIA DE CONFLICTO ARMADO.</t>
  </si>
  <si>
    <t>ADQUIRIR EL SUMINISTRO DE MATERIALES ELECTRICOS Y MANO DE OBRA.</t>
  </si>
  <si>
    <t>CONTRATAR EL SERVICIO DE PUBLICACION ESCRITA EN UN PERIODICO DE MAYOR CIRCULACION NACIONAL, A EFECTO DE HACER UN LLAMADO A LOS BENEFICIARIOS QUE AUN NO SE HAN HECHO PRESENTES PARA FIRMAR EL DOCUMENTO MUTUO ENTRE EL GOBIERNO DE EL SALVADOR Y LOS BENEFICIARIOS.</t>
  </si>
  <si>
    <t>CONTRATAR EL SERVICIO DE ARRENDAMIENTO DE SILLAS, CANOPIS Y UNA TARIMA</t>
  </si>
  <si>
    <t>CONTRATAR EL SERVICIO DE ELABORACION, IMPRESIÓN, REFILADO Y EMPAQUETADO DE  MEMORIAS INSTITUCIONALES.</t>
  </si>
  <si>
    <t>ADQUIRIR EL SUMINISTRO DE ACCESORIOS PARA PESCA, PARA APOYOS PRODUCTIVOS AGROPECUARIOS Y NO AGROPECUARIOS PARA LA ATENCION DE BENEFICIARIOS.</t>
  </si>
  <si>
    <t>CONTRATAR EL SERVICIO DE PUBLICACION ESCRITA EN PERIODICOS DE CIRCULACION NACIONAL AVISO DE CONVOCATORIA PARA PROCESOS LICITATORIOS</t>
  </si>
  <si>
    <t>CONTRATAR EL SERVICIO DE  PUBLICACION ESCRITA EN PERIODICOS DE CIRCULACION NACIONAL, CON EL FIN DE REQUERIR CURRICULUM VITAE PARA REALIZAR EL PROCESO DE SELECCIÓN Y CONTRATACION DE PERSONAL A EFECTO DE CUBRIR PLAZAS.</t>
  </si>
  <si>
    <t>ADQUIRIR EL SUMINISTRO DE PIE DE CRIA DE CERDOS PARA ACTIVIDADES PRODUCTIVAS DE  BENEFICIARIOS DEL FONDO DE PROTECCION DE LISIADOS Y DISCAPACITADOS A CONSECUENCIA DEL CONFLICTO ARMADO.</t>
  </si>
  <si>
    <t>CONTRATAR LOS  SERVICIOS PROFESIONALES EN APOYOS A LA GESTION DE LA COMISION TECNICA EVALUACION DEL FONDO.</t>
  </si>
  <si>
    <t>ADQUIRIR EL SUMINISTRO DE EQUIPO DENTAL.</t>
  </si>
  <si>
    <t>CONTRATAR LOS SERVICIOS COMPLEMENTARIOS DE MEDICOS ESPECIALISTAS PARA EVALUACIONES Y DISCTAMENES DE SOLICITANTES Y BENEFICIARIOS.</t>
  </si>
  <si>
    <t>CONTRATAR EL SERVICIO DE 15 CURSOS DE CLASES DE MANEJO.</t>
  </si>
  <si>
    <t>CONTRATAR EL SERVICIO DE ELABORACION DE ROTULOS PARA IDENTIFICACION EN LAS OFICINAS REGIONALES DE SAN MIGUEL Y CHALATENANGO.</t>
  </si>
  <si>
    <t>ADQUIRIR EL SUMINISTRO DE BASTONES CANADIENSES</t>
  </si>
  <si>
    <t>CONTRATAR EL SERVICIO DE MANTENIMIENTO PREVENTIVO  PARA LOS EQUIPO INFORMATICOS DEL FONDO</t>
  </si>
  <si>
    <t>CONTRATAR EL SERVICIO DE DESMONTAJE E INSTALACION DE TRES AIRES ACONDICIONADOS</t>
  </si>
  <si>
    <t>ADQUIRIR EL SUMINISTRO DE UNIFORMES PARA EL PERSONAL DE LA INSTITUCION.</t>
  </si>
  <si>
    <t>ADQUIRIR EL SUMINISTRO DE ARTICULOS Y ACCESORIOS PARA EL ORDENAMIENTO PARA LA ATENCION A BENEFIARIOS.</t>
  </si>
  <si>
    <t>ADQUIRIR EL SUMINISTRO DE INSUMOS Y ACCESORIOS DE SERIGRAFIA PARA APOYOS PRODUCTIVOS AGROPECUARIOS Y NO AGROPECUARIOS PARA LA ATENCION DE BENEFIARIOS  EN EL MARCO DEL PROGRAMA DE REINSERCION SOCIAL Y PRODUCTIVA.</t>
  </si>
  <si>
    <t>CONTRATAR EL SERVICIO DE ARRENDAMIENTO DE UN LOCAL PARA LA INSTALACION DE UNA OFICINA REGIONAL DEL FONDO DE PROTECCION DE LISIADOS Y DISCAPACITADO A CONSECUENCIA DEL CONFLICTO ARMADO, EN LA CIUDAD DE CHALATENANGO</t>
  </si>
  <si>
    <t>CONTRATAR EL SERVICIO DE DESMONTAJE DE RAMPLA METALICA.</t>
  </si>
  <si>
    <t>ADQUIRIR EL SUMINISTRO DE REPARACION DE PROTESIS Y ORTESIS DE MIEMBROS SUPERIORES E INFERIORES PARA BENEFICIARIOS DEL FONDO .</t>
  </si>
  <si>
    <t>CONTRATAR EL SERVICIO DE TRANSPORTE DE CARGA PARA TRANSLADAR INSUMOS AGROPECUARIOS, Y CRIAS DE AVES Y CERDOS PARA BENEFICIARIOS DE FOPROLYD.</t>
  </si>
  <si>
    <t>CONTRATAR EL SERVICIO DE INSTALACION DE AIRE ACONDICIONADOS EN REGIONAL DE CHATENANGO.</t>
  </si>
  <si>
    <t>ADQUIRIR EL SUMINISTRO DE ACCESORIOS INFORMATICOS PARA EL FONDO DE PROTECCION DE LISIADOS Y DISCAPACITADOS A CONSECUENCIA DEL CONFLCITO ARMADO .</t>
  </si>
  <si>
    <t>CONTRATAR EL SERVICIO DE PUBLICACION ESCRITA EN PERIODICO DE CIRCULACION NACIONAL AVISO DE CONVOCATORIA PARA PROCESOS LICITATORIOS.</t>
  </si>
  <si>
    <t>ADQUIRIR EL SUMINISTRO DE LLANTAS PARA LOS VEHICULOS DE LA INSTITUCION.</t>
  </si>
  <si>
    <t>ADQUIRIR EL SUMINISTRO DE INSUMOS Y ACCESORIOS DE JARDINERIA, PARA APOYOS PRODUCTIVOS AGROPECUARIOS Y NO AGROPECUARIOS PARA LA ATENCION DE  BENEFICIARIOS EN EL MARCO DEL PROGRMA DE REINSERCION SOCIAL Y PRODUCTIVA.</t>
  </si>
  <si>
    <t>ADQUIRIR EL SUMINISTRO DE CHEQUES IMPRESOS.</t>
  </si>
  <si>
    <t>ADQUIRIR EL SUMINISTRO DE CUBETAS DE PINTURA, 6 BROCHAS DE 3" Y  4 BANDEJAS CON SU RODILLO PARA MANTENIMIENTO DEL LA INSTITUCIÓN.</t>
  </si>
  <si>
    <t>ADQUIRIR EL SUMINISTRO DE MATERIALES INFORMATICOS.</t>
  </si>
  <si>
    <t>ADQUIRIR EL SUMINISTRO DE MATERIALES QUIRURGICOS PARA CIRUGIA DE UN BENEFICIARIO.</t>
  </si>
  <si>
    <t>CONTRATAR EL SERVICIO DE EXAMENES DE GABINETE PARA BENEFICIARIOS Y SOLICITANTES DEL FONDO .</t>
  </si>
  <si>
    <t>CONTRATAR LOS SERVICIOS  HOSPITALARIOS PARA UN BENEFIARIO.</t>
  </si>
  <si>
    <t>ADQUIRIR EL SUMINISTRO DE MOBILIARIO, EQUIPO Y ACCESORIO PARA SALA DE BELLEZA.</t>
  </si>
  <si>
    <t>ADQUIRIR EL SUMINISTRO DE ELABORACION DE ORTESIS ESPECIALES, PRESCRITAS POR CTE PARA BENEFICIAIROS DEL FONDO.</t>
  </si>
  <si>
    <t>ADQUIRIR EL SUMINISTRO DE EQUIPO DE OFICINA PARA EL FONDO DE PROTECCION DE LISIADOS Y DISCAPACITADOS A CONSECUENCIA DEL CONFLICTO ARMADO.</t>
  </si>
  <si>
    <t>ADQUIRIR EL SUMINISTRO DE EQUIPOS ELECTRONICOS PARA ACTIVIDADES PRODUCTIVAS DE BENEFICIARIOS.</t>
  </si>
  <si>
    <t>ADQUIRIR EL SUMINISTRO DE ACCESORIOS DE SEGURIDAD OCUPACIONAL, PARA APOYOS PRODUCTIVOS AGROPECUARIOS Y NO AGROPECUARIOS EN EL MARCO DEL PROCEOS DE REINSERCION SOCIAL Y PRODUCTIVO.</t>
  </si>
  <si>
    <t>ADQUIRIR EL SUMINISTRO DE 60 LENTES CORRECTORES Y 6 LENTES DE CONTACTO PARA BENEFICIARIOS.</t>
  </si>
  <si>
    <t>ADQUIRIR EL SUMINISTRO DE MATERIALES DE CONSUMO Y LIMPIEZA.</t>
  </si>
  <si>
    <t>ADQUIRIR EL SUMINISTRO DE PAPELERIA Y ARTICULOS DE OFICINA .</t>
  </si>
  <si>
    <t>ADQUIRIR EL SUMINISTRO DE VALES DE COMBUSTIBLE DE DIESEL PARA SER UTILIZADOS EN LOS VEHICULOS INSTITUCIONALES</t>
  </si>
  <si>
    <t>ADQUIRIR EL SUMINISTRO DE DOS CONTROMETROS PARA EL DEPARTAMENTO DE PENSIONES Y BENEFICIARIOS ECONÓMICOS.</t>
  </si>
  <si>
    <t>ADQUIRIR EL SUMINISTRO DE INSUMOS Y ACCESORIOS DE JARDINERIA, PARA APOYOS PRODUCTIVOS AGROPECUARIOS Y NO AGROPECUARIOS PARA LA ATENCION DE 648 BENEFICIARIOS EN EL MARCO DEL PROGRMA DE REINSERCION SOCIAL Y PRODUCTIVA.</t>
  </si>
  <si>
    <t>ADQUIRIR EL SUMINISTRO DE TRES SILLAS SECRETARIALES ERGONOMICAS PARA EL DEPARTAMENTO DE TESORERIA.</t>
  </si>
  <si>
    <t>CONTRATAR LOS SERVICIOS MEDICOS PARA REALIZAR TRATAMIENTO ODONTOLOGICO Y ELABORACION DE PROTESISI DENTALES PARA BENEFICIARIOS DEL FONDO .</t>
  </si>
  <si>
    <t>ADQUIRIR EL SUMINISTRO DE 12 ESTANTES METALICOS .</t>
  </si>
  <si>
    <t>ADQUIRIR EL SUMINISTRO DE TARJETAS DE PVC  PARA CARNET, CINTAS PARA IMPRESOR DE CARNET Y FICHAS FALTAS.</t>
  </si>
  <si>
    <t>ADQUIRIR EL SUMINISTRO DE 8 PARES DE DEFENSAS METALICAS PARA VEHICULOS DE LA INSTITUCION.</t>
  </si>
  <si>
    <t>CONTRATAR LOS SERVICIOS PROFESIONALES DE MEDICOS EN LA ESPECIALIDAD DE CIRUGIA GENERAL PARA QUE EFECTUEN EVALUACIONES A BENEFICIARIOS Y SOLICITANTES DEL FONDO DE PROTECCION DE LISIADOS.</t>
  </si>
  <si>
    <t>ADQUIRIR EL SUMINISTRO DE UNA MOTOCICLETA PARA BENEFICIARIOS DE FOPROLYD</t>
  </si>
  <si>
    <t>CONTRATAR EL SERVICIO DE PUBLICACION ESCRITA EN PERIODICOS DE CIRCULACION NACIONAL, CON EL FIN DE REQUERIR CURRICULUM VITAE PARA REALIZAR EL PROCESO DE SELECCIÓN Y CONTRATACION DE PERSONAL A EFECTO DE CUBRIR UNA PLAZA.</t>
  </si>
  <si>
    <t>ADQUIRIR EL SUMINISTRO DE MESA DE MADERA.</t>
  </si>
  <si>
    <t>ADQUIRIR EL SUMINISTRO DE REPUESTOS DE BICICLETAS EN APOYO A LA ACTIVIDAD PRODUCTIVAS DE BENEFICIARIOS.</t>
  </si>
  <si>
    <t>ADQUIRIR EL SUMINISTRO DE 5,000 FORMULARIOS DE BROUCHURES PARA EL DEPARTAMENTO DE CREDITOS.</t>
  </si>
  <si>
    <t>CONTRATAR EL SERVICIO DE PUBLICACION ESCRITA EN PERIODICO DE CIRCULACION NACIONAL AVISO DE RESULTADOS PARA PROCESOS LICITATORIOS.</t>
  </si>
  <si>
    <t>ADQUIRIR EL SUMINISTRO DE EXTINTORES DE 10 LIBRAS ,  RECARGABLES, CON ACCESORIOS PARA INSTALCION, MANUAL DE USO Y ROTULO VISIBLE DE IDENTIFICACION, PARA USO DE LAS DIFERENTES OFICINAS DEL FONDO.</t>
  </si>
  <si>
    <t>CONTRATAR EL SERVICIO DE ELABORACION DE 100 PARES DE CALZADO ORTOPEDICO PARA BENEFICIARIOS DEL FOPROLYD.</t>
  </si>
  <si>
    <t>ADQUIRIR EL SUMINISTRO DE MATERIAL QUIRURGIO PARA REEMPLAZO TOTAL DE RODILLA AUN BENEFICIARIO.</t>
  </si>
  <si>
    <t>ADQUIRIR EL SUMINISTRO DE UN APARATO AUDITIVO INTRA AURICULAR PARA A UN BENEFICIARIO.</t>
  </si>
  <si>
    <t>ADQUIRIR EL SUMINISTRO DE EXAMENES COMPLEMENTARIOS EN LA ESPECIALIDAD DE OTORRINOLARINGOLOGIA: AUDIOMETRIA, FIFRAENDOSCOPIA Y TIMPANOMETRIA PARA BENEFICIARIOS Y SOLICITANTES DE FOPROLYD.</t>
  </si>
  <si>
    <t>ADQUIRIR EL SUMINISTRO DE TRES LINER PARA BENEFICIARIOS DE FOPROLYD  PARA BENEFICIARIOS.</t>
  </si>
  <si>
    <t>ADQUIRIR EL SUMINISTRO DE EQUIPO ELECTRONICO PARA APOYOS PRODUCTIVOS A BENEFICIARIOS DEL FONDO.</t>
  </si>
  <si>
    <t>CONTRATAR EL SERVICIO DE ELABORACION DE UNA PROTESIS MODULAR SOBRE RODILLA DERECHA CON RODILLA 3R80 Y PIE ARTICULADO.</t>
  </si>
  <si>
    <t>ADQUIRIR EL SUMINISTRO DE UN TORNO DE HIERRO FUNDIDO DE 16 PULGADAS PARA CARPINTERO DE 10/220 VOLTIOS PARA UN BENEFICIARIO.</t>
  </si>
  <si>
    <t>ADQUIRIR EL SUMINISTRO DE EQUIPO INFORMATICO PARA SOFTWARE DE CONTROL DE BIENES DE FOPROLYD.</t>
  </si>
  <si>
    <t>ADQUIRIR EL SUMINISTRO DE SILLAS SEMI EJECUTIVAS, ESCRITORIOS Y CAMAS DE LONA PARA LAS OFICINAS REGIONALES.</t>
  </si>
  <si>
    <t>CONTRATAR LOS SERVICIOS COMPLEMENTARIOS PARA LAS ADECUACIONES DE LAS REGIONALES DE SAN MIGUEL Y CHALATENANGO.</t>
  </si>
  <si>
    <t>ADQUIRIR EL SUMINISTRO DE CINCO CAFETERAS.</t>
  </si>
  <si>
    <t>ADQUIRIR EL SUMINISTRO DE MOBILIARIO, EQUIPO Y ACCESORIO PARA SALA DE BELLEZA .</t>
  </si>
  <si>
    <t>ADQUIRIR EL SUMINISTRO DE ELABORACION DE PROTESIS OCULARES INDIVIDUALIZADAS PARA BENEFICIARIOS DEL FONDO.</t>
  </si>
  <si>
    <t>ADQUIRIR EL SUMINISTRO DE EQUIPO INFORMATICOS ADICIONAL.</t>
  </si>
  <si>
    <t>CONTRATAR EL SERVICIO DE ELABORACION, IMPRESIÓN, REFILADO Y EMPAQUETADO DE MEMORIAS INSTITUCIONALES.</t>
  </si>
  <si>
    <t>ADQUIRIR EL SUMINISTRO DE ESPECIES Y APARATOS DE AYUDA MECÁNICA PARA BENEFICIARIOS DEL FONDO DE PROTECCIÓN DE LISIADOS Y DISCAPACITADOS A CONSECUENCIA DEL CONFLICTO ARMADO .</t>
  </si>
  <si>
    <t>ADQUIRIR EL SUMINISTRO DE ESPECIES Y APARATOS DE AYUDA MECÁNICA PARA BENEFICIARIOS DEL FONDO DE PROTECCIÓN DE LISIADOS Y DISCAPACITADOS A CONSECUENCIA DEL CONFLICTO ARMADO.</t>
  </si>
  <si>
    <t>ADQUIRIR EL SUMINISTRO DE MOLINOS DE NIXTAMAL Y MAQUINARIA AGRÍCOLA PARA APOYOS PRODUCTIVOS A BENEFICIARIOS DEL FONDO .</t>
  </si>
  <si>
    <t>ADQUIRIR EL SUMINISTRO DE MATERIALES DE CONSTRUCCIÓN, EQUIPOS, HERRAMIENTAS Y ACCESORIOS DE FERRETERÍA PARA APOYOS PRODUCTIVOS A BENEFICIARIOS DEL FONDO.</t>
  </si>
  <si>
    <t>ADQUIRIR EL SUMINISTRO DE INSUMOS AGROPECUARIOS Y CRÍAS DE AVES Y CERDOS PARA ACTIVIDADES PRODUCTIVAS DE BENEFICIARIOS DEL FONDO .</t>
  </si>
  <si>
    <t>CONTRATAR EL SERVICIO DE PÓLIZAS DE SEGUROS DE DAÑOS, SEGUROS DE EQUIPO ELECTRÓNICO, SEGURO DE AUTOMOTORES, SEGURO VIDA Y FIANZAS DE FIDELIDAD, PARA EL FONDO DE PROTECCIÓN DE LISIADOS Y DISCAPACITADOS A CONSECUENCIA ARMADO.</t>
  </si>
  <si>
    <t>ADQUIRIR EL SUMINISTRODE MEDICAMENTOS Y MATERIALES DE CURACIÓN PARA BENEFICIARIOS DEL FONDO DE PROTECCIÓN DE LISIADOS Y DISCAPACITADOS A CONSECUENCIA DEL CONFLICTO ARMADO.</t>
  </si>
  <si>
    <t>CONTRATAR LOS SERVICIOS DE EXÁMENES DE GABINETE PARA BENEFICIARIOS Y SOLICITANTES DEL FONDO DE PROTECCIÓN DE LISIADOS Y DISCAPACITADOS A CONSECUENCIA DEL CONFLICTO ARMADO.</t>
  </si>
  <si>
    <t>ADQUIRIR EL SUMINISTRO DE ALIMENTOS PARA BENEFICIARIOS QUE EN EL TRANSCURSO DEL AÑO PARTICIPARAN EN DIFERENTES EVENTOS PROMOVIDOS POR EL FONDO DE PROTECCIÓN DE LISIADOS Y DISCAPACITADOS A CONSECUENCIA DEL CONFLICTO ARMADO.</t>
  </si>
  <si>
    <t>ADQUIRIR EL SUMINISTRO DE TRES VEHÍCULOS TIPO PICK-UP Y UN MICROBÚS PARA ACTIVIDADES DE ATENCIÓN A BENEFICIARIOS.</t>
  </si>
  <si>
    <t>CONTRATAR EL SERVICIO  DE MANTENIENDO PREVENTIVO Y CORRECTIVO PARA LA FLOTA DE VEHÍCULOS DEL FONDO DE PROTECCIÓN DE LISIADOS Y DISCAPACITADOS A CONSECUENCIA DEL CONFLICTO ARMADO.</t>
  </si>
  <si>
    <t>ADQUIRIR EL SUMINISTRO DE AVES PARA ACTIVIDADES PRODUCTIVAS DE BENEFICIARIOS DEL FONDO DE PROTECCIÓN DE LISIADOS Y DISCAPACITADOS A CONSECUENCIA DEL CONFLICTO ARMADO.</t>
  </si>
  <si>
    <t>CONTRATAR LOS SERVICIOS  DE EXÁMENES COMPLEMENTARIOS EN LA ESPECIALIDAD DE ELECTROFISIOLOGÍA, PARA SOLICITANTES Y BENEFICIARIOS DEL FONDO DE PROTECCIÓN DE LISIADOS Y DISCAPACITADOS A CONSECUENCIA DEL CONFLICTO ARMADO.</t>
  </si>
  <si>
    <t>ADQUIRIR EL SUMINISTRO DE EQUIPO INFORMÁTICO PARA EL FONDO DE PROTECCIÓN DE LISIADOS Y DISCAPACITADOS A CONSECUENCIA DEL CONFLICTO ARMADO.</t>
  </si>
  <si>
    <t>ADQUIRIR EL SUMINISTRO DE MOBILIARIO Y EQUIPO DE OFICINA PAR DEL FONDO DE PROTECCIÓN DE LISIADOS Y DISCAPACITADOS A CONSECUENCIA DEL CONFLICTO ARMADO.</t>
  </si>
  <si>
    <t>ADQUIRIR EL SUMINISTRO DE EQUIPO PARA LA PREPARACIÓN DE ALIMENTOS PARA APOYOS PRODUCTIVOS A BENEFICIARIOS DEL FONDO.</t>
  </si>
  <si>
    <t>ADQUIRIR EL SUMINISTRO DE MOBILIARIO Y ARTÍCULOS PLÁSTICOS, ALUMINIO Y VIDRIO PARA APOYOS PRODUCTIVOS A BENEFICIARIOS DEL FONDO.</t>
  </si>
  <si>
    <t>ADQUIRIR EL SUMINISTRO DE EQUIPO INFORMÁTICO Y DE OFICINA PARA APOYOS PRODUCTIVOS A BENEFICIARIOS DEL FONDO.</t>
  </si>
  <si>
    <t>ADQUIRIR EL SUMINISTRO DE EQUIPO, UTENSILIOS Y ACCESORIOS DE PANADERÍA PARA APOYOS PRODUCTIVOS A BENEFICIARIOS DEL FONDO.</t>
  </si>
  <si>
    <t>ADQUIRIR EL SUMINISTRO DE MOBILIARIO Y ELECTRODOMÉSTICOS  PARA APOYOS PRODUCTIVOS A BENEFICIARIOS DEL FONDO.</t>
  </si>
  <si>
    <t>ADQUIRIR EL SUMINISTRO DE EQUIPO ELECTRÓNICO PARA  APOYOS PRODUCTIVOS A BENEFICIARIOS DEL FONDO.</t>
  </si>
  <si>
    <t>ADQUIRIR EL SUMINISTRO DE PAQUETES BÁSICOS DE ALIMENTOS,DE ASEO PERSONAL YDE UTENSILIOS DE COCINA PARA SER  ENTREGADOS A BENEFICIARIOS DEL FONDO, AFECTADOS POR LA TORMENTA AGATHA.</t>
  </si>
  <si>
    <t>ADQUIRIR EL SUMINISTRO DE MÁQUINAS DE COSER PARA ACTIVIDADES PRODUCTIVAS DE BENEFICIARIOS DEL FONDO DE PROTECCIÓN DE LISIADOS Y DISCAPACITADOS A CONSECUENCIA DEL CONFLICTO ARMADO.</t>
  </si>
  <si>
    <t>CONTRATAR LOS SERVICIOS MÉDICOS PARA UN BENEFIARIO.</t>
  </si>
  <si>
    <t>ADQUIRIR EL SUMINISTRO DE MAQUINAS, HERRAMIENTAS Y ACCESORIOS PARA COSTURAS Y ZAPATERÍA PARA APOYOS PRODUCTIVOS A BENEFICIARIOS DEL FONDO.</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</si>
  <si>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</si>
  <si>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</si>
  <si>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</si>
  <si>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</si>
  <si>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</si>
  <si>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</si>
  <si>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</si>
  <si>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</si>
  <si>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</si>
  <si>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</si>
  <si>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</si>
  <si>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</si>
  <si>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</si>
  <si>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</si>
  <si>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</si>
  <si>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</si>
  <si>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</si>
  <si>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</si>
  <si>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</si>
  <si>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</si>
  <si>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</si>
  <si>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</si>
  <si>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</si>
  <si>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</si>
  <si>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</si>
  <si>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</si>
  <si>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</si>
  <si>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</si>
  <si>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</si>
  <si>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</si>
  <si>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</si>
  <si>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</si>
  <si>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</si>
  <si>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</si>
  <si>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</si>
  <si>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</si>
  <si>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</si>
  <si>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</si>
  <si>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</si>
  <si>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</si>
  <si>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</si>
  <si>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</si>
  <si>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</si>
  <si>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</si>
  <si>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</si>
  <si>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</si>
  <si>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</si>
  <si>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</si>
  <si>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</si>
  <si>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</si>
  <si>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</si>
  <si>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</si>
  <si>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</si>
  <si>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</si>
  <si>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</si>
  <si>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</si>
  <si>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</si>
  <si>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</si>
  <si>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</si>
  <si>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</si>
  <si>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</si>
  <si>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</si>
  <si>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</si>
  <si>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</si>
  <si>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</si>
  <si>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</si>
  <si>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</si>
  <si>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</si>
  <si>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</si>
  <si>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</si>
  <si>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</si>
  <si>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</si>
  <si>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</si>
  <si>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</si>
  <si>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</si>
  <si>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</si>
  <si>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</si>
  <si>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</si>
  <si>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</si>
  <si>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</si>
  <si>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</si>
  <si>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</si>
  <si>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</si>
  <si>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</si>
  <si>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</si>
  <si>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</si>
  <si>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</si>
  <si>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</si>
  <si>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</si>
  <si>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</si>
  <si>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</si>
  <si>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</si>
  <si>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</si>
  <si>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</si>
  <si>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</si>
  <si>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</si>
  <si>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</si>
  <si>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</si>
  <si>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</si>
  <si>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</si>
  <si>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</si>
  <si>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</si>
  <si>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</si>
  <si>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</si>
  <si>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</si>
  <si>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</si>
  <si>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</si>
  <si>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</si>
  <si>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</si>
  <si>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</si>
  <si>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</si>
  <si>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</si>
  <si>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</si>
  <si>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</si>
  <si>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</si>
  <si>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</si>
  <si>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</si>
  <si>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</si>
  <si>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</si>
  <si>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</si>
  <si>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</si>
  <si>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</si>
  <si>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</si>
  <si>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</si>
  <si>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</si>
  <si>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</si>
  <si>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</si>
  <si>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</si>
  <si>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</si>
  <si>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</si>
  <si>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</si>
  <si>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</si>
  <si>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</si>
  <si>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</si>
  <si>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</si>
  <si>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</si>
  <si>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</si>
  <si>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</si>
  <si>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</si>
  <si>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</si>
  <si>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</si>
  <si>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</si>
  <si>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</si>
  <si>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</si>
  <si>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</si>
  <si>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</si>
  <si>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</si>
  <si>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</si>
  <si>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</si>
  <si>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</si>
  <si>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</si>
  <si>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</si>
  <si>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</si>
  <si>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</si>
  <si>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</si>
  <si>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</si>
  <si>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</si>
  <si>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</si>
  <si>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</si>
  <si>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</si>
  <si>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</si>
  <si>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</si>
  <si>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</si>
  <si>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</si>
  <si>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</si>
  <si>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</si>
  <si>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</si>
  <si>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</si>
  <si>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</si>
  <si>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</si>
  <si>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</si>
  <si>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</si>
  <si>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</si>
  <si>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</si>
  <si>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</si>
  <si>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</si>
  <si>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</si>
  <si>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</si>
  <si>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</si>
  <si>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</si>
  <si>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</si>
  <si>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</si>
  <si>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</si>
  <si>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</si>
  <si>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</si>
  <si>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</si>
  <si>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</si>
  <si>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</si>
  <si>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</si>
  <si>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</si>
  <si>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</si>
  <si>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</si>
  <si>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</si>
  <si>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</si>
  <si>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</si>
  <si>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</si>
  <si>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</si>
  <si>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</si>
  <si>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</si>
  <si>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</si>
  <si>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</si>
  <si>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</si>
  <si>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</si>
  <si>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</si>
  <si>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</si>
  <si>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</si>
  <si>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</si>
  <si>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</si>
  <si>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</si>
  <si>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</si>
  <si>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</si>
  <si>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</si>
  <si>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</si>
  <si>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</si>
  <si>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</si>
  <si>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</si>
  <si>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</si>
  <si>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</si>
  <si>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</si>
  <si>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</si>
  <si>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</si>
  <si>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</si>
  <si>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</si>
  <si>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</si>
  <si>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</si>
  <si>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</si>
  <si>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</si>
  <si>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</si>
  <si>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</si>
  <si>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</si>
  <si>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</si>
  <si>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</si>
  <si>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</si>
  <si>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</si>
  <si>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</si>
  <si>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</si>
  <si>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</si>
  <si>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</si>
  <si>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</si>
  <si>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</si>
  <si>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</si>
  <si>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</si>
  <si>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</si>
  <si>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</si>
  <si>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</si>
  <si>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</si>
  <si>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</si>
  <si>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</si>
  <si>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</si>
  <si>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</si>
  <si>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</si>
  <si>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</si>
  <si>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</si>
  <si>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</si>
  <si>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</si>
  <si>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</si>
  <si>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</si>
  <si>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</si>
  <si>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</si>
  <si>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</si>
  <si>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</si>
  <si>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</si>
  <si>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</si>
  <si>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</si>
  <si>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</si>
  <si>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</si>
  <si>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</si>
  <si>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</si>
  <si>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</si>
  <si>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</si>
  <si>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</si>
  <si>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</si>
  <si>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</si>
  <si>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</si>
  <si>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</si>
  <si>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</si>
  <si>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</si>
  <si>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</si>
  <si>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</si>
  <si>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</si>
  <si>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</si>
  <si>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</si>
  <si>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</si>
  <si>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</si>
  <si>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</si>
  <si>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</si>
  <si>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</si>
  <si>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</si>
  <si>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</si>
  <si>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</si>
  <si>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</si>
  <si>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</si>
  <si>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</si>
  <si>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</si>
  <si>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</si>
  <si>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</si>
  <si>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</si>
  <si>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</si>
  <si>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</si>
  <si>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</si>
  <si>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</si>
  <si>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</si>
  <si>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</si>
  <si>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</si>
  <si>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</si>
  <si>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</si>
  <si>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</si>
  <si>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</si>
  <si>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</si>
  <si>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</si>
  <si>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</si>
  <si>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</si>
  <si>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</si>
  <si>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</si>
  <si>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</si>
  <si>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</si>
  <si>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</si>
  <si>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</si>
  <si>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</si>
  <si>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</si>
  <si>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</si>
  <si>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</si>
  <si>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</si>
  <si>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</si>
  <si>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</si>
  <si>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</si>
  <si>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</si>
  <si>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</si>
  <si>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</si>
  <si>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</si>
  <si>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</si>
  <si>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</si>
  <si>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</si>
  <si>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</si>
  <si>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</si>
  <si>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</si>
  <si>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</si>
  <si>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</si>
  <si>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</si>
  <si>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</si>
  <si>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</si>
  <si>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</si>
  <si>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</si>
  <si>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</si>
  <si>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</si>
  <si>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</si>
  <si>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</si>
  <si>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</si>
  <si>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</si>
  <si>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</si>
  <si>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</si>
  <si>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</si>
  <si>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</si>
  <si>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</si>
  <si>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</si>
  <si>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</si>
  <si>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</si>
  <si>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</si>
  <si>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</si>
  <si>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</si>
  <si>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</si>
  <si>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</si>
  <si>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</si>
  <si>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</si>
  <si>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</si>
  <si>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</si>
  <si>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</si>
  <si>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</si>
  <si>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</si>
  <si>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</si>
  <si>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</si>
  <si>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</si>
  <si>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</si>
  <si>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</si>
  <si>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</si>
  <si>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</si>
  <si>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</si>
  <si>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</si>
  <si>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</si>
  <si>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</si>
  <si>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</si>
  <si>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</si>
  <si>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</si>
  <si>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</si>
  <si>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</si>
  <si>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</si>
  <si>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</si>
  <si>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</si>
  <si>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</si>
  <si>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</si>
  <si>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</si>
  <si>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</si>
  <si>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</si>
  <si>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</si>
  <si>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</si>
  <si>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</si>
  <si>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</si>
  <si>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</si>
  <si>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</si>
  <si>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</si>
  <si>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</si>
  <si>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</si>
  <si>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</si>
  <si>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</si>
  <si>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</si>
  <si>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</si>
  <si>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</si>
  <si>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</si>
  <si>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</si>
  <si>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</si>
  <si>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</si>
  <si>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</si>
  <si>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</si>
  <si>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</si>
  <si>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</si>
  <si>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</si>
  <si>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</si>
  <si>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</si>
  <si>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</si>
  <si>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</si>
  <si>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</si>
  <si>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</si>
  <si>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</si>
  <si>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</si>
  <si>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</si>
  <si>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</si>
  <si>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</si>
  <si>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</si>
  <si>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</si>
  <si>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</si>
  <si>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</si>
  <si>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</si>
  <si>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</si>
  <si>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</si>
  <si>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</si>
  <si>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</si>
  <si>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</si>
  <si>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</si>
  <si>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</si>
  <si>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</si>
  <si>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</si>
  <si>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</si>
  <si>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</si>
  <si>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</si>
  <si>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</si>
  <si>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</si>
  <si>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</si>
  <si>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</si>
  <si>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</si>
  <si>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</si>
  <si>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</si>
  <si>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</si>
  <si>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</si>
  <si>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</si>
  <si>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</si>
  <si>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</si>
  <si>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</si>
  <si>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</si>
  <si>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</si>
  <si>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</si>
  <si>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</si>
  <si>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</si>
  <si>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</si>
  <si>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</si>
  <si>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</si>
  <si>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</si>
  <si>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</si>
  <si>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</si>
  <si>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</si>
  <si>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</si>
  <si>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</si>
  <si>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</si>
  <si>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</si>
  <si>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</si>
  <si>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</si>
  <si>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</si>
  <si>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</si>
  <si>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</si>
  <si>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</si>
  <si>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</si>
  <si>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</si>
  <si>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</si>
  <si>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</si>
  <si>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</si>
  <si>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</si>
  <si>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</si>
  <si>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</si>
  <si>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</si>
  <si>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</si>
  <si>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</si>
  <si>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</si>
  <si>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</si>
  <si>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</si>
  <si>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</si>
  <si>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</si>
  <si>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</si>
  <si>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</si>
  <si>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</si>
  <si>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</si>
  <si>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</si>
  <si>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</si>
  <si>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</si>
  <si>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</si>
  <si>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</si>
  <si>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</si>
  <si>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</si>
  <si>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</si>
  <si>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</si>
  <si>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</si>
  <si>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</si>
  <si>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</si>
  <si>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</si>
  <si>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</si>
  <si>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</si>
  <si>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</si>
  <si>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</si>
  <si>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</si>
  <si>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</si>
  <si>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</si>
  <si>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</si>
  <si>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</si>
  <si>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</si>
  <si>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</si>
  <si>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</si>
  <si>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</si>
  <si>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</si>
  <si>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</si>
  <si>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</si>
  <si>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</si>
  <si>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</si>
  <si>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</si>
  <si>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</si>
  <si>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</si>
  <si>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</si>
  <si>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</si>
  <si>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</si>
  <si>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</si>
  <si>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</si>
  <si>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</si>
  <si>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</si>
  <si>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</si>
  <si>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</si>
  <si>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</si>
  <si>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</si>
  <si>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</si>
  <si>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</si>
  <si>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</si>
  <si>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</si>
  <si>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</si>
  <si>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</si>
  <si>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</si>
  <si>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</si>
  <si>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</si>
  <si>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</si>
  <si>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</si>
  <si>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</si>
  <si>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</si>
  <si>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</si>
  <si>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</si>
  <si>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</si>
  <si>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</si>
  <si>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</si>
  <si>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</si>
  <si>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</si>
  <si>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</si>
  <si>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</si>
  <si>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</si>
  <si>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</si>
  <si>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</si>
  <si>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</si>
  <si>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</si>
  <si>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</si>
  <si>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</si>
  <si>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</si>
  <si>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</si>
  <si>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</si>
  <si>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</si>
  <si>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</si>
  <si>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</si>
  <si>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</si>
  <si>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</si>
  <si>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</si>
  <si>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</si>
  <si>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</si>
  <si>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</si>
  <si>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</si>
  <si>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</si>
  <si>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</si>
  <si>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</si>
  <si>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</si>
  <si>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</si>
  <si>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</si>
  <si>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</si>
  <si>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</si>
  <si>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</si>
  <si>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</si>
  <si>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</si>
  <si>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</si>
  <si>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</si>
  <si>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</si>
  <si>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</si>
  <si>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</si>
  <si>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</si>
  <si>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</si>
  <si>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</si>
  <si>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</si>
  <si>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</si>
  <si>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</si>
  <si>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</si>
  <si>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</si>
  <si>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</si>
  <si>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</si>
  <si>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</si>
  <si>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</si>
  <si>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</si>
  <si>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</si>
  <si>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</si>
  <si>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</si>
  <si>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</si>
  <si>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</si>
  <si>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</si>
  <si>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</si>
  <si>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</si>
  <si>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</si>
  <si>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</si>
  <si>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</si>
  <si>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</si>
  <si>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</si>
  <si>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</si>
  <si>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</si>
  <si>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</si>
  <si>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</si>
  <si>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</si>
  <si>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</si>
  <si>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</si>
  <si>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</si>
  <si>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</si>
  <si>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</si>
  <si>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</si>
  <si>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</si>
  <si>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</si>
  <si>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</si>
  <si>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</si>
  <si>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</si>
  <si>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</si>
  <si>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</si>
  <si>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</si>
  <si>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</si>
  <si>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</si>
  <si>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</si>
  <si>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</si>
  <si>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</si>
  <si>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</si>
  <si>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</si>
  <si>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</si>
  <si>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</si>
  <si>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</si>
  <si>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</si>
  <si>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</si>
  <si>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</si>
  <si>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</si>
  <si>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</si>
  <si>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</si>
  <si>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</si>
  <si>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</si>
  <si>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</si>
  <si>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</si>
  <si>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</si>
  <si>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</si>
  <si>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</si>
  <si>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</si>
  <si>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</si>
  <si>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</si>
  <si>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</si>
  <si>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</si>
  <si>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</si>
  <si>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</si>
  <si>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</si>
  <si>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</si>
  <si>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</si>
  <si>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</si>
  <si>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</si>
  <si>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</si>
  <si>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</si>
  <si>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</si>
  <si>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</si>
  <si>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</si>
  <si>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</si>
  <si>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</si>
  <si>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</si>
  <si>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</si>
  <si>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</si>
  <si>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</si>
  <si>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</si>
  <si>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</si>
  <si>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</si>
  <si>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</si>
  <si>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</si>
  <si>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</si>
  <si>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</si>
  <si>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</si>
  <si>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</si>
  <si>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</si>
  <si>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</si>
  <si>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</si>
  <si>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</si>
  <si>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</si>
  <si>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</si>
  <si>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</si>
  <si>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</si>
  <si>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</si>
  <si>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</si>
  <si>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</si>
  <si>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</si>
  <si>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</si>
  <si>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</si>
  <si>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</si>
  <si>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</si>
  <si>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</si>
  <si>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</si>
  <si>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</si>
  <si>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</si>
  <si>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</si>
  <si>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</si>
  <si>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</si>
  <si>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</si>
  <si>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</si>
  <si>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</si>
  <si>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</si>
  <si>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</si>
  <si>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</si>
  <si>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</si>
  <si>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</si>
  <si>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</si>
  <si>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</si>
  <si>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</si>
  <si>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</si>
  <si>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</si>
  <si>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</si>
  <si>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</si>
  <si>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</si>
  <si>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</si>
  <si>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</si>
  <si>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</si>
  <si>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</si>
  <si>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</si>
  <si>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</si>
  <si>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</si>
  <si>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</si>
  <si>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</si>
  <si>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</si>
  <si>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</si>
  <si>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</si>
  <si>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</si>
  <si>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</si>
  <si>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</si>
  <si>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</si>
  <si>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</si>
  <si>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</si>
  <si>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</si>
  <si>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</si>
  <si>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</si>
  <si>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</si>
  <si>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</si>
  <si>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</si>
  <si>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</si>
  <si>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</si>
  <si>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</si>
  <si>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</si>
  <si>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</si>
  <si>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</si>
  <si>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</si>
  <si>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</si>
  <si>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</si>
  <si>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</si>
  <si>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</si>
  <si>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</si>
  <si>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</si>
  <si>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</si>
  <si>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</si>
  <si>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</si>
  <si>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</si>
  <si>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</si>
  <si>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</si>
  <si>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</si>
  <si>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</si>
  <si>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</si>
  <si>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</si>
  <si>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</si>
  <si>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</si>
  <si>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</si>
  <si>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</si>
  <si>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</si>
  <si>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</si>
  <si>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</si>
  <si>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</si>
  <si>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</si>
  <si>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</si>
  <si>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</si>
  <si>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</si>
  <si>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</si>
  <si>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</si>
  <si>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</si>
  <si>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</si>
  <si>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</si>
  <si>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</si>
  <si>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</si>
  <si>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</si>
  <si>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</si>
  <si>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</si>
  <si>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</si>
  <si>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</si>
  <si>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</si>
  <si>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</si>
  <si>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</si>
  <si>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</si>
  <si>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</si>
  <si>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</si>
  <si>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</si>
  <si>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</si>
  <si>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</si>
  <si>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</si>
  <si>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</si>
  <si>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</si>
  <si>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</si>
  <si>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</si>
  <si>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</si>
  <si>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</si>
  <si>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</si>
  <si>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</si>
  <si>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</si>
  <si>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</si>
  <si>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</si>
  <si>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</si>
  <si>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</si>
  <si>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</si>
  <si>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</si>
  <si>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</si>
  <si>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</si>
  <si>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</si>
  <si>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</si>
  <si>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</si>
  <si>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</si>
  <si>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</si>
  <si>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</si>
  <si>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</si>
  <si>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</si>
  <si>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</si>
  <si>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</si>
  <si>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</si>
  <si>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</si>
  <si>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</si>
  <si>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</si>
  <si>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</si>
  <si>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</si>
  <si>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</si>
  <si>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</si>
  <si>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</si>
  <si>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</si>
  <si>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</si>
  <si>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</si>
  <si>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</si>
  <si>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</si>
  <si>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</si>
  <si>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</si>
  <si>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</si>
  <si>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</si>
  <si>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</si>
  <si>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</si>
  <si>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</si>
  <si>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</si>
  <si>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</si>
  <si>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</si>
  <si>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</si>
  <si>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</si>
  <si>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</si>
  <si>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</si>
  <si>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</si>
  <si>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</si>
  <si>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</si>
  <si>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</si>
  <si>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</si>
  <si>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</si>
  <si>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</si>
  <si>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</si>
  <si>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</si>
  <si>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</si>
  <si>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</si>
  <si>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</si>
  <si>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</si>
  <si>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</si>
  <si>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</si>
  <si>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</si>
  <si>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</si>
  <si>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</si>
  <si>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</si>
  <si>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</si>
  <si>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</si>
  <si>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</si>
  <si>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</si>
  <si>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</si>
  <si>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</si>
  <si>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</si>
  <si>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</si>
  <si>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</si>
  <si>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</si>
  <si>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</si>
  <si>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</si>
  <si>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</si>
  <si>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</si>
  <si>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</si>
  <si>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</si>
  <si>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</si>
  <si>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</si>
  <si>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</si>
  <si>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</si>
  <si>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</si>
  <si>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</si>
  <si>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</si>
  <si>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</si>
  <si>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</si>
  <si>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</si>
  <si>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</si>
  <si>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</si>
  <si>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</si>
  <si>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</si>
  <si>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</si>
  <si>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</si>
  <si>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</si>
  <si>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</si>
  <si>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</si>
  <si>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</si>
  <si>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</si>
  <si>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</si>
  <si>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</si>
  <si>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</si>
  <si>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</si>
  <si>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</si>
  <si>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</si>
  <si>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</si>
  <si>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</si>
  <si>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</si>
  <si>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</si>
  <si>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</si>
  <si>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</si>
  <si>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</si>
  <si>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</si>
  <si>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</si>
  <si>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</si>
  <si>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</si>
  <si>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</si>
  <si>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</si>
  <si>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</si>
  <si>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</si>
  <si>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</si>
  <si>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</si>
  <si>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</si>
  <si>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</si>
  <si>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</si>
  <si>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</si>
  <si>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</si>
  <si>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</si>
  <si>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</si>
  <si>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</si>
  <si>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</si>
  <si>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</si>
  <si>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</si>
  <si>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</si>
  <si>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</si>
  <si>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</si>
  <si>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</si>
  <si>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</si>
  <si>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</si>
  <si>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</si>
  <si>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</si>
  <si>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</si>
  <si>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</si>
  <si>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</si>
  <si>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</si>
  <si>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</si>
  <si>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</si>
  <si>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</si>
  <si>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</si>
  <si>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</si>
  <si>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</si>
  <si>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</si>
  <si>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</si>
  <si>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</si>
  <si>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</si>
  <si>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</si>
  <si>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</si>
  <si>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</si>
  <si>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</si>
  <si>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</si>
  <si>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</si>
  <si>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</si>
  <si>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</si>
  <si>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</si>
  <si>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</si>
  <si>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</si>
  <si>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</si>
  <si>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</si>
  <si>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</si>
  <si>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</si>
  <si>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</si>
  <si>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</si>
  <si>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</si>
  <si>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</si>
  <si>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</si>
  <si>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</si>
  <si>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</si>
  <si>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</si>
  <si>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</si>
  <si>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</si>
  <si>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</si>
  <si>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</si>
  <si>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</si>
  <si>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</si>
  <si>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</si>
  <si>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</si>
  <si>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</si>
  <si>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</si>
  <si>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</si>
  <si>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</si>
  <si>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</si>
  <si>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</si>
  <si>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</si>
  <si>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</si>
  <si>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</si>
  <si>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</si>
  <si>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</si>
  <si>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</si>
  <si>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</si>
  <si>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</si>
  <si>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</si>
  <si>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</si>
  <si>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</si>
  <si>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</si>
  <si>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</si>
  <si>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</si>
  <si>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</si>
  <si>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</si>
  <si>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</si>
  <si>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</si>
  <si>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</si>
  <si>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</si>
  <si>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</si>
  <si>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</si>
  <si>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</si>
  <si>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</si>
  <si>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</si>
  <si>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</si>
  <si>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</si>
  <si>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</si>
  <si>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</si>
  <si>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</si>
  <si>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</si>
  <si>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</si>
  <si>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</si>
  <si>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</si>
  <si>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</si>
  <si>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</si>
  <si>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</si>
  <si>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</si>
  <si>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</si>
  <si>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</si>
  <si>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</si>
  <si>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</si>
  <si>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</si>
  <si>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</si>
  <si>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</si>
  <si>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</si>
  <si>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</si>
  <si>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</si>
  <si>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</si>
  <si>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</si>
  <si>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</si>
  <si>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</si>
  <si>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</si>
  <si>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</si>
  <si>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</si>
  <si>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</si>
  <si>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</si>
  <si>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</si>
  <si>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</si>
  <si>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</si>
  <si>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</si>
  <si>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</si>
  <si>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</si>
  <si>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</si>
  <si>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</si>
  <si>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</si>
  <si>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</si>
  <si>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</si>
  <si>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</si>
  <si>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</si>
  <si>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</si>
  <si>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</si>
  <si>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</si>
  <si>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</si>
  <si>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</si>
  <si>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</si>
  <si>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</si>
  <si>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</si>
  <si>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</si>
  <si>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</si>
  <si>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</si>
  <si>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</si>
  <si>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</si>
  <si>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</si>
  <si>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</si>
  <si>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</si>
  <si>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</si>
  <si>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</si>
  <si>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</si>
  <si>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</si>
  <si>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</si>
  <si>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</si>
  <si>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</si>
  <si>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</si>
  <si>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</si>
  <si>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</si>
  <si>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</si>
  <si>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</si>
  <si>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</si>
  <si>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</si>
  <si>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</si>
  <si>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</si>
  <si>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</si>
  <si>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</si>
  <si>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</si>
  <si>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</si>
  <si>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</si>
  <si>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</si>
  <si>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</si>
  <si>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</si>
  <si>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</si>
  <si>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</si>
  <si>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</si>
  <si>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</si>
  <si>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</si>
  <si>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</si>
  <si>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</si>
  <si>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</si>
  <si>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</si>
  <si>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</si>
  <si>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</si>
  <si>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</si>
  <si>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</si>
  <si>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</si>
  <si>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</si>
  <si>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</si>
  <si>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</si>
  <si>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</si>
  <si>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</si>
  <si>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</si>
  <si>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</si>
  <si>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</si>
  <si>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</si>
  <si>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</si>
  <si>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</si>
  <si>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</si>
  <si>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</si>
  <si>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</si>
  <si>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</si>
  <si>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</si>
  <si>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</si>
  <si>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</si>
  <si>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</si>
  <si>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</si>
  <si>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</si>
  <si>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</si>
  <si>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</si>
  <si>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</si>
  <si>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</si>
  <si>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</si>
  <si>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</si>
  <si>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</si>
  <si>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</si>
  <si>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</si>
  <si>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</si>
  <si>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</si>
  <si>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</si>
  <si>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</si>
  <si>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</si>
  <si>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</si>
  <si>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</si>
  <si>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</si>
  <si>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</si>
  <si>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</si>
  <si>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</si>
  <si>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</si>
  <si>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</si>
  <si>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</si>
  <si>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</si>
  <si>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</si>
  <si>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</si>
  <si>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</si>
  <si>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</si>
  <si>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</si>
  <si>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</si>
  <si>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</si>
  <si>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</si>
  <si>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</si>
  <si>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</si>
  <si>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</si>
  <si>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</si>
  <si>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</si>
  <si>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</si>
  <si>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</si>
  <si>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</si>
  <si>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</si>
  <si>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</si>
  <si>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</si>
  <si>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</si>
  <si>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</si>
  <si>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</si>
  <si>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</si>
  <si>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</si>
  <si>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</si>
  <si>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</si>
  <si>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</si>
  <si>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</si>
  <si>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</si>
  <si>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</si>
  <si>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</si>
  <si>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</si>
  <si>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</si>
  <si>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</si>
  <si>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</si>
  <si>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</si>
  <si>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</si>
  <si>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</si>
  <si>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</si>
  <si>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</si>
  <si>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</si>
  <si>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</si>
  <si>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</si>
  <si>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</si>
  <si>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</si>
  <si>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</si>
  <si>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</si>
  <si>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</si>
  <si>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</si>
  <si>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</si>
  <si>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</si>
  <si>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</si>
  <si>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</si>
  <si>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</si>
  <si>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</si>
  <si>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</si>
  <si>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</si>
  <si>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</si>
  <si>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</si>
  <si>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</si>
  <si>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</si>
  <si>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</si>
  <si>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</si>
  <si>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</si>
  <si>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</si>
  <si>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</si>
  <si>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</si>
  <si>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</si>
  <si>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</si>
  <si>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</si>
  <si>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</si>
  <si>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</si>
  <si>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</si>
  <si>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</si>
  <si>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</si>
  <si>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</si>
  <si>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</si>
  <si>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</si>
  <si>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</si>
  <si>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</si>
  <si>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</si>
  <si>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</si>
  <si>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</si>
  <si>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</si>
  <si>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</si>
  <si>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</si>
  <si>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</si>
  <si>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</si>
  <si>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</si>
  <si>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</si>
  <si>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</si>
  <si>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</si>
  <si>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</si>
  <si>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</si>
  <si>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</si>
  <si>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</si>
  <si>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</si>
  <si>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</si>
  <si>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</si>
  <si>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</si>
  <si>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</si>
  <si>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</si>
  <si>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</si>
  <si>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</si>
  <si>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</si>
  <si>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</si>
  <si>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</si>
  <si>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</si>
  <si>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</si>
  <si>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</si>
  <si>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</si>
  <si>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</si>
  <si>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</si>
  <si>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</si>
  <si>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</si>
  <si>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</si>
  <si>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</si>
  <si>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</si>
  <si>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</si>
  <si>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</si>
  <si>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</si>
  <si>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</si>
  <si>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</si>
  <si>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</si>
  <si>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</si>
  <si>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</si>
  <si>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</si>
  <si>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</si>
  <si>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</si>
  <si>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</si>
  <si>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</si>
  <si>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</si>
  <si>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</si>
  <si>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</si>
  <si>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</si>
  <si>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</si>
  <si>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</si>
  <si>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</si>
  <si>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</si>
  <si>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</si>
  <si>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</si>
  <si>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</si>
  <si>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</si>
  <si>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</si>
  <si>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</si>
  <si>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</si>
  <si>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</si>
  <si>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</si>
  <si>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</si>
  <si>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</si>
  <si>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</si>
  <si>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</si>
  <si>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</si>
  <si>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</si>
  <si>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</si>
  <si>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</si>
  <si>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</si>
  <si>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</si>
  <si>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</si>
  <si>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</si>
  <si>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</si>
  <si>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</si>
  <si>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</si>
  <si>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</si>
  <si>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</si>
  <si>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</si>
  <si>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</si>
  <si>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</si>
  <si>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</si>
  <si>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</si>
  <si>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</si>
  <si>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</si>
  <si>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</si>
  <si>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</si>
  <si>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</si>
  <si>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</si>
  <si>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</si>
  <si>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</si>
  <si>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</si>
  <si>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</si>
  <si>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</si>
  <si>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</si>
  <si>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</si>
  <si>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</si>
  <si>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</si>
  <si>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</si>
  <si>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</si>
  <si>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</si>
  <si>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</si>
  <si>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</si>
  <si>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</si>
  <si>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</si>
  <si>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</si>
  <si>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</si>
  <si>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</si>
  <si>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</si>
  <si>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</si>
  <si>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</si>
  <si>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</si>
  <si>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</si>
  <si>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</si>
  <si>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</si>
  <si>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</si>
  <si>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</si>
  <si>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</si>
  <si>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</si>
  <si>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</si>
  <si>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</si>
  <si>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</si>
  <si>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</si>
  <si>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</si>
  <si>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</si>
  <si>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</si>
  <si>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</si>
  <si>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</si>
  <si>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</si>
  <si>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</si>
  <si>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</si>
  <si>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</si>
  <si>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</si>
  <si>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</si>
  <si>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</si>
  <si>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</si>
  <si>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</si>
  <si>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</si>
  <si>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</si>
  <si>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</si>
  <si>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</si>
  <si>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</si>
  <si>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</si>
  <si>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</si>
  <si>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</si>
  <si>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</si>
  <si>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</si>
  <si>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</si>
  <si>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</si>
  <si>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</si>
  <si>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</si>
  <si>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</si>
  <si>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</si>
  <si>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</si>
  <si>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</si>
  <si>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</si>
  <si>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</si>
  <si>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</si>
  <si>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</si>
  <si>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</si>
  <si>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</si>
  <si>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</si>
  <si>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</si>
  <si>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</si>
  <si>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</si>
  <si>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</si>
  <si>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</si>
  <si>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</si>
  <si>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</si>
  <si>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</si>
  <si>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</si>
  <si>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</si>
  <si>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</si>
  <si>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</si>
  <si>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</si>
  <si>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</si>
  <si>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</si>
  <si>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</si>
  <si>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</si>
  <si>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</si>
  <si>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</si>
  <si>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</si>
  <si>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</si>
  <si>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</si>
  <si>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</si>
  <si>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</si>
  <si>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</si>
  <si>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</si>
  <si>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</si>
  <si>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</si>
  <si>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</si>
  <si>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</si>
  <si>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</si>
  <si>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</si>
  <si>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</si>
  <si>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</si>
  <si>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</si>
  <si>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</si>
  <si>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</si>
  <si>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</si>
  <si>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</si>
  <si>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</si>
  <si>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</si>
  <si>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</si>
  <si>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</si>
  <si>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</si>
  <si>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</si>
  <si>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</si>
  <si>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</si>
  <si>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</si>
  <si>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</si>
  <si>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</si>
  <si>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</si>
  <si>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</si>
  <si>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</si>
  <si>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</si>
  <si>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</si>
  <si>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</si>
  <si>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</si>
  <si>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</si>
  <si>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</si>
  <si>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</si>
  <si>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</si>
  <si>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</si>
  <si>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</si>
  <si>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</si>
  <si>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</si>
  <si>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</si>
  <si>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</si>
  <si>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</si>
  <si>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</si>
  <si>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</si>
  <si>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</si>
  <si>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</si>
  <si>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</si>
  <si>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</si>
  <si>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</si>
  <si>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</si>
  <si>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</si>
  <si>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</si>
  <si>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</si>
  <si>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</si>
  <si>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</si>
  <si>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</si>
  <si>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</si>
  <si>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</si>
  <si>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</si>
  <si>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</si>
  <si>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</si>
  <si>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</si>
  <si>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</si>
  <si>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</si>
  <si>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</si>
  <si>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</si>
  <si>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</si>
  <si>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</si>
  <si>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</si>
  <si>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</si>
  <si>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</si>
  <si>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</si>
  <si>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</si>
  <si>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</si>
  <si>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</si>
  <si>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</si>
  <si>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</si>
  <si>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</si>
  <si>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</si>
  <si>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</si>
  <si>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</si>
  <si>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</si>
  <si>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</si>
  <si>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</si>
  <si>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</si>
  <si>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</si>
  <si>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</si>
  <si>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</si>
  <si>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</si>
  <si>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</si>
  <si>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</si>
  <si>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</si>
  <si>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</si>
  <si>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</si>
  <si>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</si>
  <si>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</si>
  <si>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</si>
  <si>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</si>
  <si>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</si>
  <si>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</si>
  <si>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</si>
  <si>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</si>
  <si>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</si>
  <si>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</si>
  <si>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</si>
  <si>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</si>
  <si>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</si>
  <si>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</si>
  <si>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</si>
  <si>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</si>
  <si>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</si>
  <si>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</si>
  <si>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</si>
  <si>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</si>
  <si>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</si>
  <si>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</si>
  <si>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</si>
  <si>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</si>
  <si>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</si>
  <si>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</si>
  <si>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</si>
  <si>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</si>
  <si>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</si>
  <si>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</si>
  <si>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</si>
  <si>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</si>
  <si>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</si>
  <si>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</si>
  <si>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</si>
  <si>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</si>
  <si>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</si>
  <si>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</si>
  <si>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</si>
  <si>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</si>
  <si>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</si>
  <si>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</si>
  <si>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</si>
  <si>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</si>
  <si>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</si>
  <si>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</si>
  <si>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</si>
  <si>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</si>
  <si>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</si>
  <si>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</si>
  <si>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</si>
  <si>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</si>
  <si>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</si>
  <si>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</si>
  <si>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</si>
  <si>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</si>
  <si>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</si>
  <si>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</si>
  <si>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</si>
  <si>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</si>
  <si>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</si>
  <si>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</si>
  <si>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</si>
  <si>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</si>
  <si>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</si>
  <si>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</si>
  <si>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</si>
  <si>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</si>
  <si>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</si>
  <si>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</si>
  <si>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</si>
  <si>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</si>
  <si>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</si>
  <si>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</si>
  <si>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</si>
  <si>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</si>
  <si>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</si>
  <si>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</si>
  <si>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</si>
  <si>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</si>
  <si>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</si>
  <si>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</si>
  <si>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</si>
  <si>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</si>
  <si>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</si>
  <si>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</si>
  <si>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</si>
  <si>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</si>
  <si>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</si>
  <si>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</si>
  <si>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</si>
  <si>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</si>
  <si>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</si>
  <si>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</si>
  <si>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</si>
  <si>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</si>
  <si>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</si>
  <si>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</si>
  <si>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</si>
  <si>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</si>
  <si>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</si>
  <si>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</si>
  <si>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</si>
  <si>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</si>
  <si>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</si>
  <si>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</si>
  <si>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</si>
  <si>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</si>
  <si>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</si>
  <si>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</si>
  <si>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</si>
  <si>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</si>
  <si>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</si>
  <si>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</si>
  <si>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</si>
  <si>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</si>
  <si>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</si>
  <si>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</si>
  <si>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</si>
  <si>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</si>
  <si>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</si>
  <si>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</si>
  <si>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</si>
  <si>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</si>
  <si>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</si>
  <si>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</si>
  <si>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</si>
  <si>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</si>
  <si>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</si>
  <si>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</si>
  <si>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</si>
  <si>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</si>
  <si>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</si>
  <si>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</si>
  <si>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</si>
  <si>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</si>
  <si>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</si>
  <si>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</si>
  <si>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</si>
  <si>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</si>
  <si>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</si>
  <si>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</si>
  <si>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</si>
  <si>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</si>
  <si>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</si>
  <si>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</si>
  <si>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</si>
  <si>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</si>
  <si>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</si>
  <si>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</si>
  <si>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</si>
  <si>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</si>
  <si>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</si>
  <si>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</si>
  <si>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</si>
  <si>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</si>
  <si>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</si>
  <si>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</si>
  <si>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</si>
  <si>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</si>
  <si>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</si>
  <si>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</si>
  <si>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</si>
  <si>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</si>
  <si>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</si>
  <si>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</si>
  <si>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</si>
  <si>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</si>
  <si>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</si>
  <si>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</si>
  <si>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</si>
  <si>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</si>
  <si>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</si>
  <si>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</si>
  <si>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</si>
  <si>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</si>
  <si>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</si>
  <si>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</si>
  <si>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</si>
  <si>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</si>
  <si>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</si>
  <si>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</si>
  <si>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</si>
  <si>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</si>
  <si>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</si>
  <si>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</si>
  <si>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</si>
  <si>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</si>
  <si>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</si>
  <si>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</si>
  <si>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</si>
  <si>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</si>
  <si>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</si>
  <si>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</si>
  <si>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</si>
  <si>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</si>
  <si>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</si>
  <si>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</si>
  <si>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</si>
  <si>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</si>
  <si>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</si>
  <si>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</si>
  <si>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</si>
  <si>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</si>
  <si>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</si>
  <si>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</si>
  <si>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</si>
  <si>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</si>
  <si>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</si>
  <si>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</si>
  <si>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</si>
  <si>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</si>
  <si>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</si>
  <si>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</si>
  <si>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</si>
  <si>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</si>
  <si>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</si>
  <si>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</si>
  <si>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</si>
  <si>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</si>
  <si>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</si>
  <si>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</si>
  <si>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</si>
  <si>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</si>
  <si>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</si>
  <si>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</si>
  <si>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</si>
  <si>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</si>
  <si>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</si>
  <si>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</si>
  <si>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</si>
  <si>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</si>
  <si>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</si>
  <si>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</si>
  <si>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</si>
  <si>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</si>
  <si>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</si>
  <si>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</si>
  <si>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</si>
  <si>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</si>
  <si>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</si>
  <si>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</si>
  <si>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</si>
  <si>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</si>
  <si>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</si>
  <si>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</si>
  <si>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</si>
  <si>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</si>
  <si>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</si>
  <si>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</si>
  <si>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</si>
  <si>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</si>
  <si>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</si>
  <si>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</si>
  <si>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</si>
  <si>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</si>
  <si>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</si>
  <si>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</si>
  <si>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</si>
  <si>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</si>
  <si>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</si>
  <si>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</si>
  <si>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</si>
  <si>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</si>
  <si>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</si>
  <si>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</si>
  <si>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</si>
  <si>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</si>
  <si>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</si>
  <si>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</si>
  <si>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</si>
  <si>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</si>
  <si>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</si>
  <si>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</si>
  <si>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</si>
  <si>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</si>
  <si>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</si>
  <si>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</si>
  <si>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</si>
  <si>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</si>
  <si>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</si>
  <si>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</si>
  <si>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</si>
  <si>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</si>
  <si>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</si>
  <si>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</si>
  <si>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</si>
  <si>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</si>
  <si>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</si>
  <si>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</si>
  <si>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</si>
  <si>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</si>
  <si>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</si>
  <si>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</si>
  <si>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</si>
  <si>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</si>
  <si>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</si>
  <si>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</si>
  <si>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</si>
  <si>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</si>
  <si>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</si>
  <si>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</si>
  <si>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</si>
  <si>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</si>
  <si>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</si>
  <si>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</si>
  <si>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</si>
  <si>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</si>
  <si>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</si>
  <si>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</si>
  <si>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</si>
  <si>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</si>
  <si>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</si>
  <si>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</si>
  <si>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</si>
  <si>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</si>
  <si>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</si>
  <si>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</si>
  <si>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</si>
  <si>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</si>
  <si>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</si>
  <si>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</si>
  <si>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</si>
  <si>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</si>
  <si>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</si>
  <si>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</si>
  <si>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</si>
  <si>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</si>
  <si>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</si>
  <si>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</si>
  <si>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</si>
  <si>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</si>
  <si>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</si>
  <si>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</si>
  <si>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</si>
  <si>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</si>
  <si>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</si>
  <si>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</si>
  <si>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</si>
  <si>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</si>
  <si>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</si>
  <si>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</si>
  <si>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</si>
  <si>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</si>
  <si>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</si>
  <si>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</si>
  <si>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</si>
  <si>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</si>
  <si>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</si>
  <si>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</si>
  <si>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</si>
  <si>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</si>
  <si>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</si>
  <si>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</si>
  <si>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</si>
  <si>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</si>
  <si>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</si>
  <si>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</si>
  <si>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</si>
  <si>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</si>
  <si>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</si>
  <si>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</si>
  <si>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</si>
  <si>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</si>
  <si>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</si>
  <si>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</si>
  <si>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</si>
  <si>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</si>
  <si>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</si>
  <si>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</si>
  <si>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</si>
  <si>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</si>
  <si>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</si>
  <si>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</si>
  <si>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</si>
  <si>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</si>
  <si>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</si>
  <si>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</si>
  <si>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</si>
  <si>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</si>
  <si>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</si>
  <si>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</si>
  <si>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</si>
  <si>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</si>
  <si>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</si>
  <si>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</si>
  <si>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</si>
  <si>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</si>
  <si>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</si>
  <si>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</si>
  <si>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</si>
  <si>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</si>
  <si>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</si>
  <si>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</si>
  <si>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</si>
  <si>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</si>
  <si>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</si>
  <si>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</si>
  <si>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</si>
  <si>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</si>
  <si>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</si>
  <si>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</si>
  <si>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</si>
  <si>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</si>
  <si>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</si>
  <si>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</si>
  <si>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</si>
  <si>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</si>
  <si>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</si>
  <si>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</si>
  <si>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</si>
  <si>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</si>
  <si>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</si>
  <si>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</si>
  <si>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</si>
  <si>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</si>
  <si>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</si>
  <si>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</si>
  <si>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</si>
  <si>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</si>
  <si>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</si>
  <si>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</si>
  <si>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</si>
  <si>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</si>
  <si>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</si>
  <si>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</si>
  <si>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</si>
  <si>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</si>
  <si>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</si>
  <si>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</si>
  <si>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</si>
  <si>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</si>
  <si>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</si>
  <si>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</si>
  <si>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</si>
  <si>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</si>
  <si>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</si>
  <si>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</si>
  <si>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</si>
  <si>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</si>
  <si>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</si>
  <si>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</si>
  <si>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</si>
  <si>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</si>
  <si>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</si>
  <si>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</si>
  <si>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</si>
  <si>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</si>
  <si>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</si>
  <si>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</si>
  <si>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</si>
  <si>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</si>
  <si>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</si>
  <si>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</si>
  <si>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</si>
  <si>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</si>
  <si>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</si>
  <si>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</si>
  <si>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</si>
  <si>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</si>
  <si>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</si>
  <si>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</si>
  <si>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</si>
  <si>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</si>
  <si>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</si>
  <si>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</si>
  <si>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</si>
  <si>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</si>
  <si>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</si>
  <si>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</si>
  <si>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</si>
  <si>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</si>
  <si>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</si>
  <si>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</si>
  <si>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</si>
  <si>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</si>
  <si>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</si>
  <si>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</si>
  <si>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</si>
  <si>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</si>
  <si>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</si>
  <si>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</si>
  <si>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</si>
  <si>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</si>
  <si>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</si>
  <si>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</si>
  <si>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</si>
  <si>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</si>
  <si>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</si>
  <si>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</si>
  <si>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</si>
  <si>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</si>
  <si>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</si>
  <si>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</si>
  <si>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</si>
  <si>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</si>
  <si>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</si>
  <si>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</si>
  <si>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</si>
  <si>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</si>
  <si>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</si>
  <si>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</si>
  <si>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</si>
  <si>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</si>
  <si>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</si>
  <si>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</si>
  <si>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</si>
  <si>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</si>
  <si>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</si>
  <si>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</si>
  <si>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</si>
  <si>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</si>
  <si>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</si>
  <si>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</si>
  <si>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</si>
  <si>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</si>
  <si>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</si>
  <si>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</si>
  <si>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</si>
  <si>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</si>
  <si>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</si>
  <si>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</si>
  <si>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</si>
  <si>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</si>
  <si>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</si>
  <si>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</si>
  <si>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</si>
  <si>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</si>
  <si>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</si>
  <si>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</si>
  <si>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</si>
  <si>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</si>
  <si>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</si>
  <si>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</si>
  <si>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</si>
  <si>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</si>
  <si>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</si>
  <si>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</si>
  <si>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</si>
  <si>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</si>
  <si>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</si>
  <si>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</si>
  <si>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</si>
  <si>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</si>
  <si>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</si>
  <si>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</si>
  <si>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</si>
  <si>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</si>
  <si>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</si>
  <si>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</si>
  <si>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</si>
  <si>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</si>
  <si>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</si>
  <si>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</si>
  <si>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</si>
  <si>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</si>
  <si>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</si>
  <si>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</si>
  <si>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</si>
  <si>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</si>
  <si>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</si>
  <si>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</si>
  <si>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</si>
  <si>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</si>
  <si>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</si>
  <si>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</si>
  <si>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</si>
  <si>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</si>
  <si>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</si>
  <si>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</si>
  <si>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</si>
  <si>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</si>
  <si>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</si>
  <si>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</si>
  <si>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</si>
  <si>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</si>
  <si>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</si>
  <si>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</si>
  <si>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</si>
  <si>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</si>
  <si>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</si>
  <si>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</si>
  <si>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</si>
  <si>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</si>
  <si>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</si>
  <si>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</si>
  <si>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</si>
  <si>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</si>
  <si>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</si>
  <si>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</si>
  <si>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</si>
  <si>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</si>
  <si>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</si>
  <si>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</si>
  <si>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</si>
  <si>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</si>
  <si>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</si>
  <si>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</si>
  <si>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</si>
  <si>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</si>
  <si>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</si>
  <si>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</si>
  <si>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</si>
  <si>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</si>
  <si>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</si>
  <si>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</si>
  <si>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</si>
  <si>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</si>
  <si>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</si>
  <si>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</si>
  <si>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</si>
  <si>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</si>
  <si>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</si>
  <si>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</si>
  <si>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</si>
  <si>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</si>
  <si>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</si>
  <si>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</si>
  <si>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</si>
  <si>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</si>
  <si>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</si>
  <si>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</si>
  <si>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</si>
  <si>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</si>
  <si>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</si>
  <si>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</si>
  <si>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</si>
  <si>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</si>
  <si>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</si>
  <si>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</si>
  <si>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</si>
  <si>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</si>
  <si>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</si>
  <si>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</si>
  <si>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</si>
  <si>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</si>
  <si>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</si>
  <si>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</si>
  <si>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</si>
  <si>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</si>
  <si>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</si>
  <si>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</si>
  <si>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</si>
  <si>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</si>
  <si>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</si>
  <si>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</si>
  <si>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</si>
  <si>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</si>
  <si>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</si>
  <si>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</si>
  <si>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</si>
  <si>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</si>
  <si>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</si>
  <si>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</si>
  <si>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</si>
  <si>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</si>
  <si>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</si>
  <si>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</si>
  <si>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</si>
  <si>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</si>
  <si>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</si>
  <si>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</si>
  <si>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</si>
  <si>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</si>
  <si>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</si>
  <si>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</si>
  <si>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</si>
  <si>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</si>
  <si>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</si>
  <si>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</si>
  <si>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</si>
  <si>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</si>
  <si>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</si>
  <si>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</si>
  <si>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</si>
  <si>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</si>
  <si>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</si>
  <si>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</si>
  <si>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</si>
  <si>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</si>
  <si>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</si>
  <si>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</si>
  <si>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</si>
  <si>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</si>
  <si>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</si>
  <si>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</si>
  <si>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</si>
  <si>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</si>
  <si>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</si>
  <si>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</si>
  <si>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</si>
  <si>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</si>
  <si>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</si>
  <si>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</si>
  <si>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</si>
  <si>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</si>
  <si>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</si>
  <si>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</si>
  <si>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</si>
  <si>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</si>
  <si>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</si>
  <si>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</si>
  <si>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</si>
  <si>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</si>
  <si>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</si>
  <si>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</si>
  <si>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</si>
  <si>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</si>
  <si>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</si>
  <si>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</si>
  <si>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</si>
  <si>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</si>
  <si>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</si>
  <si>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</si>
  <si>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</si>
  <si>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</si>
  <si>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</si>
  <si>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</si>
  <si>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</si>
  <si>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</si>
  <si>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</si>
  <si>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</si>
  <si>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</si>
  <si>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</si>
  <si>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</si>
  <si>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</si>
  <si>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</si>
  <si>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</si>
  <si>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</si>
  <si>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</si>
  <si>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</si>
  <si>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</si>
  <si>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</si>
  <si>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</si>
  <si>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</si>
  <si>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</si>
  <si>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</si>
  <si>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</si>
  <si>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</si>
  <si>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</si>
  <si>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</si>
  <si>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</si>
  <si>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</si>
  <si>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</si>
  <si>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</si>
  <si>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</si>
  <si>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</si>
  <si>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</si>
  <si>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</si>
  <si>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</si>
  <si>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</si>
  <si>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</si>
  <si>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</si>
  <si>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</si>
  <si>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</si>
  <si>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</si>
  <si>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</si>
  <si>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</si>
  <si>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</si>
  <si>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</si>
  <si>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</si>
  <si>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</si>
  <si>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</si>
  <si>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</si>
  <si>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</si>
  <si>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</si>
  <si>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</si>
  <si>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</si>
  <si>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</si>
  <si>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</si>
  <si>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</si>
  <si>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</si>
  <si>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</si>
  <si>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</si>
  <si>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</si>
  <si>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</si>
  <si>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</si>
  <si>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</si>
  <si>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</si>
  <si>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</si>
  <si>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</si>
  <si>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</si>
  <si>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</si>
  <si>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</si>
  <si>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</si>
  <si>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</si>
  <si>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</si>
  <si>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</si>
  <si>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</si>
  <si>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</si>
  <si>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</si>
  <si>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</si>
  <si>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</si>
  <si>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</si>
  <si>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</si>
  <si>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</si>
  <si>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</si>
  <si>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</si>
  <si>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</si>
  <si>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</si>
  <si>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</si>
  <si>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</si>
  <si>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</si>
  <si>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</si>
  <si>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</si>
  <si>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</si>
  <si>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</si>
  <si>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</si>
  <si>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</si>
  <si>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</si>
  <si>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</si>
  <si>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</si>
  <si>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</si>
  <si>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</si>
  <si>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</si>
  <si>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</si>
  <si>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</si>
  <si>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</si>
  <si>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</si>
  <si>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</si>
  <si>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</si>
  <si>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</si>
  <si>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</si>
  <si>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</si>
  <si>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</si>
  <si>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</si>
  <si>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</si>
  <si>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</si>
  <si>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</si>
  <si>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</si>
  <si>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</si>
  <si>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</si>
  <si>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</si>
  <si>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</si>
  <si>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</si>
  <si>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</si>
  <si>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</si>
  <si>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</si>
  <si>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</si>
  <si>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</si>
  <si>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</si>
  <si>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</si>
  <si>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</si>
  <si>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</si>
  <si>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</si>
  <si>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</si>
  <si>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</si>
  <si>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</si>
  <si>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</si>
  <si>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</si>
  <si>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</si>
  <si>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</si>
  <si>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</si>
  <si>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</si>
  <si>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</si>
  <si>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</si>
  <si>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</si>
  <si>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</si>
  <si>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</si>
  <si>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</si>
  <si>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</si>
  <si>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</si>
  <si>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</si>
  <si>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</si>
  <si>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</si>
  <si>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</si>
  <si>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</si>
  <si>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</si>
  <si>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</si>
  <si>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</si>
  <si>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</si>
  <si>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</si>
  <si>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</si>
  <si>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</si>
  <si>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</si>
  <si>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</si>
  <si>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</si>
  <si>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</si>
  <si>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</si>
  <si>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</si>
  <si>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</si>
  <si>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</si>
  <si>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</si>
  <si>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</si>
  <si>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</si>
  <si>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</si>
  <si>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</si>
  <si>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</si>
  <si>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</si>
  <si>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</si>
  <si>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</si>
  <si>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</si>
  <si>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</si>
  <si>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</si>
  <si>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</si>
  <si>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</si>
  <si>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</si>
  <si>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</si>
  <si>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</si>
  <si>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</si>
  <si>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</si>
  <si>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</si>
  <si>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</si>
  <si>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</si>
  <si>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</si>
  <si>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</si>
  <si>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</si>
  <si>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</si>
  <si>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</si>
  <si>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</si>
  <si>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</si>
  <si>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</si>
  <si>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</si>
  <si>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</si>
  <si>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</si>
  <si>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</si>
  <si>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</si>
  <si>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</si>
  <si>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</si>
  <si>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</si>
  <si>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</si>
  <si>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</si>
  <si>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</si>
  <si>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</si>
  <si>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</si>
  <si>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</si>
  <si>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</si>
  <si>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</si>
  <si>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</si>
  <si>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</si>
  <si>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</si>
  <si>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</si>
  <si>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</si>
  <si>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</si>
  <si>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</si>
  <si>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</si>
  <si>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</si>
  <si>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</si>
  <si>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</si>
  <si>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</si>
  <si>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</si>
  <si>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</si>
  <si>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</si>
  <si>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</si>
  <si>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</si>
  <si>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</si>
  <si>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</si>
  <si>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</si>
  <si>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</si>
  <si>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</si>
  <si>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</si>
  <si>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</si>
  <si>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</si>
  <si>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</si>
  <si>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</si>
  <si>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</si>
  <si>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</si>
  <si>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</si>
  <si>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</si>
  <si>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</si>
  <si>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</si>
  <si>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</si>
  <si>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</si>
  <si>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</si>
  <si>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</si>
  <si>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</si>
  <si>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</si>
  <si>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</si>
  <si>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</si>
  <si>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</si>
  <si>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</si>
  <si>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</si>
  <si>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</si>
  <si>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</si>
  <si>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</si>
  <si>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</si>
  <si>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</si>
  <si>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</si>
  <si>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</si>
  <si>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</si>
  <si>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</si>
  <si>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</si>
  <si>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</si>
  <si>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</si>
  <si>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</si>
  <si>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</si>
  <si>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</si>
  <si>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</si>
  <si>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</si>
  <si>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</si>
  <si>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</si>
  <si>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</si>
  <si>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</si>
  <si>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</si>
  <si>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</si>
  <si>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</si>
  <si>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</si>
  <si>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</si>
  <si>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</si>
  <si>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</si>
  <si>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</si>
  <si>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</si>
  <si>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</si>
  <si>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</si>
  <si>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</si>
  <si>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</si>
  <si>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</si>
  <si>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</si>
  <si>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</si>
  <si>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</si>
  <si>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</si>
  <si>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</si>
  <si>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</si>
  <si>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</si>
  <si>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</si>
  <si>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</si>
  <si>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</si>
  <si>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</si>
  <si>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</si>
  <si>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</si>
  <si>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</si>
  <si>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</si>
  <si>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</si>
  <si>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</si>
  <si>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</si>
  <si>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</si>
  <si>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</si>
  <si>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</si>
  <si>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</si>
  <si>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</si>
  <si>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</si>
  <si>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</si>
  <si>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</si>
  <si>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</si>
  <si>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</si>
  <si>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</si>
  <si>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</si>
  <si>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</si>
  <si>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</si>
  <si>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</si>
  <si>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</si>
  <si>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</si>
  <si>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</si>
  <si>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</si>
  <si>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</si>
  <si>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</si>
  <si>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</si>
  <si>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</si>
  <si>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</si>
  <si>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</si>
  <si>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</si>
  <si>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</si>
  <si>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</si>
  <si>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</si>
  <si>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</si>
  <si>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</si>
  <si>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</si>
  <si>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</si>
  <si>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</si>
  <si>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</si>
  <si>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</si>
  <si>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</si>
  <si>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</si>
  <si>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</si>
  <si>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</si>
  <si>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</si>
  <si>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</si>
  <si>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</si>
  <si>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</si>
  <si>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</si>
  <si>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</si>
  <si>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</si>
  <si>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</si>
  <si>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</si>
  <si>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</si>
  <si>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</si>
  <si>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</si>
  <si>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</si>
  <si>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</si>
  <si>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</si>
  <si>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</si>
  <si>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</si>
  <si>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</si>
  <si>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</si>
  <si>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</si>
  <si>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</si>
  <si>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</si>
  <si>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</si>
  <si>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</si>
  <si>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</si>
  <si>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</si>
  <si>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</si>
  <si>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</si>
  <si>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</si>
  <si>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</si>
  <si>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</si>
  <si>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</si>
  <si>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</si>
  <si>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</si>
  <si>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</si>
  <si>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</si>
  <si>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</si>
  <si>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</si>
  <si>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</si>
  <si>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</si>
  <si>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</si>
  <si>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</si>
  <si>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</si>
  <si>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</si>
  <si>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</si>
  <si>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</si>
  <si>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</si>
  <si>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</si>
  <si>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</si>
  <si>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</si>
  <si>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</si>
  <si>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</si>
  <si>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</si>
  <si>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</si>
  <si>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</si>
  <si>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</si>
  <si>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</si>
  <si>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</si>
  <si>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</si>
  <si>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</si>
  <si>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</si>
  <si>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</si>
  <si>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</si>
  <si>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</si>
  <si>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</si>
  <si>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</si>
  <si>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</si>
  <si>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</si>
  <si>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</si>
  <si>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</si>
  <si>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</si>
  <si>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</si>
  <si>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</si>
  <si>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</si>
  <si>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</si>
  <si>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</si>
  <si>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</si>
  <si>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</si>
  <si>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</si>
  <si>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</si>
  <si>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</si>
  <si>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</si>
  <si>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</si>
  <si>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</si>
  <si>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</si>
  <si>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</si>
  <si>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</si>
  <si>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</si>
  <si>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</si>
  <si>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</si>
  <si>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</si>
  <si>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</si>
  <si>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</si>
  <si>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</si>
  <si>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</si>
  <si>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</si>
  <si>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</si>
  <si>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</si>
  <si>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</si>
  <si>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</si>
  <si>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</si>
  <si>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</si>
  <si>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</si>
  <si>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</si>
  <si>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</si>
  <si>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</si>
  <si>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</si>
  <si>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</si>
  <si>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</si>
  <si>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</si>
  <si>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</si>
  <si>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</si>
  <si>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</si>
  <si>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</si>
  <si>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</si>
  <si>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</si>
  <si>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</si>
  <si>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</si>
  <si>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</si>
  <si>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</si>
  <si>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</si>
  <si>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</si>
  <si>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</si>
  <si>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</si>
  <si>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</si>
  <si>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</si>
  <si>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</si>
  <si>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</si>
  <si>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</si>
  <si>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</si>
  <si>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</si>
  <si>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</si>
  <si>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</si>
  <si>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</si>
  <si>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</si>
  <si>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</si>
  <si>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</si>
  <si>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</si>
  <si>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</si>
  <si>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</si>
  <si>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</si>
  <si>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</si>
  <si>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</si>
  <si>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</si>
  <si>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</si>
  <si>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</si>
  <si>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</si>
  <si>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</si>
  <si>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</si>
  <si>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</si>
  <si>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</si>
  <si>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</si>
  <si>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</si>
  <si>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</si>
  <si>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</si>
  <si>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</si>
  <si>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</si>
  <si>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</si>
  <si>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</si>
  <si>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</si>
  <si>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</si>
  <si>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</si>
  <si>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</si>
  <si>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</si>
  <si>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</si>
  <si>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</si>
  <si>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</si>
  <si>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</si>
  <si>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</si>
  <si>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</si>
  <si>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</si>
  <si>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</si>
  <si>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</si>
  <si>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</si>
  <si>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</si>
  <si>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</si>
  <si>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</si>
  <si>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</si>
  <si>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</si>
  <si>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</si>
  <si>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</si>
  <si>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</si>
  <si>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</si>
  <si>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</si>
  <si>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</si>
  <si>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</si>
  <si>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</si>
  <si>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</si>
  <si>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</si>
  <si>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</si>
  <si>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</si>
  <si>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</si>
  <si>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</si>
  <si>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</si>
  <si>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</si>
  <si>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</si>
  <si>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</si>
  <si>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</si>
  <si>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</si>
  <si>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</si>
  <si>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</si>
  <si>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</si>
  <si>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</si>
  <si>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</si>
  <si>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</si>
  <si>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</si>
  <si>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</si>
  <si>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</si>
  <si>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</si>
  <si>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</si>
  <si>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</si>
  <si>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</si>
  <si>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</si>
  <si>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</si>
  <si>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</si>
  <si>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</si>
  <si>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</si>
  <si>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</si>
  <si>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</si>
  <si>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</si>
  <si>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</si>
  <si>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</si>
  <si>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</si>
  <si>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</si>
  <si>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</si>
  <si>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</si>
  <si>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</si>
  <si>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</si>
  <si>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</si>
  <si>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</si>
  <si>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</si>
  <si>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</si>
  <si>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</si>
  <si>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</si>
  <si>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</si>
  <si>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</si>
  <si>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</si>
  <si>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</si>
  <si>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</si>
  <si>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</si>
  <si>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</si>
  <si>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</si>
  <si>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</si>
  <si>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</si>
  <si>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</si>
  <si>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</si>
  <si>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</si>
  <si>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</si>
  <si>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</si>
  <si>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</si>
  <si>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</si>
  <si>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</si>
  <si>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</si>
  <si>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</si>
  <si>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</si>
  <si>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</si>
  <si>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</si>
  <si>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</si>
  <si>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</si>
  <si>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</si>
  <si>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</si>
  <si>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</si>
  <si>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</si>
  <si>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</si>
  <si>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</si>
  <si>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</si>
  <si>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</si>
  <si>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</si>
  <si>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</si>
  <si>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</si>
  <si>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</si>
  <si>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</si>
  <si>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</si>
  <si>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</si>
  <si>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</si>
  <si>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</si>
  <si>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</si>
  <si>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</si>
  <si>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</si>
  <si>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</si>
  <si>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</si>
  <si>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</si>
  <si>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</si>
  <si>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</si>
  <si>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</si>
  <si>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</si>
  <si>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</si>
  <si>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</si>
  <si>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</si>
  <si>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</si>
  <si>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</si>
  <si>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</si>
  <si>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</si>
  <si>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</si>
  <si>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</si>
  <si>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</si>
  <si>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</si>
  <si>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</si>
  <si>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</si>
  <si>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</si>
  <si>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</si>
  <si>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</si>
  <si>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</si>
  <si>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</si>
  <si>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</si>
  <si>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</si>
  <si>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</si>
  <si>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</si>
  <si>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</si>
  <si>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</si>
  <si>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</si>
  <si>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</si>
  <si>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</si>
  <si>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</si>
  <si>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</si>
  <si>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</si>
  <si>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</si>
  <si>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</si>
  <si>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</si>
  <si>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</si>
  <si>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</si>
  <si>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</si>
  <si>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</si>
  <si>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</si>
  <si>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</si>
  <si>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</si>
  <si>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</si>
  <si>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</si>
  <si>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</si>
  <si>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</si>
  <si>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</si>
  <si>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</si>
  <si>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</si>
  <si>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</si>
  <si>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</si>
  <si>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</si>
  <si>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</si>
  <si>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</si>
  <si>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</si>
  <si>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</si>
  <si>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</si>
  <si>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</si>
  <si>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</si>
  <si>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</si>
  <si>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</si>
  <si>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</si>
  <si>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</si>
  <si>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</si>
  <si>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</si>
  <si>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</si>
  <si>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</si>
  <si>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</si>
  <si>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</si>
  <si>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</si>
  <si>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</si>
  <si>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</si>
  <si>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</si>
  <si>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</si>
  <si>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</si>
  <si>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</si>
  <si>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</si>
  <si>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</si>
  <si>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</si>
  <si>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</si>
  <si>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</si>
  <si>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</si>
  <si>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</si>
  <si>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</si>
  <si>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</si>
  <si>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</si>
  <si>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</si>
  <si>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</si>
  <si>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</si>
  <si>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</si>
  <si>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</si>
  <si>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</si>
  <si>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</si>
  <si>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</si>
  <si>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</si>
  <si>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</si>
  <si>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</si>
  <si>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</si>
  <si>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</si>
  <si>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</si>
  <si>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</si>
  <si>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</si>
  <si>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</si>
  <si>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</si>
  <si>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</si>
  <si>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</si>
  <si>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</si>
  <si>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</si>
  <si>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</si>
  <si>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</si>
  <si>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</si>
  <si>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</si>
  <si>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</si>
  <si>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</si>
  <si>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</si>
  <si>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</si>
  <si>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</si>
  <si>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</si>
  <si>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</si>
  <si>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</si>
  <si>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</si>
  <si>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</si>
  <si>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</si>
  <si>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</si>
  <si>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</si>
  <si>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</si>
  <si>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</si>
  <si>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</si>
  <si>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</si>
  <si>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</si>
  <si>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</si>
  <si>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</si>
  <si>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</si>
  <si>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</si>
  <si>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</si>
  <si>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</si>
  <si>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</si>
  <si>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</si>
  <si>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</si>
  <si>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</si>
  <si>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</si>
  <si>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</si>
  <si>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</si>
  <si>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</si>
  <si>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</si>
  <si>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</si>
  <si>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</si>
  <si>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</si>
  <si>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</si>
  <si>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</si>
  <si>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</si>
  <si>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</si>
  <si>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</si>
  <si>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</si>
  <si>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</si>
  <si>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</si>
  <si>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</si>
  <si>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</si>
  <si>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</si>
  <si>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</si>
  <si>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</si>
  <si>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</si>
  <si>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</si>
  <si>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</si>
  <si>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</si>
  <si>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</si>
  <si>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</si>
  <si>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</si>
  <si>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</si>
  <si>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</si>
  <si>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</si>
  <si>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</si>
  <si>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</si>
  <si>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</si>
  <si>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</si>
  <si>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</si>
  <si>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</si>
  <si>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</si>
  <si>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</si>
  <si>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</si>
  <si>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</si>
  <si>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</si>
  <si>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</si>
  <si>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</si>
  <si>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</si>
  <si>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</si>
  <si>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</si>
  <si>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</si>
  <si>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</si>
  <si>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</si>
  <si>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</si>
  <si>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</si>
  <si>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</si>
  <si>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</si>
  <si>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</si>
  <si>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</si>
  <si>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</si>
  <si>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</si>
  <si>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</si>
  <si>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</si>
  <si>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</si>
  <si>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</si>
  <si>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</si>
  <si>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</si>
  <si>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</si>
  <si>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</si>
  <si>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</si>
  <si>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</si>
  <si>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</si>
  <si>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</si>
  <si>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</si>
  <si>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</si>
  <si>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</si>
  <si>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</si>
  <si>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</si>
  <si>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</si>
  <si>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</si>
  <si>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</si>
  <si>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</si>
  <si>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</si>
  <si>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</si>
  <si>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</si>
  <si>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</si>
  <si>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</si>
  <si>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</si>
  <si>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</si>
  <si>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</si>
  <si>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</si>
  <si>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</si>
  <si>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</si>
  <si>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</si>
  <si>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</si>
  <si>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</si>
  <si>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</si>
  <si>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</si>
  <si>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</si>
  <si>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</si>
  <si>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</si>
  <si>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</si>
  <si>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</si>
  <si>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</si>
  <si>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</si>
  <si>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</si>
  <si>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</si>
  <si>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</si>
  <si>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</si>
  <si>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</si>
  <si>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</si>
  <si>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</si>
  <si>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</si>
  <si>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</si>
  <si>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</si>
  <si>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</si>
  <si>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</si>
  <si>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</si>
  <si>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</si>
  <si>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</si>
  <si>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</si>
  <si>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</si>
  <si>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</si>
  <si>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</si>
  <si>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</si>
  <si>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</si>
  <si>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</si>
  <si>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</si>
  <si>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</si>
  <si>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</si>
  <si>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</si>
  <si>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</si>
  <si>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</si>
  <si>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</si>
  <si>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</si>
  <si>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</si>
  <si>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</si>
  <si>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</si>
  <si>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</si>
  <si>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</si>
  <si>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Actualmente se encuentra en proceso de imposición de multa por entrega tardía de los suministro según Contrato de Suministro Nº 21/2015, del proceso de LG 59/2016, Acuerdo de Junta Directiva de N° 702.12.2015 de fecha 02 de diciembre de 2015. Aprobación de resolución final al proceso sancionatorio de multa por entrega extemporánea imponiendo  la multa de US$ 458.93, Acuerdo de Junta Directiva N° 212.04.2016 de fecha 07 de abril de 2016. Primer informe sobre multa no cancelada de fecha 02 de mayo de 2016 según memorandun DT 35/2016. Segundo informe sobre multa no cancelada de fecha 27 de octubre de 2016, según memorandun DT 48/2016</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</si>
  <si>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</si>
  <si>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</si>
  <si>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</si>
  <si>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</si>
  <si>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</si>
  <si>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</si>
  <si>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</si>
  <si>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</si>
  <si>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</si>
  <si>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</si>
  <si>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</si>
  <si>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</si>
  <si>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</si>
  <si>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</si>
  <si>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</si>
  <si>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</si>
  <si>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</si>
  <si>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</si>
  <si>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</si>
  <si>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</si>
  <si>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</si>
  <si>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</si>
  <si>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</si>
  <si>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</si>
  <si>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</si>
  <si>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</si>
  <si>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</si>
  <si>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</si>
  <si>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</si>
  <si>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</si>
  <si>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</si>
  <si>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</si>
  <si>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</si>
  <si>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</si>
  <si>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</si>
  <si>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</si>
  <si>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</si>
  <si>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</si>
  <si>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</si>
  <si>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</si>
  <si>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</si>
  <si>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</si>
  <si>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</si>
  <si>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</si>
  <si>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</si>
  <si>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</si>
  <si>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</si>
  <si>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</si>
  <si>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</si>
  <si>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</si>
  <si>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</si>
  <si>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</si>
  <si>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</si>
  <si>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</si>
  <si>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</si>
  <si>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</si>
  <si>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</si>
  <si>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</si>
  <si>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</si>
  <si>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</si>
  <si>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</si>
  <si>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</si>
  <si>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</si>
  <si>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</si>
  <si>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</si>
  <si>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</si>
  <si>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</si>
  <si>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</si>
  <si>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</si>
  <si>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</si>
  <si>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</si>
  <si>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</si>
  <si>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</si>
  <si>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</si>
  <si>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</si>
  <si>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</si>
  <si>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</si>
  <si>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</si>
  <si>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</si>
  <si>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</si>
  <si>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</si>
  <si>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</si>
  <si>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</si>
  <si>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</si>
  <si>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</si>
  <si>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</si>
  <si>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</si>
  <si>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</si>
  <si>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</si>
  <si>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</si>
  <si>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</si>
  <si>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</si>
  <si>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</si>
  <si>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</si>
  <si>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</si>
  <si>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</si>
  <si>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</si>
  <si>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</si>
  <si>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</si>
  <si>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</si>
  <si>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</si>
  <si>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</si>
  <si>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</si>
  <si>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</si>
  <si>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</si>
  <si>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</si>
  <si>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</si>
  <si>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</si>
  <si>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</si>
  <si>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</si>
  <si>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</si>
  <si>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</si>
  <si>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</si>
  <si>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</si>
  <si>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</si>
  <si>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</si>
  <si>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</si>
  <si>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</si>
  <si>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</si>
  <si>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</si>
  <si>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</si>
  <si>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</si>
  <si>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</si>
  <si>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</si>
  <si>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</si>
  <si>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</si>
  <si>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</si>
  <si>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</si>
  <si>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</si>
  <si>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</si>
  <si>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</si>
  <si>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</si>
  <si>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</si>
  <si>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</si>
  <si>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</si>
  <si>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</si>
  <si>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</si>
  <si>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</si>
  <si>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</si>
  <si>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</si>
  <si>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</si>
  <si>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</si>
  <si>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</si>
  <si>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</si>
  <si>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</si>
  <si>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</si>
  <si>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</si>
  <si>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</si>
  <si>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</si>
  <si>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</si>
  <si>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</si>
  <si>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</si>
  <si>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</si>
  <si>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</si>
  <si>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</si>
  <si>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</si>
  <si>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</si>
  <si>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</si>
  <si>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</si>
  <si>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</si>
  <si>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</si>
  <si>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</si>
  <si>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</si>
  <si>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</si>
  <si>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</si>
  <si>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</si>
  <si>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</si>
  <si>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</si>
  <si>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</si>
  <si>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</si>
  <si>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</si>
  <si>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</si>
  <si>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</si>
  <si>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</si>
  <si>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</si>
  <si>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</si>
  <si>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</si>
  <si>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</si>
  <si>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</si>
  <si>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</si>
  <si>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</si>
  <si>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</si>
  <si>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</si>
  <si>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</si>
  <si>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</si>
  <si>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</si>
  <si>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</si>
  <si>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</si>
  <si>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</si>
  <si>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</si>
  <si>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</si>
  <si>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</si>
  <si>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</si>
  <si>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</si>
  <si>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</si>
  <si>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</si>
  <si>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</si>
  <si>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</si>
  <si>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</si>
  <si>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</si>
  <si>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</si>
  <si>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</si>
  <si>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</si>
  <si>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</si>
  <si>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</si>
  <si>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</si>
  <si>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</si>
  <si>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</si>
  <si>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</si>
  <si>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</si>
  <si>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</si>
  <si>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</si>
  <si>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</si>
  <si>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</si>
  <si>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</si>
  <si>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</si>
  <si>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</si>
  <si>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</si>
  <si>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</si>
  <si>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</si>
  <si>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</si>
  <si>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</si>
  <si>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</si>
  <si>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</si>
  <si>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</si>
  <si>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</si>
  <si>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</si>
  <si>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</si>
  <si>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</si>
  <si>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</si>
  <si>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</si>
  <si>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</si>
  <si>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</si>
  <si>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</si>
  <si>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</si>
  <si>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</si>
  <si>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</si>
  <si>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</si>
  <si>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</si>
  <si>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</si>
  <si>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</si>
  <si>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</si>
  <si>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</si>
  <si>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</si>
  <si>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</si>
  <si>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</si>
  <si>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</si>
  <si>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</si>
  <si>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</si>
  <si>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</si>
  <si>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</si>
  <si>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</si>
  <si>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</si>
  <si>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</si>
  <si>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</si>
  <si>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</si>
  <si>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</si>
  <si>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</si>
  <si>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</si>
  <si>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</si>
  <si>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</si>
  <si>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</si>
  <si>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</si>
  <si>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</si>
  <si>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</si>
  <si>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</si>
  <si>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</si>
  <si>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</si>
  <si>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</si>
  <si>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</si>
  <si>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</si>
  <si>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</si>
  <si>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</si>
  <si>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</si>
  <si>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</si>
  <si>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</si>
  <si>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</si>
  <si>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</si>
  <si>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</si>
  <si>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</si>
  <si>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</si>
  <si>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</si>
  <si>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</si>
  <si>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</si>
  <si>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</si>
  <si>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</si>
  <si>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</si>
  <si>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</si>
  <si>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</si>
  <si>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</si>
  <si>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</si>
  <si>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</si>
  <si>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</si>
  <si>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</si>
  <si>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</si>
  <si>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</si>
  <si>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</si>
  <si>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</si>
  <si>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</si>
  <si>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</si>
  <si>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</si>
  <si>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</si>
  <si>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</si>
  <si>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</si>
  <si>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</si>
  <si>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</si>
  <si>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</si>
  <si>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</si>
  <si>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</si>
  <si>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</si>
  <si>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</si>
  <si>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</si>
  <si>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</si>
  <si>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</si>
  <si>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</si>
  <si>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</si>
  <si>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</si>
  <si>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</si>
  <si>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</si>
  <si>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</si>
  <si>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</si>
  <si>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</si>
  <si>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</si>
  <si>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</si>
  <si>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</si>
  <si>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</si>
  <si>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</si>
  <si>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</si>
  <si>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</si>
  <si>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</si>
  <si>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</si>
  <si>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</si>
  <si>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</si>
  <si>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</si>
  <si>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</si>
  <si>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</si>
  <si>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</si>
  <si>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</si>
  <si>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</si>
  <si>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</si>
  <si>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</si>
  <si>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</si>
  <si>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</si>
  <si>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</si>
  <si>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</si>
  <si>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</si>
  <si>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</si>
  <si>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</si>
  <si>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</si>
  <si>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</si>
  <si>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</si>
  <si>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</si>
  <si>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</si>
  <si>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</si>
  <si>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</si>
  <si>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</si>
  <si>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</si>
  <si>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</si>
  <si>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</si>
  <si>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</si>
  <si>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</si>
  <si>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</si>
  <si>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</si>
  <si>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</si>
  <si>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</si>
  <si>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</si>
  <si>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</si>
  <si>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</si>
  <si>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</si>
  <si>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</si>
  <si>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</si>
  <si>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</si>
  <si>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</si>
  <si>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</si>
  <si>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</si>
  <si>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</si>
  <si>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</si>
  <si>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</si>
  <si>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</si>
  <si>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</si>
  <si>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</si>
  <si>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</si>
  <si>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</si>
  <si>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</si>
  <si>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</si>
  <si>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</si>
  <si>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</si>
  <si>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</si>
  <si>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</si>
  <si>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</si>
  <si>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</si>
  <si>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</si>
  <si>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</si>
  <si>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</si>
  <si>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</si>
  <si>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</si>
  <si>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</si>
  <si>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</si>
  <si>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</si>
  <si>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</si>
  <si>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</si>
  <si>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</si>
  <si>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</si>
  <si>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</si>
  <si>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</si>
  <si>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</si>
  <si>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</si>
  <si>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</si>
  <si>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</si>
  <si>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</si>
  <si>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</si>
  <si>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</si>
  <si>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</si>
  <si>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</si>
  <si>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</si>
  <si>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</si>
  <si>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</si>
  <si>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</si>
  <si>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</si>
  <si>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</si>
  <si>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</si>
  <si>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</si>
  <si>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</si>
  <si>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</si>
  <si>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</si>
  <si>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</si>
  <si>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</si>
  <si>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</si>
  <si>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</si>
  <si>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</si>
  <si>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</si>
  <si>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</si>
  <si>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</si>
  <si>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</si>
  <si>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</si>
  <si>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</si>
  <si>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</si>
  <si>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</si>
  <si>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</si>
  <si>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</si>
  <si>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</si>
  <si>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</si>
  <si>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</si>
  <si>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</si>
  <si>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</si>
  <si>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</si>
  <si>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</si>
  <si>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</si>
  <si>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</si>
  <si>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</si>
  <si>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</si>
  <si>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</si>
  <si>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</si>
  <si>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</si>
  <si>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</si>
  <si>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</si>
  <si>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</si>
  <si>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</si>
  <si>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</si>
  <si>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</si>
  <si>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</si>
  <si>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</si>
  <si>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</si>
  <si>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</si>
  <si>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</si>
  <si>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</si>
  <si>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</si>
  <si>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</si>
  <si>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</si>
  <si>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</si>
  <si>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</si>
  <si>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</si>
  <si>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</si>
  <si>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</si>
  <si>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</si>
  <si>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</si>
  <si>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</si>
  <si>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</si>
  <si>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</si>
  <si>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</si>
  <si>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</si>
  <si>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</si>
  <si>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</si>
  <si>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</si>
  <si>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</si>
  <si>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</si>
  <si>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</si>
  <si>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</si>
  <si>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</si>
  <si>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</si>
  <si>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</si>
  <si>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</si>
  <si>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</si>
  <si>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</si>
  <si>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</si>
  <si>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</si>
  <si>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</si>
  <si>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</si>
  <si>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</si>
  <si>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</si>
  <si>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</si>
  <si>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</si>
  <si>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</si>
  <si>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</si>
  <si>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</si>
  <si>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</si>
  <si>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</si>
  <si>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</si>
  <si>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</si>
  <si>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</si>
  <si>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</si>
  <si>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</si>
  <si>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</si>
  <si>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</si>
  <si>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</si>
  <si>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</si>
  <si>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</si>
  <si>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</si>
  <si>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</si>
  <si>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</si>
  <si>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</si>
  <si>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</si>
  <si>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</si>
  <si>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</si>
  <si>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</si>
  <si>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</si>
  <si>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</si>
  <si>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</si>
  <si>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</si>
  <si>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</si>
  <si>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</si>
  <si>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</si>
  <si>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</si>
  <si>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</si>
  <si>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</si>
  <si>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</si>
  <si>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</si>
  <si>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</si>
  <si>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</si>
  <si>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</si>
  <si>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</si>
  <si>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</si>
  <si>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</si>
  <si>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</si>
  <si>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</si>
  <si>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</si>
  <si>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</si>
  <si>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</si>
  <si>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</si>
  <si>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</si>
  <si>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</si>
  <si>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</si>
  <si>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</si>
  <si>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</si>
  <si>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</si>
  <si>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</si>
  <si>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</si>
  <si>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</si>
  <si>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</si>
  <si>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</si>
  <si>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</si>
  <si>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</si>
  <si>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</si>
  <si>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</si>
  <si>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</si>
  <si>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</si>
  <si>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</si>
  <si>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</si>
  <si>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</si>
  <si>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</si>
  <si>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</si>
  <si>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</si>
  <si>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</si>
  <si>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</si>
  <si>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</si>
  <si>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</si>
  <si>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</si>
  <si>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</si>
  <si>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</si>
  <si>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</si>
  <si>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</si>
  <si>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</si>
  <si>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</si>
  <si>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</si>
  <si>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</si>
  <si>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</si>
  <si>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</si>
  <si>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</si>
  <si>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</si>
  <si>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</si>
  <si>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</si>
  <si>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</si>
  <si>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</si>
  <si>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</si>
  <si>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</si>
  <si>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</si>
  <si>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</si>
  <si>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</si>
  <si>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</si>
  <si>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</si>
  <si>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</si>
  <si>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</si>
  <si>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</si>
  <si>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</si>
  <si>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</si>
  <si>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</si>
  <si>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</si>
  <si>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</si>
  <si>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</si>
  <si>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</si>
  <si>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</si>
  <si>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</si>
  <si>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</si>
  <si>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</si>
  <si>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</si>
  <si>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</si>
  <si>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</si>
  <si>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</si>
  <si>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</si>
  <si>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</si>
  <si>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</si>
  <si>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</si>
  <si>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</si>
  <si>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</si>
  <si>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</si>
  <si>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</si>
  <si>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</si>
  <si>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</si>
  <si>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</si>
  <si>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</si>
  <si>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</si>
  <si>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</si>
  <si>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</si>
  <si>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</si>
  <si>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</si>
  <si>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</si>
  <si>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</si>
  <si>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</si>
  <si>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</si>
  <si>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</si>
  <si>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</si>
  <si>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</si>
  <si>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</si>
  <si>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</si>
  <si>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</si>
  <si>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</si>
  <si>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</si>
  <si>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</si>
  <si>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</si>
  <si>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</si>
  <si>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</si>
  <si>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</si>
  <si>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</si>
  <si>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</si>
  <si>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</si>
  <si>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</si>
  <si>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</si>
  <si>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</si>
  <si>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</si>
  <si>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</si>
  <si>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</si>
  <si>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</si>
  <si>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</si>
  <si>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</si>
  <si>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</si>
  <si>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</si>
  <si>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</si>
  <si>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</si>
  <si>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</si>
  <si>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</si>
  <si>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</si>
  <si>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</si>
  <si>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</si>
  <si>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</si>
  <si>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</si>
  <si>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</si>
  <si>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</si>
  <si>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</si>
  <si>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</si>
  <si>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</si>
  <si>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</si>
  <si>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</si>
  <si>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</si>
  <si>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</si>
  <si>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</si>
  <si>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</si>
  <si>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</si>
  <si>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</si>
  <si>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</si>
  <si>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</si>
  <si>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</si>
  <si>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</si>
  <si>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</si>
  <si>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</si>
  <si>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</si>
  <si>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</si>
  <si>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</si>
  <si>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</si>
  <si>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</si>
  <si>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</si>
  <si>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</si>
  <si>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</si>
  <si>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</si>
  <si>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</si>
  <si>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</si>
  <si>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</si>
  <si>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</si>
  <si>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</si>
  <si>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</si>
  <si>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</si>
  <si>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</si>
  <si>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</si>
  <si>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</si>
  <si>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</si>
  <si>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</si>
  <si>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</si>
  <si>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</si>
  <si>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</si>
  <si>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</si>
  <si>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</si>
  <si>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</si>
  <si>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</si>
  <si>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</si>
  <si>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</si>
  <si>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</si>
  <si>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</si>
  <si>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</si>
  <si>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</si>
  <si>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</si>
  <si>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</si>
  <si>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</si>
  <si>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</si>
  <si>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</si>
  <si>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</si>
  <si>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</si>
  <si>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</si>
  <si>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</si>
  <si>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</si>
  <si>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</si>
  <si>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</si>
  <si>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</si>
  <si>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</si>
  <si>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</si>
  <si>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</si>
  <si>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</si>
  <si>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</si>
  <si>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</si>
  <si>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</si>
  <si>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</si>
  <si>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</si>
  <si>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</si>
  <si>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</si>
  <si>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</si>
  <si>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</si>
  <si>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</si>
  <si>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</si>
  <si>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</si>
  <si>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</si>
  <si>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</si>
  <si>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</si>
  <si>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</si>
  <si>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</si>
  <si>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</si>
  <si>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</si>
  <si>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</si>
  <si>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</si>
  <si>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</si>
  <si>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</si>
  <si>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</si>
  <si>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</si>
  <si>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</si>
  <si>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</si>
  <si>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</si>
  <si>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</si>
  <si>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</si>
  <si>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</si>
  <si>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</si>
  <si>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</si>
  <si>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</si>
  <si>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</si>
  <si>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</si>
  <si>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</si>
  <si>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</si>
  <si>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</si>
  <si>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</si>
  <si>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</si>
  <si>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</si>
  <si>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</si>
  <si>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</si>
  <si>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</si>
  <si>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</si>
  <si>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</si>
  <si>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</si>
  <si>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</si>
  <si>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</si>
  <si>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</si>
  <si>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</si>
  <si>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</si>
  <si>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</si>
  <si>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</si>
  <si>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</si>
  <si>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</si>
  <si>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</si>
  <si>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</si>
  <si>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</si>
  <si>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</si>
  <si>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</si>
  <si>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</si>
  <si>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</si>
  <si>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</si>
  <si>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</si>
  <si>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</si>
  <si>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</si>
  <si>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</si>
  <si>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</si>
  <si>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</si>
  <si>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</si>
  <si>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</si>
  <si>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</si>
  <si>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</si>
  <si>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</si>
  <si>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</si>
  <si>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</si>
  <si>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</si>
  <si>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</si>
  <si>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</si>
  <si>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</si>
  <si>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</si>
  <si>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</si>
  <si>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</si>
  <si>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</si>
  <si>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</si>
  <si>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</si>
  <si>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</si>
  <si>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</si>
  <si>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</si>
  <si>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</si>
  <si>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</si>
  <si>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</si>
  <si>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</si>
  <si>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</si>
  <si>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</si>
  <si>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</si>
  <si>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</si>
  <si>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Por resolución final de fecha 18 de mayo de 2017, se impuso multa por mora de US$ 25.17 por entrega tardía de los suministro de la Orden de Compra Nº 574 de fecha 07 de julio de 2016 (LG 90/2016) Acuerdo Nº 525.09.2016 (fecha limite para cancelar 02 de junio de 2017) Sin haber sido cancelada.</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</si>
  <si>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</si>
  <si>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</si>
  <si>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</si>
  <si>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</si>
  <si>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</si>
  <si>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</si>
  <si>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</si>
  <si>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</si>
  <si>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</si>
  <si>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</si>
  <si>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</si>
  <si>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</si>
  <si>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</si>
  <si>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</si>
  <si>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</si>
  <si>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</si>
  <si>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</si>
  <si>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</si>
  <si>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</si>
  <si>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</si>
  <si>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</si>
  <si>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</si>
  <si>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</si>
  <si>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</si>
  <si>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</si>
  <si>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</si>
  <si>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</si>
  <si>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</si>
  <si>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</si>
  <si>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</si>
  <si>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</si>
  <si>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</si>
  <si>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</si>
  <si>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</si>
  <si>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</si>
  <si>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</si>
  <si>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</si>
  <si>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</si>
  <si>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</si>
  <si>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</si>
  <si>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</si>
  <si>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</si>
  <si>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</si>
  <si>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</si>
  <si>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</si>
  <si>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</si>
  <si>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</si>
  <si>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</si>
  <si>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</si>
  <si>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</si>
  <si>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</si>
  <si>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</si>
  <si>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</si>
  <si>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</si>
  <si>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</si>
  <si>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</si>
  <si>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</si>
  <si>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</si>
  <si>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</si>
  <si>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</si>
  <si>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</si>
  <si>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</si>
  <si>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</si>
  <si>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</si>
  <si>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</si>
  <si>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Proceso en ejecución</t>
  </si>
  <si>
    <t>Proceso en ejecución.</t>
  </si>
  <si>
    <t>Procesos en ejecución</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</si>
  <si>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</si>
  <si>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</si>
  <si>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</si>
  <si>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</si>
  <si>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</si>
  <si>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</si>
  <si>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</si>
  <si>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</si>
  <si>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</si>
  <si>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</si>
  <si>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</si>
  <si>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</si>
  <si>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</si>
  <si>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</si>
  <si>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</si>
  <si>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</si>
  <si>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</si>
  <si>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</si>
  <si>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</si>
  <si>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</si>
  <si>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</si>
  <si>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</si>
  <si>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</si>
  <si>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</si>
  <si>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</si>
  <si>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</si>
  <si>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</si>
  <si>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</si>
  <si>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</si>
  <si>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</si>
  <si>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</si>
  <si>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</si>
  <si>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</si>
  <si>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</si>
  <si>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</si>
  <si>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</si>
  <si>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</si>
  <si>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</si>
  <si>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</si>
  <si>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</si>
  <si>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</si>
  <si>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</si>
  <si>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</si>
  <si>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</si>
  <si>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</si>
  <si>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</si>
  <si>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</si>
  <si>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</si>
  <si>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</si>
  <si>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</si>
  <si>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</si>
  <si>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</si>
  <si>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</si>
  <si>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</si>
  <si>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</si>
  <si>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</si>
  <si>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</si>
  <si>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</si>
  <si>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</si>
  <si>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</si>
  <si>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</si>
  <si>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</si>
  <si>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</si>
  <si>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</si>
  <si>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</si>
  <si>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</si>
  <si>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</si>
  <si>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</si>
  <si>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</si>
  <si>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</si>
  <si>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</si>
  <si>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</si>
  <si>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</si>
  <si>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</si>
  <si>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</si>
  <si>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</si>
  <si>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</si>
  <si>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</si>
  <si>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</si>
  <si>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</si>
  <si>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</si>
  <si>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</si>
  <si>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</si>
  <si>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</si>
  <si>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</si>
  <si>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</si>
  <si>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</si>
  <si>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</si>
  <si>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</si>
  <si>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</si>
  <si>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</si>
  <si>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</si>
  <si>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</si>
  <si>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</si>
  <si>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</si>
  <si>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</si>
  <si>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</si>
  <si>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</si>
  <si>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</si>
  <si>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</si>
  <si>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</si>
  <si>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</si>
  <si>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</si>
  <si>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</si>
  <si>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</si>
  <si>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</si>
  <si>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</si>
  <si>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</si>
  <si>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</si>
  <si>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</si>
  <si>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</si>
  <si>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</si>
  <si>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</si>
  <si>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</si>
  <si>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</si>
  <si>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</si>
  <si>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</si>
  <si>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</si>
  <si>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</si>
  <si>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</si>
  <si>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</si>
  <si>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</si>
  <si>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</si>
  <si>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</si>
  <si>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</si>
  <si>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</si>
  <si>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</si>
  <si>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</si>
  <si>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</si>
  <si>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</si>
  <si>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</si>
  <si>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</si>
  <si>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</si>
  <si>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</si>
  <si>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</si>
  <si>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</si>
  <si>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</si>
  <si>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</si>
  <si>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</si>
  <si>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</si>
  <si>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</si>
  <si>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</si>
  <si>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</si>
  <si>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</si>
  <si>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</si>
  <si>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</si>
  <si>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</si>
  <si>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</si>
  <si>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</si>
  <si>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</si>
  <si>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</si>
  <si>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</si>
  <si>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</si>
  <si>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</si>
  <si>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</si>
  <si>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</si>
  <si>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</si>
  <si>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</si>
  <si>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</si>
  <si>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</si>
  <si>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</si>
  <si>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</si>
  <si>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</si>
  <si>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</si>
  <si>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</si>
  <si>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</si>
  <si>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</si>
  <si>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</si>
  <si>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</si>
  <si>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</si>
  <si>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</si>
  <si>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Alquimica, S.A. de C.V.</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</si>
  <si>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</si>
  <si>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</si>
  <si>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</si>
  <si>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</si>
  <si>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</si>
  <si>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</si>
  <si>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</si>
  <si>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</si>
  <si>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</si>
  <si>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</si>
  <si>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</si>
  <si>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</si>
  <si>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</si>
  <si>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</si>
  <si>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</si>
  <si>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</si>
  <si>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</si>
  <si>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</si>
  <si>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</si>
  <si>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</si>
  <si>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</si>
  <si>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</si>
  <si>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</si>
  <si>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</si>
  <si>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</si>
  <si>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</si>
  <si>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</si>
  <si>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</si>
  <si>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</si>
  <si>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</si>
  <si>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</si>
  <si>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</si>
  <si>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</si>
  <si>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</si>
  <si>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</si>
  <si>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</si>
  <si>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</si>
  <si>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</si>
  <si>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</si>
  <si>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</si>
  <si>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</si>
  <si>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</si>
  <si>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</si>
  <si>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</si>
  <si>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</si>
  <si>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</si>
  <si>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</si>
  <si>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</si>
  <si>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</si>
  <si>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</si>
  <si>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</si>
  <si>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</si>
  <si>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</si>
  <si>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</si>
  <si>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</si>
  <si>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</si>
  <si>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</si>
  <si>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</si>
  <si>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</si>
  <si>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</si>
  <si>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</si>
  <si>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</si>
  <si>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</si>
  <si>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</si>
  <si>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</si>
  <si>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</si>
  <si>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</si>
  <si>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</si>
  <si>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</si>
  <si>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</si>
  <si>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</si>
  <si>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</si>
  <si>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</si>
  <si>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</si>
  <si>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</si>
  <si>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</si>
  <si>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</si>
  <si>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</si>
  <si>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</si>
  <si>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</si>
  <si>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</si>
  <si>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</si>
  <si>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</si>
  <si>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</si>
  <si>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</si>
  <si>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</si>
  <si>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</si>
  <si>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</si>
  <si>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</si>
  <si>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</si>
  <si>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</si>
  <si>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</si>
  <si>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</si>
  <si>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</si>
  <si>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</si>
  <si>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</si>
  <si>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</si>
  <si>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</si>
  <si>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</si>
  <si>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</si>
  <si>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</si>
  <si>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</si>
  <si>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</si>
  <si>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</si>
  <si>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</si>
  <si>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</si>
  <si>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</si>
  <si>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</si>
  <si>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</si>
  <si>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</si>
  <si>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</si>
  <si>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</si>
  <si>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</si>
  <si>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</si>
  <si>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</si>
  <si>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</si>
  <si>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</si>
  <si>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</si>
  <si>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</si>
  <si>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</si>
  <si>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</si>
  <si>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</si>
  <si>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</si>
  <si>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</si>
  <si>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</si>
  <si>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</si>
  <si>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</si>
  <si>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</si>
  <si>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</si>
  <si>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</si>
  <si>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</si>
  <si>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</si>
  <si>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</si>
  <si>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</si>
  <si>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</si>
  <si>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</si>
  <si>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</si>
  <si>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</si>
  <si>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</si>
  <si>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</si>
  <si>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</si>
  <si>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</si>
  <si>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</si>
  <si>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</si>
  <si>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</si>
  <si>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</si>
  <si>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</si>
  <si>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</si>
  <si>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</si>
  <si>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</si>
  <si>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</si>
  <si>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</si>
  <si>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</si>
  <si>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</si>
  <si>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</si>
  <si>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</si>
  <si>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</si>
  <si>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</si>
  <si>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</si>
  <si>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</si>
  <si>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</si>
  <si>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</si>
  <si>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</si>
  <si>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</si>
  <si>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</si>
  <si>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8 días calendarios después de recibir orden de compra</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</si>
  <si>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</si>
  <si>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</si>
  <si>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</si>
  <si>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</si>
  <si>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</si>
  <si>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</si>
  <si>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</si>
  <si>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</si>
  <si>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</si>
  <si>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</si>
  <si>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</si>
  <si>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</si>
  <si>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</si>
  <si>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</si>
  <si>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</si>
  <si>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</si>
  <si>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898/2018</t>
  </si>
  <si>
    <t>Cásela, S.A. de C.V.</t>
  </si>
  <si>
    <t>901/2018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</si>
  <si>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</si>
  <si>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</si>
  <si>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</si>
  <si>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</si>
  <si>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</si>
  <si>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</si>
  <si>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</si>
  <si>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</si>
  <si>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</si>
  <si>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</si>
  <si>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</si>
  <si>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</si>
  <si>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</si>
  <si>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</si>
  <si>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</si>
  <si>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</si>
  <si>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</si>
  <si>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</si>
  <si>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</si>
  <si>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</si>
  <si>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</si>
  <si>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</si>
  <si>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</si>
  <si>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</si>
  <si>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</si>
  <si>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</si>
  <si>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</si>
  <si>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</si>
  <si>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</si>
  <si>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</si>
  <si>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</si>
  <si>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</si>
  <si>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</si>
  <si>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</si>
  <si>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</si>
  <si>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</si>
  <si>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</si>
  <si>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</si>
  <si>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</si>
  <si>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</si>
  <si>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</si>
  <si>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</si>
  <si>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70/2018</t>
  </si>
  <si>
    <t xml:space="preserve">Servicios de capacitaciones para el personal de FOPROLYD </t>
  </si>
  <si>
    <t>LG N° 73/2018</t>
  </si>
  <si>
    <t>Proveer del suministro de material quirúrgico para beneficiario de FOPROLYD</t>
  </si>
  <si>
    <t>905/2018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</si>
  <si>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</si>
  <si>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</si>
  <si>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</si>
  <si>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</si>
  <si>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</si>
  <si>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</si>
  <si>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</si>
  <si>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</si>
  <si>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</si>
  <si>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</si>
  <si>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</si>
  <si>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80/2018</t>
  </si>
  <si>
    <t xml:space="preserve">Servicio de mantenimiento preventivo y correctivo de extintores de FOPROLYD </t>
  </si>
  <si>
    <t>LG N° 81/2018</t>
  </si>
  <si>
    <t xml:space="preserve">Servicio de mantenimiento preventivo para cuatro vehículos tipo pick up de FOPROLYD </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</si>
  <si>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</si>
  <si>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</si>
  <si>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</si>
  <si>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</si>
  <si>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</si>
  <si>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</si>
  <si>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</si>
  <si>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</si>
  <si>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</si>
  <si>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97/2018</t>
  </si>
  <si>
    <t>Servicio de publicación escrita de esquela de condolencia en un periódico de circulación nacional</t>
  </si>
  <si>
    <t xml:space="preserve">Contratar el servicio de publicación escrita de esquela de condolencia </t>
  </si>
  <si>
    <t>915/2018</t>
  </si>
  <si>
    <t>CORRESPONDIENTES AL PERIODO  A JUNIO DE 2018</t>
  </si>
  <si>
    <t>Del 19 al 22 de junio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</si>
</sst>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_);[Red]\(&quot;$&quot;#,##0.00\)"/>
    <numFmt numFmtId="44" formatCode="_(&quot;$&quot;* #,##0.00_);_(&quot;$&quot;* \(#,##0.00\);_(&quot;$&quot;* &quot;-&quot;??_);_(@_)"/>
    <numFmt numFmtId="164" formatCode="&quot;$&quot;#,##0.00;\-&quot;$&quot;#,##0.00"/>
    <numFmt numFmtId="165" formatCode="_-[$$-1009]* #,##0.00_-;\-[$$-1009]* #,##0.00_-;_-[$$-1009]* &quot;-&quot;??_-;_-@_-"/>
    <numFmt numFmtId="166" formatCode="dd/mm/yy;@"/>
    <numFmt numFmtId="167" formatCode="_-&quot;US$ &quot;* #,##0.00_-;\-&quot;US$ &quot;* #,##0.00_-;_-&quot;US$ &quot;* &quot;-&quot;??_-;_-@_-"/>
    <numFmt numFmtId="168" formatCode="_-[$$-440A]* #,##0.00_ ;_-[$$-440A]* \-#,##0.00\ ;_-[$$-440A]* &quot;-&quot;??_ ;_-@_ "/>
    <numFmt numFmtId="169" formatCode="_([$$-440A]* #,##0.00_);_([$$-440A]* \(#,##0.00\);_([$$-440A]* &quot;-&quot;??_);_(@_)"/>
    <numFmt numFmtId="170" formatCode="[$-F400]h:mm:ss\ AM/PM"/>
    <numFmt numFmtId="171" formatCode="_-[$$-C09]* #,##0.00_-;\-[$$-C09]* #,##0.00_-;_-[$$-C09]* &quot;-&quot;??_-;_-@_-"/>
    <numFmt numFmtId="172" formatCode="&quot;$&quot;#,##0.00"/>
    <numFmt numFmtId="173" formatCode="_-* #,##0.00\ &quot;$&quot;_-;\-* #,##0.00\ &quot;$&quot;_-;_-* &quot;-&quot;??\ &quot;$&quot;_-;_-@_-"/>
  </numFmts>
  <fonts count="7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2"/>
      <color rgb="FF333333"/>
      <name val="Calibri"/>
      <family val="2"/>
      <scheme val="minor"/>
    </font>
    <font>
      <b/>
      <i/>
      <sz val="12"/>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9"/>
      <name val="Calibri"/>
      <family val="2"/>
      <scheme val="minor"/>
    </font>
    <font>
      <sz val="20"/>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b/>
      <sz val="7"/>
      <name val="Calibri"/>
      <family val="2"/>
      <scheme val="minor"/>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0"/>
        <bgColor rgb="FF000000"/>
      </patternFill>
    </fill>
    <fill>
      <patternFill patternType="solid">
        <fgColor theme="0"/>
        <bgColor auto="1"/>
      </pattern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00CC"/>
        <bgColor indexed="64"/>
      </patternFill>
    </fill>
  </fills>
  <borders count="5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double">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s>
  <cellStyleXfs count="11">
    <xf numFmtId="0" fontId="0" fillId="0" borderId="0"/>
    <xf numFmtId="0" fontId="5" fillId="0" borderId="0" applyNumberFormat="0" applyFill="0" applyBorder="0" applyAlignment="0" applyProtection="0">
      <alignment vertical="top"/>
      <protection locked="0"/>
    </xf>
    <xf numFmtId="9" fontId="3" fillId="0" borderId="0" applyFont="0" applyFill="0" applyBorder="0" applyAlignment="0" applyProtection="0"/>
    <xf numFmtId="0" fontId="3" fillId="0" borderId="0"/>
    <xf numFmtId="9" fontId="57" fillId="0" borderId="0" applyFont="0" applyFill="0" applyBorder="0" applyAlignment="0" applyProtection="0"/>
    <xf numFmtId="9" fontId="3" fillId="0" borderId="0" applyFont="0" applyFill="0" applyBorder="0" applyAlignment="0" applyProtection="0"/>
    <xf numFmtId="9" fontId="68" fillId="0" borderId="0" applyFont="0" applyFill="0" applyBorder="0" applyAlignment="0" applyProtection="0"/>
    <xf numFmtId="9" fontId="70" fillId="0" borderId="0" applyFont="0" applyFill="0" applyBorder="0" applyAlignment="0" applyProtection="0"/>
    <xf numFmtId="173" fontId="70" fillId="0" borderId="0" applyFont="0" applyFill="0" applyBorder="0" applyAlignment="0" applyProtection="0"/>
    <xf numFmtId="9" fontId="72" fillId="0" borderId="0" applyFont="0" applyFill="0" applyBorder="0" applyAlignment="0" applyProtection="0"/>
    <xf numFmtId="173" fontId="72" fillId="0" borderId="0" applyFont="0" applyFill="0" applyBorder="0" applyAlignment="0" applyProtection="0"/>
  </cellStyleXfs>
  <cellXfs count="947">
    <xf numFmtId="0" fontId="0" fillId="0" borderId="0" xfId="0"/>
    <xf numFmtId="0" fontId="6" fillId="3"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justify" vertical="center" wrapText="1"/>
    </xf>
    <xf numFmtId="168" fontId="6" fillId="0" borderId="0" xfId="0" applyNumberFormat="1" applyFont="1" applyFill="1" applyBorder="1" applyAlignment="1">
      <alignment horizontal="justify" vertical="center" wrapText="1"/>
    </xf>
    <xf numFmtId="168" fontId="6" fillId="3" borderId="0" xfId="0" applyNumberFormat="1" applyFont="1" applyFill="1" applyBorder="1" applyAlignment="1">
      <alignment horizontal="justify" vertical="center" wrapText="1"/>
    </xf>
    <xf numFmtId="0" fontId="9" fillId="3"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3" borderId="0" xfId="0" applyFont="1" applyFill="1" applyBorder="1" applyAlignment="1">
      <alignment horizontal="justify" vertical="center" wrapText="1"/>
    </xf>
    <xf numFmtId="168" fontId="9" fillId="3" borderId="0" xfId="0" applyNumberFormat="1" applyFont="1" applyFill="1" applyBorder="1" applyAlignment="1">
      <alignment horizontal="justify" vertical="center" wrapText="1"/>
    </xf>
    <xf numFmtId="168" fontId="6" fillId="3" borderId="0" xfId="0" applyNumberFormat="1" applyFont="1" applyFill="1" applyBorder="1" applyAlignment="1">
      <alignment horizontal="center" vertical="center" wrapText="1"/>
    </xf>
    <xf numFmtId="168" fontId="6" fillId="0" borderId="0" xfId="0" applyNumberFormat="1" applyFont="1" applyFill="1" applyBorder="1" applyAlignment="1">
      <alignment horizontal="center" vertical="center" wrapText="1"/>
    </xf>
    <xf numFmtId="0" fontId="9" fillId="4" borderId="0" xfId="0" applyFont="1" applyFill="1" applyAlignment="1">
      <alignment horizontal="center" vertical="center" wrapText="1"/>
    </xf>
    <xf numFmtId="0" fontId="6" fillId="3" borderId="0" xfId="0" applyFont="1" applyFill="1" applyBorder="1" applyAlignment="1">
      <alignment horizontal="justify" vertical="center" wrapText="1"/>
    </xf>
    <xf numFmtId="0" fontId="12" fillId="3" borderId="0" xfId="0" applyFont="1" applyFill="1" applyBorder="1" applyAlignment="1">
      <alignment horizontal="justify" vertical="center" wrapText="1"/>
    </xf>
    <xf numFmtId="0" fontId="12" fillId="3" borderId="0"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2" fillId="0" borderId="0" xfId="0" applyFont="1" applyFill="1" applyBorder="1" applyAlignment="1">
      <alignment horizontal="justify" vertical="center" wrapText="1"/>
    </xf>
    <xf numFmtId="0" fontId="13" fillId="3" borderId="2" xfId="0" applyFont="1" applyFill="1" applyBorder="1" applyAlignment="1">
      <alignment horizontal="justify" vertical="center" wrapText="1"/>
    </xf>
    <xf numFmtId="0" fontId="13" fillId="3" borderId="2" xfId="0" applyFont="1" applyFill="1" applyBorder="1" applyAlignment="1">
      <alignment vertical="center" wrapText="1"/>
    </xf>
    <xf numFmtId="0" fontId="13" fillId="3" borderId="1" xfId="0" applyFont="1" applyFill="1" applyBorder="1" applyAlignment="1">
      <alignment horizontal="justify" vertical="center" wrapText="1"/>
    </xf>
    <xf numFmtId="0" fontId="13" fillId="3" borderId="1" xfId="0" applyFont="1" applyFill="1" applyBorder="1" applyAlignment="1">
      <alignment vertical="center" wrapText="1"/>
    </xf>
    <xf numFmtId="0" fontId="13" fillId="3" borderId="0" xfId="0" applyFont="1" applyFill="1" applyAlignment="1">
      <alignment horizontal="center" vertical="center" wrapText="1"/>
    </xf>
    <xf numFmtId="0" fontId="13" fillId="3" borderId="0" xfId="0" applyFont="1" applyFill="1" applyAlignment="1">
      <alignment vertical="center" wrapText="1"/>
    </xf>
    <xf numFmtId="0" fontId="13" fillId="3" borderId="0" xfId="0" applyFont="1" applyFill="1" applyAlignment="1">
      <alignment wrapText="1"/>
    </xf>
    <xf numFmtId="168" fontId="12" fillId="3"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vertical="center" wrapText="1"/>
    </xf>
    <xf numFmtId="168" fontId="12"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2" fillId="3" borderId="2" xfId="0" applyFont="1" applyFill="1" applyBorder="1" applyAlignment="1">
      <alignment horizontal="justify" vertical="center" wrapText="1"/>
    </xf>
    <xf numFmtId="0" fontId="18" fillId="3" borderId="2" xfId="0" applyFont="1" applyFill="1" applyBorder="1" applyAlignment="1">
      <alignment horizontal="center" vertical="center" wrapText="1"/>
    </xf>
    <xf numFmtId="0" fontId="12" fillId="3" borderId="5" xfId="0" applyFont="1" applyFill="1" applyBorder="1" applyAlignment="1">
      <alignment horizontal="justify" vertical="center" wrapText="1"/>
    </xf>
    <xf numFmtId="165" fontId="19" fillId="3" borderId="2" xfId="0" applyNumberFormat="1" applyFont="1" applyFill="1" applyBorder="1" applyAlignment="1">
      <alignment vertical="center" wrapText="1"/>
    </xf>
    <xf numFmtId="165" fontId="19" fillId="3" borderId="2" xfId="0" applyNumberFormat="1" applyFont="1" applyFill="1" applyBorder="1" applyAlignment="1">
      <alignment horizontal="center" vertical="center" wrapText="1"/>
    </xf>
    <xf numFmtId="0" fontId="13" fillId="0" borderId="4" xfId="0" applyFont="1" applyBorder="1" applyAlignment="1">
      <alignment horizontal="center" vertical="center" wrapText="1"/>
    </xf>
    <xf numFmtId="0" fontId="13" fillId="3" borderId="2" xfId="0" applyFont="1" applyFill="1" applyBorder="1" applyAlignment="1">
      <alignment horizontal="center" vertical="center" wrapText="1"/>
    </xf>
    <xf numFmtId="165" fontId="19" fillId="3" borderId="1" xfId="0" applyNumberFormat="1" applyFont="1" applyFill="1" applyBorder="1" applyAlignment="1">
      <alignment horizontal="center" vertical="center" wrapText="1"/>
    </xf>
    <xf numFmtId="0" fontId="12" fillId="3" borderId="1" xfId="0" applyFont="1" applyFill="1" applyBorder="1" applyAlignment="1">
      <alignment horizontal="justify" vertical="center" wrapText="1"/>
    </xf>
    <xf numFmtId="0" fontId="18" fillId="3" borderId="1" xfId="0" applyFont="1" applyFill="1" applyBorder="1" applyAlignment="1">
      <alignment horizontal="center" vertical="center" wrapText="1"/>
    </xf>
    <xf numFmtId="0" fontId="12" fillId="3" borderId="6" xfId="0" applyFont="1" applyFill="1" applyBorder="1" applyAlignment="1">
      <alignment horizontal="justify" vertical="center" wrapText="1"/>
    </xf>
    <xf numFmtId="0" fontId="13" fillId="0" borderId="1" xfId="0" applyFont="1" applyBorder="1" applyAlignment="1">
      <alignment horizontal="justify" vertical="center" wrapText="1"/>
    </xf>
    <xf numFmtId="0" fontId="12" fillId="0" borderId="2" xfId="0" applyFont="1" applyFill="1" applyBorder="1" applyAlignment="1">
      <alignment horizontal="justify" vertical="center" wrapText="1"/>
    </xf>
    <xf numFmtId="0" fontId="13" fillId="3" borderId="1" xfId="0" applyFont="1" applyFill="1" applyBorder="1" applyAlignment="1">
      <alignment horizontal="center" vertical="center" wrapText="1"/>
    </xf>
    <xf numFmtId="0" fontId="13" fillId="0" borderId="2" xfId="0" applyFont="1" applyBorder="1" applyAlignment="1">
      <alignment horizontal="justify"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12" fillId="3" borderId="0" xfId="0" applyFont="1" applyFill="1" applyBorder="1" applyAlignment="1">
      <alignment horizontal="justify" vertical="center" wrapText="1"/>
    </xf>
    <xf numFmtId="0" fontId="6" fillId="3" borderId="0" xfId="0" applyFont="1" applyFill="1" applyBorder="1" applyAlignment="1">
      <alignment horizontal="justify" vertical="center" wrapText="1"/>
    </xf>
    <xf numFmtId="0" fontId="12" fillId="3" borderId="12" xfId="0" applyFont="1" applyFill="1" applyBorder="1" applyAlignment="1">
      <alignment horizontal="justify" vertical="center" wrapText="1"/>
    </xf>
    <xf numFmtId="0" fontId="18" fillId="3" borderId="12" xfId="0" applyFont="1" applyFill="1" applyBorder="1" applyAlignment="1">
      <alignment horizontal="center" vertical="center" wrapText="1"/>
    </xf>
    <xf numFmtId="0" fontId="12" fillId="3" borderId="13" xfId="0" applyFont="1" applyFill="1" applyBorder="1" applyAlignment="1">
      <alignment horizontal="justify" vertical="center" wrapText="1"/>
    </xf>
    <xf numFmtId="165" fontId="19" fillId="2" borderId="2" xfId="0" applyNumberFormat="1" applyFont="1" applyFill="1" applyBorder="1" applyAlignment="1">
      <alignment horizontal="center" vertical="center"/>
    </xf>
    <xf numFmtId="49" fontId="19" fillId="2" borderId="2" xfId="0" applyNumberFormat="1" applyFont="1" applyFill="1" applyBorder="1" applyAlignment="1">
      <alignment horizontal="center" vertical="center" wrapText="1"/>
    </xf>
    <xf numFmtId="0" fontId="13" fillId="0" borderId="1" xfId="0" applyFont="1" applyBorder="1" applyAlignment="1">
      <alignment vertical="center" wrapText="1"/>
    </xf>
    <xf numFmtId="165" fontId="19" fillId="2" borderId="1" xfId="0" applyNumberFormat="1" applyFont="1" applyFill="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wrapText="1"/>
    </xf>
    <xf numFmtId="0" fontId="13" fillId="4" borderId="2" xfId="0" applyFont="1" applyFill="1" applyBorder="1" applyAlignment="1">
      <alignment horizontal="justify" vertical="center" wrapText="1"/>
    </xf>
    <xf numFmtId="165" fontId="19" fillId="2" borderId="2" xfId="0" applyNumberFormat="1" applyFont="1" applyFill="1" applyBorder="1" applyAlignment="1">
      <alignment horizontal="justify" vertical="center" wrapText="1"/>
    </xf>
    <xf numFmtId="0" fontId="20" fillId="4" borderId="2" xfId="0" applyFont="1" applyFill="1" applyBorder="1" applyAlignment="1">
      <alignment horizontal="justify" vertical="center" wrapText="1"/>
    </xf>
    <xf numFmtId="0" fontId="20" fillId="0" borderId="2" xfId="0" applyFont="1" applyBorder="1" applyAlignment="1">
      <alignment horizontal="justify" vertical="center" wrapText="1"/>
    </xf>
    <xf numFmtId="0" fontId="20" fillId="4" borderId="2" xfId="0" applyFont="1" applyFill="1" applyBorder="1" applyAlignment="1">
      <alignment horizontal="center" vertical="center" wrapText="1"/>
    </xf>
    <xf numFmtId="0" fontId="13" fillId="0" borderId="2" xfId="0" applyFont="1" applyBorder="1" applyAlignment="1">
      <alignment horizontal="justify" vertical="center"/>
    </xf>
    <xf numFmtId="0" fontId="13" fillId="0" borderId="2" xfId="0" applyFont="1" applyBorder="1" applyAlignment="1">
      <alignment horizontal="center" vertical="center"/>
    </xf>
    <xf numFmtId="0" fontId="13" fillId="0" borderId="2" xfId="0" applyFont="1" applyBorder="1" applyAlignment="1">
      <alignment vertical="center"/>
    </xf>
    <xf numFmtId="165" fontId="13" fillId="0" borderId="2" xfId="0" applyNumberFormat="1" applyFont="1" applyBorder="1" applyAlignment="1">
      <alignment horizontal="center" vertical="center" wrapText="1"/>
    </xf>
    <xf numFmtId="0" fontId="13" fillId="0" borderId="2" xfId="0" applyFont="1" applyBorder="1" applyAlignment="1">
      <alignment horizontal="centerContinuous" vertical="center" wrapText="1"/>
    </xf>
    <xf numFmtId="171" fontId="13" fillId="0" borderId="2" xfId="0" applyNumberFormat="1" applyFont="1" applyBorder="1" applyAlignment="1">
      <alignment horizontal="center" wrapText="1"/>
    </xf>
    <xf numFmtId="0" fontId="13" fillId="0" borderId="2" xfId="0" applyFont="1" applyBorder="1" applyAlignment="1">
      <alignment vertical="center" wrapText="1"/>
    </xf>
    <xf numFmtId="0" fontId="21" fillId="4" borderId="2" xfId="0" applyFont="1" applyFill="1" applyBorder="1" applyAlignment="1">
      <alignment horizontal="center" vertical="center"/>
    </xf>
    <xf numFmtId="165" fontId="13" fillId="0" borderId="2" xfId="0" applyNumberFormat="1" applyFont="1" applyFill="1" applyBorder="1" applyAlignment="1">
      <alignment horizontal="center" vertical="center" wrapText="1"/>
    </xf>
    <xf numFmtId="0" fontId="13" fillId="0" borderId="1" xfId="0" applyFont="1" applyBorder="1" applyAlignment="1">
      <alignment vertical="center"/>
    </xf>
    <xf numFmtId="0" fontId="13" fillId="0" borderId="1" xfId="0" applyFont="1" applyBorder="1" applyAlignment="1">
      <alignment horizontal="justify" vertical="center"/>
    </xf>
    <xf numFmtId="165" fontId="13" fillId="0" borderId="1"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13" fillId="0" borderId="3" xfId="0" applyFont="1" applyBorder="1" applyAlignment="1">
      <alignment horizontal="center" vertical="center" wrapText="1"/>
    </xf>
    <xf numFmtId="1" fontId="13" fillId="0" borderId="1" xfId="0" applyNumberFormat="1" applyFont="1" applyFill="1" applyBorder="1" applyAlignment="1">
      <alignment horizontal="center" vertical="center" wrapText="1"/>
    </xf>
    <xf numFmtId="0" fontId="20" fillId="4" borderId="1" xfId="0" applyFont="1" applyFill="1" applyBorder="1" applyAlignment="1">
      <alignment horizontal="justify" vertical="center" wrapText="1"/>
    </xf>
    <xf numFmtId="1" fontId="13" fillId="0" borderId="2" xfId="0" applyNumberFormat="1" applyFont="1" applyFill="1" applyBorder="1" applyAlignment="1">
      <alignment horizontal="center" vertical="center" wrapText="1"/>
    </xf>
    <xf numFmtId="0" fontId="13" fillId="3" borderId="2" xfId="0" applyFont="1" applyFill="1" applyBorder="1" applyAlignment="1">
      <alignment vertical="center"/>
    </xf>
    <xf numFmtId="168" fontId="13" fillId="3" borderId="2" xfId="0" applyNumberFormat="1" applyFont="1" applyFill="1" applyBorder="1" applyAlignment="1">
      <alignment horizontal="center" vertical="center"/>
    </xf>
    <xf numFmtId="0" fontId="17" fillId="3" borderId="2" xfId="0" applyFont="1" applyFill="1" applyBorder="1" applyAlignment="1">
      <alignment horizontal="center" vertical="center" wrapText="1"/>
    </xf>
    <xf numFmtId="0" fontId="13" fillId="3" borderId="5" xfId="0" applyFont="1" applyFill="1" applyBorder="1" applyAlignment="1">
      <alignment horizontal="justify" vertical="center" wrapText="1"/>
    </xf>
    <xf numFmtId="0" fontId="13" fillId="3" borderId="0" xfId="0" applyFont="1" applyFill="1" applyBorder="1" applyAlignment="1">
      <alignment horizontal="justify" vertical="center" wrapText="1"/>
    </xf>
    <xf numFmtId="0" fontId="13" fillId="3" borderId="4" xfId="0" applyFont="1" applyFill="1" applyBorder="1" applyAlignment="1">
      <alignment horizontal="center" vertical="center" wrapText="1"/>
    </xf>
    <xf numFmtId="0" fontId="13" fillId="3" borderId="2" xfId="0" applyFont="1" applyFill="1" applyBorder="1" applyAlignment="1">
      <alignment horizontal="justify" vertical="center"/>
    </xf>
    <xf numFmtId="0" fontId="13" fillId="3" borderId="4"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1" xfId="0" applyFont="1" applyFill="1" applyBorder="1" applyAlignment="1">
      <alignment vertical="center"/>
    </xf>
    <xf numFmtId="0" fontId="13" fillId="3" borderId="1" xfId="0" applyFont="1" applyFill="1" applyBorder="1" applyAlignment="1">
      <alignment horizontal="justify" vertical="center"/>
    </xf>
    <xf numFmtId="168" fontId="13" fillId="3" borderId="1" xfId="0" applyNumberFormat="1" applyFont="1" applyFill="1" applyBorder="1" applyAlignment="1">
      <alignment horizontal="center" vertical="center"/>
    </xf>
    <xf numFmtId="0" fontId="17" fillId="3" borderId="1" xfId="0" applyFont="1" applyFill="1" applyBorder="1" applyAlignment="1">
      <alignment horizontal="center" vertical="center" wrapText="1"/>
    </xf>
    <xf numFmtId="0" fontId="13" fillId="3" borderId="6" xfId="0" applyFont="1" applyFill="1" applyBorder="1" applyAlignment="1">
      <alignment horizontal="justify" vertical="center" wrapText="1"/>
    </xf>
    <xf numFmtId="0" fontId="13" fillId="3" borderId="0" xfId="0" applyFont="1" applyFill="1" applyAlignment="1">
      <alignment horizontal="center" vertical="center"/>
    </xf>
    <xf numFmtId="0" fontId="13" fillId="3" borderId="0" xfId="0" applyFont="1" applyFill="1"/>
    <xf numFmtId="0" fontId="13" fillId="3" borderId="0" xfId="0" applyFont="1" applyFill="1" applyAlignment="1">
      <alignment vertical="center"/>
    </xf>
    <xf numFmtId="168" fontId="13" fillId="3" borderId="0" xfId="0" applyNumberFormat="1" applyFont="1" applyFill="1" applyBorder="1" applyAlignment="1">
      <alignment horizontal="center" vertical="center" wrapText="1"/>
    </xf>
    <xf numFmtId="0" fontId="19" fillId="3" borderId="2" xfId="0" applyFont="1" applyFill="1" applyBorder="1" applyAlignment="1">
      <alignment horizontal="justify" vertical="center" wrapText="1"/>
    </xf>
    <xf numFmtId="165" fontId="19" fillId="3" borderId="2" xfId="0" applyNumberFormat="1" applyFont="1" applyFill="1" applyBorder="1" applyAlignment="1">
      <alignment horizontal="center" vertical="center"/>
    </xf>
    <xf numFmtId="0" fontId="12" fillId="3" borderId="3" xfId="0" applyFont="1" applyFill="1" applyBorder="1" applyAlignment="1">
      <alignment horizontal="center" vertical="center" wrapText="1"/>
    </xf>
    <xf numFmtId="0" fontId="13" fillId="4" borderId="2" xfId="0" applyFont="1" applyFill="1" applyBorder="1" applyAlignment="1">
      <alignment vertical="center"/>
    </xf>
    <xf numFmtId="165" fontId="19" fillId="3" borderId="1" xfId="0" applyNumberFormat="1" applyFont="1" applyFill="1" applyBorder="1" applyAlignment="1">
      <alignment horizontal="center" vertical="center"/>
    </xf>
    <xf numFmtId="0" fontId="20" fillId="3" borderId="2" xfId="0" applyFont="1" applyFill="1" applyBorder="1" applyAlignment="1">
      <alignment vertical="center"/>
    </xf>
    <xf numFmtId="0" fontId="20" fillId="3" borderId="1" xfId="0" applyFont="1" applyFill="1" applyBorder="1" applyAlignment="1">
      <alignment vertical="center"/>
    </xf>
    <xf numFmtId="165" fontId="19" fillId="3" borderId="1" xfId="0" applyNumberFormat="1" applyFont="1" applyFill="1" applyBorder="1" applyAlignment="1">
      <alignment vertical="center" wrapText="1"/>
    </xf>
    <xf numFmtId="0" fontId="22" fillId="3" borderId="0" xfId="0" applyFont="1" applyFill="1" applyAlignment="1">
      <alignment vertical="center"/>
    </xf>
    <xf numFmtId="0" fontId="22" fillId="3" borderId="0" xfId="0" applyFont="1" applyFill="1"/>
    <xf numFmtId="0" fontId="20" fillId="3" borderId="2" xfId="0" applyFont="1" applyFill="1" applyBorder="1" applyAlignment="1">
      <alignment horizontal="center" vertical="center" wrapText="1"/>
    </xf>
    <xf numFmtId="0" fontId="23" fillId="3"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168" fontId="24" fillId="5" borderId="9" xfId="0" applyNumberFormat="1" applyFont="1" applyFill="1" applyBorder="1" applyAlignment="1">
      <alignment horizontal="center" vertical="center" wrapText="1"/>
    </xf>
    <xf numFmtId="0" fontId="13" fillId="3" borderId="0" xfId="0" applyFont="1" applyFill="1" applyAlignment="1">
      <alignment horizontal="center"/>
    </xf>
    <xf numFmtId="0" fontId="20" fillId="0" borderId="2" xfId="0" applyFont="1" applyBorder="1" applyAlignment="1">
      <alignment horizontal="left" vertical="center" wrapText="1"/>
    </xf>
    <xf numFmtId="0" fontId="12" fillId="0" borderId="5" xfId="0" applyFont="1" applyFill="1" applyBorder="1" applyAlignment="1">
      <alignment horizontal="justify" vertical="center" wrapText="1"/>
    </xf>
    <xf numFmtId="0" fontId="20" fillId="0" borderId="1" xfId="0" applyFont="1" applyBorder="1" applyAlignment="1">
      <alignment horizontal="left" vertical="center" wrapText="1"/>
    </xf>
    <xf numFmtId="168" fontId="26" fillId="3" borderId="1" xfId="0" applyNumberFormat="1" applyFont="1" applyFill="1" applyBorder="1" applyAlignment="1">
      <alignment horizontal="center" vertical="center"/>
    </xf>
    <xf numFmtId="0" fontId="12" fillId="0" borderId="1" xfId="0" applyFont="1" applyFill="1" applyBorder="1" applyAlignment="1">
      <alignment horizontal="justify" vertical="center" wrapText="1"/>
    </xf>
    <xf numFmtId="0" fontId="12" fillId="0" borderId="6" xfId="0" applyFont="1" applyFill="1" applyBorder="1" applyAlignment="1">
      <alignment horizontal="justify" vertical="center" wrapText="1"/>
    </xf>
    <xf numFmtId="0" fontId="15" fillId="3" borderId="0" xfId="0" applyFont="1" applyFill="1" applyBorder="1" applyAlignment="1">
      <alignment horizontal="justify" vertical="center" wrapText="1"/>
    </xf>
    <xf numFmtId="0" fontId="15" fillId="0" borderId="0" xfId="0" applyFont="1" applyFill="1" applyBorder="1" applyAlignment="1">
      <alignment horizontal="justify" vertical="center" wrapText="1"/>
    </xf>
    <xf numFmtId="165" fontId="19" fillId="2" borderId="1" xfId="0" applyNumberFormat="1" applyFont="1" applyFill="1" applyBorder="1" applyAlignment="1">
      <alignment horizontal="center" vertical="center" wrapText="1"/>
    </xf>
    <xf numFmtId="0" fontId="10" fillId="3" borderId="0" xfId="0" applyFont="1" applyFill="1" applyAlignment="1">
      <alignment vertical="center" wrapText="1"/>
    </xf>
    <xf numFmtId="165" fontId="19" fillId="2" borderId="2" xfId="0" applyNumberFormat="1" applyFont="1" applyFill="1" applyBorder="1" applyAlignment="1">
      <alignment horizontal="center" vertical="center" wrapText="1"/>
    </xf>
    <xf numFmtId="0" fontId="13" fillId="3" borderId="2" xfId="0" applyFont="1" applyFill="1" applyBorder="1" applyAlignment="1">
      <alignment horizontal="justify" vertical="center" wrapText="1"/>
    </xf>
    <xf numFmtId="0" fontId="12" fillId="3" borderId="0" xfId="0" applyFont="1" applyFill="1" applyBorder="1" applyAlignment="1">
      <alignment horizontal="justify" vertical="center" wrapText="1"/>
    </xf>
    <xf numFmtId="0" fontId="14" fillId="3" borderId="0" xfId="0" applyFont="1" applyFill="1" applyBorder="1" applyAlignment="1">
      <alignment horizontal="center" vertical="center" wrapText="1"/>
    </xf>
    <xf numFmtId="0" fontId="6" fillId="3" borderId="0" xfId="0" applyFont="1" applyFill="1" applyBorder="1" applyAlignment="1">
      <alignment horizontal="justify" vertical="center" wrapText="1"/>
    </xf>
    <xf numFmtId="0" fontId="13" fillId="0" borderId="2" xfId="0" applyFont="1" applyBorder="1" applyAlignment="1">
      <alignment horizontal="center" vertical="center" wrapText="1"/>
    </xf>
    <xf numFmtId="168" fontId="16" fillId="5" borderId="9" xfId="0" applyNumberFormat="1" applyFont="1" applyFill="1" applyBorder="1" applyAlignment="1">
      <alignment horizontal="center" vertical="center" wrapText="1"/>
    </xf>
    <xf numFmtId="165" fontId="19" fillId="3" borderId="1" xfId="0" applyNumberFormat="1" applyFont="1" applyFill="1" applyBorder="1" applyAlignment="1">
      <alignment horizontal="center" vertical="center" wrapText="1"/>
    </xf>
    <xf numFmtId="165" fontId="19" fillId="3" borderId="2" xfId="0" applyNumberFormat="1" applyFont="1" applyFill="1" applyBorder="1" applyAlignment="1">
      <alignment horizontal="center" vertical="center" wrapText="1"/>
    </xf>
    <xf numFmtId="0" fontId="14" fillId="3" borderId="0" xfId="0" applyFont="1" applyFill="1" applyBorder="1" applyAlignment="1">
      <alignment horizontal="center" vertical="center" wrapText="1"/>
    </xf>
    <xf numFmtId="0" fontId="13" fillId="3" borderId="2" xfId="0" applyFont="1" applyFill="1" applyBorder="1" applyAlignment="1">
      <alignment vertical="center" wrapText="1"/>
    </xf>
    <xf numFmtId="0" fontId="13" fillId="3" borderId="1" xfId="0" applyFont="1" applyFill="1" applyBorder="1" applyAlignment="1">
      <alignment vertical="center" wrapText="1"/>
    </xf>
    <xf numFmtId="0" fontId="13" fillId="0" borderId="4" xfId="0" applyFont="1" applyBorder="1" applyAlignment="1">
      <alignment horizontal="center" vertical="center" wrapText="1"/>
    </xf>
    <xf numFmtId="0" fontId="13" fillId="3" borderId="2" xfId="0" applyFont="1" applyFill="1" applyBorder="1" applyAlignment="1">
      <alignment horizontal="justify" vertical="center" wrapText="1"/>
    </xf>
    <xf numFmtId="0" fontId="12" fillId="3" borderId="0" xfId="0" applyFont="1" applyFill="1" applyBorder="1" applyAlignment="1">
      <alignment horizontal="justify" vertical="center" wrapText="1"/>
    </xf>
    <xf numFmtId="0" fontId="13" fillId="4" borderId="2" xfId="0" applyFont="1" applyFill="1" applyBorder="1" applyAlignment="1">
      <alignment horizontal="center" vertical="center" wrapText="1"/>
    </xf>
    <xf numFmtId="0" fontId="20" fillId="0" borderId="2" xfId="0" applyFont="1" applyBorder="1" applyAlignment="1">
      <alignment horizontal="justify" vertical="center" wrapText="1"/>
    </xf>
    <xf numFmtId="0" fontId="20" fillId="4" borderId="2" xfId="0" applyFont="1" applyFill="1" applyBorder="1" applyAlignment="1">
      <alignment horizontal="justify" vertical="center" wrapText="1"/>
    </xf>
    <xf numFmtId="0" fontId="6" fillId="3" borderId="0" xfId="0" applyFont="1" applyFill="1" applyBorder="1" applyAlignment="1">
      <alignment horizontal="justify" vertical="center" wrapText="1"/>
    </xf>
    <xf numFmtId="0" fontId="13" fillId="0" borderId="2" xfId="0" applyFont="1" applyBorder="1" applyAlignment="1">
      <alignment vertical="center" wrapText="1"/>
    </xf>
    <xf numFmtId="0" fontId="13" fillId="4" borderId="2" xfId="0" applyFont="1" applyFill="1" applyBorder="1" applyAlignment="1">
      <alignment horizontal="justify" vertical="center" wrapText="1"/>
    </xf>
    <xf numFmtId="168" fontId="24" fillId="5" borderId="9"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13" fillId="0" borderId="2" xfId="0" applyFont="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justify" vertical="center" wrapText="1"/>
    </xf>
    <xf numFmtId="0" fontId="8" fillId="3" borderId="0"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wrapText="1"/>
    </xf>
    <xf numFmtId="167" fontId="13" fillId="2" borderId="2" xfId="0" applyNumberFormat="1" applyFont="1" applyFill="1" applyBorder="1" applyAlignment="1">
      <alignment horizontal="center" vertical="center" wrapText="1"/>
    </xf>
    <xf numFmtId="0" fontId="14" fillId="3" borderId="0" xfId="0" applyFont="1" applyFill="1" applyBorder="1" applyAlignment="1">
      <alignment horizontal="center" vertical="center" wrapText="1"/>
    </xf>
    <xf numFmtId="168" fontId="24" fillId="5" borderId="9" xfId="0" applyNumberFormat="1" applyFont="1" applyFill="1" applyBorder="1" applyAlignment="1">
      <alignment horizontal="center" vertical="center" wrapText="1"/>
    </xf>
    <xf numFmtId="165" fontId="13" fillId="3" borderId="2" xfId="0" applyNumberFormat="1" applyFont="1" applyFill="1" applyBorder="1" applyAlignment="1">
      <alignment horizontal="center" vertical="center" wrapText="1"/>
    </xf>
    <xf numFmtId="0" fontId="13" fillId="3" borderId="2" xfId="0" applyFont="1" applyFill="1" applyBorder="1" applyAlignment="1">
      <alignment horizontal="center" vertical="center" wrapText="1"/>
    </xf>
    <xf numFmtId="4" fontId="13" fillId="3" borderId="2" xfId="0"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0" fontId="13" fillId="3" borderId="1" xfId="1" applyFont="1" applyFill="1" applyBorder="1" applyAlignment="1" applyProtection="1">
      <alignment horizontal="center" vertical="center" wrapText="1"/>
    </xf>
    <xf numFmtId="0" fontId="19" fillId="0" borderId="2" xfId="0" applyFont="1" applyBorder="1" applyAlignment="1">
      <alignment horizontal="justify" vertical="center" wrapText="1"/>
    </xf>
    <xf numFmtId="168" fontId="26" fillId="3" borderId="2" xfId="0" applyNumberFormat="1" applyFont="1" applyFill="1" applyBorder="1" applyAlignment="1">
      <alignment horizontal="center" vertical="center"/>
    </xf>
    <xf numFmtId="0" fontId="19" fillId="0" borderId="4" xfId="0" applyFont="1" applyBorder="1" applyAlignment="1">
      <alignment horizontal="center" vertical="center" wrapText="1"/>
    </xf>
    <xf numFmtId="0" fontId="20" fillId="0" borderId="1" xfId="0" applyFont="1" applyBorder="1" applyAlignment="1">
      <alignment horizontal="justify" vertical="center" wrapText="1"/>
    </xf>
    <xf numFmtId="0" fontId="12" fillId="0" borderId="4"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1" xfId="0" applyFont="1" applyFill="1" applyBorder="1" applyAlignment="1">
      <alignment horizontal="justify" vertical="center" wrapText="1"/>
    </xf>
    <xf numFmtId="164" fontId="19" fillId="3" borderId="0" xfId="0" applyNumberFormat="1" applyFont="1" applyFill="1" applyAlignment="1">
      <alignment horizontal="center" vertical="center" wrapText="1"/>
    </xf>
    <xf numFmtId="0" fontId="13" fillId="3" borderId="0" xfId="0" applyFont="1" applyFill="1" applyBorder="1" applyAlignment="1">
      <alignment vertical="center"/>
    </xf>
    <xf numFmtId="0" fontId="12" fillId="3" borderId="14" xfId="0" applyFont="1" applyFill="1" applyBorder="1" applyAlignment="1">
      <alignment horizontal="center" vertical="center" wrapText="1"/>
    </xf>
    <xf numFmtId="0" fontId="20" fillId="3" borderId="11" xfId="0" applyFont="1" applyFill="1" applyBorder="1" applyAlignment="1">
      <alignment horizontal="left" vertical="center" wrapText="1"/>
    </xf>
    <xf numFmtId="0" fontId="20" fillId="3" borderId="1" xfId="0" applyFont="1" applyFill="1" applyBorder="1" applyAlignment="1">
      <alignment horizontal="center" vertical="center" wrapText="1"/>
    </xf>
    <xf numFmtId="44" fontId="13" fillId="3" borderId="2" xfId="0" applyNumberFormat="1" applyFont="1" applyFill="1" applyBorder="1" applyAlignment="1">
      <alignment horizontal="justify" vertical="center" wrapText="1"/>
    </xf>
    <xf numFmtId="0" fontId="13" fillId="3" borderId="2" xfId="0" applyNumberFormat="1" applyFont="1" applyFill="1" applyBorder="1" applyAlignment="1">
      <alignment horizontal="center" vertical="center" wrapText="1"/>
    </xf>
    <xf numFmtId="0" fontId="20" fillId="3" borderId="4" xfId="0" applyFont="1" applyFill="1" applyBorder="1" applyAlignment="1">
      <alignment horizontal="center" vertical="center" wrapText="1"/>
    </xf>
    <xf numFmtId="44" fontId="19" fillId="3" borderId="2" xfId="0" applyNumberFormat="1" applyFont="1" applyFill="1" applyBorder="1" applyAlignment="1">
      <alignment horizontal="justify" vertical="center" wrapText="1"/>
    </xf>
    <xf numFmtId="0" fontId="19" fillId="3" borderId="2" xfId="0" applyNumberFormat="1" applyFont="1" applyFill="1" applyBorder="1" applyAlignment="1">
      <alignment horizontal="center" vertical="center" wrapText="1"/>
    </xf>
    <xf numFmtId="44" fontId="13" fillId="3" borderId="1" xfId="0" applyNumberFormat="1" applyFont="1" applyFill="1" applyBorder="1" applyAlignment="1">
      <alignment horizontal="justify" vertical="center" wrapText="1"/>
    </xf>
    <xf numFmtId="0" fontId="13" fillId="3" borderId="1" xfId="0" applyNumberFormat="1" applyFont="1" applyFill="1" applyBorder="1" applyAlignment="1">
      <alignment horizontal="center" vertical="center" wrapText="1"/>
    </xf>
    <xf numFmtId="168" fontId="12" fillId="3" borderId="0" xfId="0" applyNumberFormat="1" applyFont="1" applyFill="1" applyBorder="1" applyAlignment="1">
      <alignment horizontal="justify" vertical="center" wrapText="1"/>
    </xf>
    <xf numFmtId="0" fontId="13" fillId="4" borderId="1" xfId="0" applyFont="1" applyFill="1" applyBorder="1" applyAlignment="1">
      <alignment horizontal="justify" vertical="center" wrapText="1"/>
    </xf>
    <xf numFmtId="0" fontId="13" fillId="4" borderId="4" xfId="0" applyFont="1" applyFill="1" applyBorder="1" applyAlignment="1">
      <alignment horizontal="center" vertical="center" wrapText="1"/>
    </xf>
    <xf numFmtId="0" fontId="13" fillId="4" borderId="3" xfId="0" applyFont="1" applyFill="1" applyBorder="1" applyAlignment="1">
      <alignment horizontal="center" vertical="center" wrapText="1"/>
    </xf>
    <xf numFmtId="168" fontId="12" fillId="0" borderId="0" xfId="0" applyNumberFormat="1" applyFont="1" applyFill="1" applyBorder="1" applyAlignment="1">
      <alignment horizontal="justify" vertical="center" wrapText="1"/>
    </xf>
    <xf numFmtId="0" fontId="13" fillId="4" borderId="1" xfId="0" applyFont="1" applyFill="1" applyBorder="1" applyAlignment="1">
      <alignment horizontal="center" vertical="center" wrapText="1"/>
    </xf>
    <xf numFmtId="44" fontId="13" fillId="3" borderId="2" xfId="0" applyNumberFormat="1" applyFont="1" applyFill="1" applyBorder="1" applyAlignment="1">
      <alignment horizontal="center" vertical="center" wrapText="1"/>
    </xf>
    <xf numFmtId="0" fontId="13" fillId="6" borderId="2" xfId="0" applyFont="1" applyFill="1" applyBorder="1" applyAlignment="1">
      <alignment horizontal="justify" vertical="center" wrapText="1"/>
    </xf>
    <xf numFmtId="0" fontId="13" fillId="6" borderId="4"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28" fillId="3" borderId="0" xfId="0" applyFont="1" applyFill="1" applyBorder="1" applyAlignment="1">
      <alignment horizontal="justify" vertical="center" wrapText="1"/>
    </xf>
    <xf numFmtId="168" fontId="13" fillId="3" borderId="2" xfId="0" applyNumberFormat="1" applyFont="1" applyFill="1" applyBorder="1" applyAlignment="1">
      <alignment horizontal="center" vertical="center" wrapText="1"/>
    </xf>
    <xf numFmtId="168" fontId="13" fillId="3" borderId="1" xfId="0" applyNumberFormat="1" applyFont="1" applyFill="1" applyBorder="1" applyAlignment="1">
      <alignment horizontal="center" vertical="center" wrapText="1"/>
    </xf>
    <xf numFmtId="0" fontId="10" fillId="3" borderId="0" xfId="0" applyFont="1" applyFill="1" applyAlignment="1">
      <alignment horizontal="center" vertical="center" wrapText="1"/>
    </xf>
    <xf numFmtId="0" fontId="11" fillId="3" borderId="0" xfId="0" applyFont="1" applyFill="1" applyAlignment="1">
      <alignment wrapText="1"/>
    </xf>
    <xf numFmtId="0" fontId="10" fillId="0" borderId="0" xfId="0" applyFont="1" applyAlignment="1">
      <alignment vertical="center" wrapText="1"/>
    </xf>
    <xf numFmtId="0" fontId="11" fillId="0" borderId="0" xfId="0" applyFont="1" applyAlignment="1">
      <alignment wrapText="1"/>
    </xf>
    <xf numFmtId="0" fontId="19" fillId="2" borderId="1" xfId="0" applyFont="1" applyFill="1" applyBorder="1" applyAlignment="1">
      <alignment horizontal="justify" vertical="center" wrapText="1"/>
    </xf>
    <xf numFmtId="165" fontId="19" fillId="0" borderId="2" xfId="0" applyNumberFormat="1" applyFont="1" applyFill="1" applyBorder="1" applyAlignment="1">
      <alignment horizontal="center" vertical="center" wrapText="1"/>
    </xf>
    <xf numFmtId="0" fontId="10" fillId="0" borderId="0" xfId="0" applyFont="1" applyAlignment="1">
      <alignment horizontal="center" vertical="center" wrapText="1"/>
    </xf>
    <xf numFmtId="0" fontId="29" fillId="3" borderId="2" xfId="0" applyFont="1" applyFill="1" applyBorder="1" applyAlignment="1">
      <alignment horizontal="justify" vertical="center" wrapText="1"/>
    </xf>
    <xf numFmtId="168" fontId="26" fillId="3" borderId="2" xfId="0" applyNumberFormat="1" applyFont="1" applyFill="1" applyBorder="1" applyAlignment="1">
      <alignment horizontal="justify" vertical="center" wrapText="1"/>
    </xf>
    <xf numFmtId="14" fontId="13" fillId="3" borderId="2" xfId="0" applyNumberFormat="1" applyFont="1" applyFill="1" applyBorder="1" applyAlignment="1">
      <alignment horizontal="center" vertical="center" wrapText="1"/>
    </xf>
    <xf numFmtId="168" fontId="12" fillId="3" borderId="2" xfId="0" applyNumberFormat="1" applyFont="1" applyFill="1" applyBorder="1" applyAlignment="1">
      <alignment horizontal="justify" vertical="center" wrapText="1"/>
    </xf>
    <xf numFmtId="0" fontId="13" fillId="3" borderId="3" xfId="0" applyNumberFormat="1" applyFont="1" applyFill="1" applyBorder="1" applyAlignment="1">
      <alignment horizontal="center" vertical="center" wrapText="1"/>
    </xf>
    <xf numFmtId="0" fontId="13" fillId="3" borderId="1" xfId="0" applyNumberFormat="1" applyFont="1" applyFill="1" applyBorder="1" applyAlignment="1">
      <alignment horizontal="justify" vertical="center" wrapText="1"/>
    </xf>
    <xf numFmtId="168" fontId="12" fillId="3" borderId="1" xfId="0" applyNumberFormat="1" applyFont="1" applyFill="1" applyBorder="1" applyAlignment="1">
      <alignment horizontal="justify" vertical="center" wrapText="1"/>
    </xf>
    <xf numFmtId="14" fontId="13" fillId="3" borderId="1" xfId="0" applyNumberFormat="1" applyFont="1" applyFill="1" applyBorder="1" applyAlignment="1">
      <alignment horizontal="center" vertical="center" wrapText="1"/>
    </xf>
    <xf numFmtId="168" fontId="12" fillId="3" borderId="2" xfId="0" applyNumberFormat="1" applyFont="1" applyFill="1" applyBorder="1" applyAlignment="1">
      <alignment horizontal="center" vertical="center" wrapText="1"/>
    </xf>
    <xf numFmtId="168" fontId="12" fillId="3" borderId="1" xfId="0" applyNumberFormat="1" applyFont="1" applyFill="1" applyBorder="1" applyAlignment="1">
      <alignment horizontal="center" vertical="center" wrapText="1"/>
    </xf>
    <xf numFmtId="0" fontId="19" fillId="3" borderId="2" xfId="0" applyFont="1" applyFill="1" applyBorder="1" applyAlignment="1">
      <alignment horizontal="left" vertical="center" wrapText="1"/>
    </xf>
    <xf numFmtId="0" fontId="13" fillId="3" borderId="24" xfId="0" applyFont="1" applyFill="1" applyBorder="1" applyAlignment="1">
      <alignment horizontal="center" vertical="center" wrapText="1"/>
    </xf>
    <xf numFmtId="0" fontId="19" fillId="3" borderId="12" xfId="0" applyFont="1" applyFill="1" applyBorder="1" applyAlignment="1">
      <alignment horizontal="left" vertical="center" wrapText="1"/>
    </xf>
    <xf numFmtId="0" fontId="13" fillId="3" borderId="12" xfId="0" applyFont="1" applyFill="1" applyBorder="1" applyAlignment="1">
      <alignment horizontal="justify" vertical="center" wrapText="1"/>
    </xf>
    <xf numFmtId="14" fontId="13" fillId="3" borderId="12" xfId="0" applyNumberFormat="1" applyFont="1" applyFill="1" applyBorder="1" applyAlignment="1">
      <alignment horizontal="center" vertical="center" wrapText="1"/>
    </xf>
    <xf numFmtId="168" fontId="13" fillId="3" borderId="2" xfId="0" quotePrefix="1" applyNumberFormat="1" applyFont="1" applyFill="1" applyBorder="1" applyAlignment="1">
      <alignment horizontal="center" vertical="center" wrapText="1"/>
    </xf>
    <xf numFmtId="0" fontId="13" fillId="3" borderId="2" xfId="1" applyFont="1" applyFill="1" applyBorder="1" applyAlignment="1" applyProtection="1">
      <alignment horizontal="center" vertical="center" wrapText="1"/>
    </xf>
    <xf numFmtId="0" fontId="29" fillId="4" borderId="2" xfId="0" applyFont="1" applyFill="1" applyBorder="1" applyAlignment="1">
      <alignment horizontal="justify" vertical="center" wrapText="1"/>
    </xf>
    <xf numFmtId="168" fontId="18" fillId="3" borderId="2" xfId="1" applyNumberFormat="1" applyFont="1" applyFill="1" applyBorder="1" applyAlignment="1" applyProtection="1">
      <alignment horizontal="center" vertical="center" wrapText="1"/>
    </xf>
    <xf numFmtId="0" fontId="29" fillId="4" borderId="4" xfId="0" applyFont="1" applyFill="1" applyBorder="1" applyAlignment="1">
      <alignment horizontal="center" vertical="center" wrapText="1"/>
    </xf>
    <xf numFmtId="14" fontId="26" fillId="3" borderId="2" xfId="0" applyNumberFormat="1" applyFont="1" applyFill="1" applyBorder="1" applyAlignment="1">
      <alignment horizontal="center" vertical="center" wrapText="1"/>
    </xf>
    <xf numFmtId="0" fontId="29" fillId="4" borderId="2" xfId="0" applyFont="1" applyFill="1" applyBorder="1" applyAlignment="1">
      <alignment vertical="center" wrapText="1"/>
    </xf>
    <xf numFmtId="0" fontId="29" fillId="4" borderId="2" xfId="0" applyFont="1" applyFill="1" applyBorder="1" applyAlignment="1">
      <alignment horizontal="justify" vertical="center"/>
    </xf>
    <xf numFmtId="0" fontId="29" fillId="4" borderId="2"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9" fillId="4" borderId="1" xfId="0" applyFont="1" applyFill="1" applyBorder="1" applyAlignment="1">
      <alignment horizontal="justify" vertical="center" wrapText="1"/>
    </xf>
    <xf numFmtId="14" fontId="26" fillId="3" borderId="1" xfId="0" applyNumberFormat="1" applyFont="1" applyFill="1" applyBorder="1" applyAlignment="1">
      <alignment horizontal="center" vertical="center" wrapText="1"/>
    </xf>
    <xf numFmtId="168" fontId="18" fillId="3" borderId="1" xfId="1" applyNumberFormat="1" applyFont="1" applyFill="1" applyBorder="1" applyAlignment="1" applyProtection="1">
      <alignment horizontal="center" vertical="center" wrapText="1"/>
    </xf>
    <xf numFmtId="169" fontId="13" fillId="3" borderId="2" xfId="2" quotePrefix="1" applyNumberFormat="1" applyFont="1" applyFill="1" applyBorder="1" applyAlignment="1">
      <alignment horizontal="center" vertical="center" wrapText="1"/>
    </xf>
    <xf numFmtId="169" fontId="13" fillId="3" borderId="1" xfId="2" quotePrefix="1" applyNumberFormat="1" applyFont="1" applyFill="1" applyBorder="1" applyAlignment="1">
      <alignment horizontal="center" vertical="center" wrapText="1"/>
    </xf>
    <xf numFmtId="0" fontId="29" fillId="4" borderId="0" xfId="0" applyFont="1" applyFill="1" applyBorder="1" applyAlignment="1">
      <alignment horizontal="center" vertical="center" wrapText="1"/>
    </xf>
    <xf numFmtId="0" fontId="29" fillId="4" borderId="0" xfId="0" applyFont="1" applyFill="1" applyBorder="1" applyAlignment="1">
      <alignment horizontal="justify" vertical="center" wrapText="1"/>
    </xf>
    <xf numFmtId="168" fontId="26" fillId="3" borderId="0" xfId="0" applyNumberFormat="1" applyFont="1" applyFill="1" applyBorder="1" applyAlignment="1">
      <alignment horizontal="center" vertical="center"/>
    </xf>
    <xf numFmtId="14" fontId="26" fillId="3" borderId="0" xfId="0" applyNumberFormat="1" applyFont="1" applyFill="1" applyBorder="1" applyAlignment="1">
      <alignment horizontal="center" vertical="center" wrapText="1"/>
    </xf>
    <xf numFmtId="168" fontId="18" fillId="3" borderId="0" xfId="1" applyNumberFormat="1" applyFont="1" applyFill="1" applyBorder="1" applyAlignment="1" applyProtection="1">
      <alignment horizontal="center" vertical="center" wrapText="1"/>
    </xf>
    <xf numFmtId="8" fontId="13" fillId="4" borderId="2" xfId="0" applyNumberFormat="1" applyFont="1" applyFill="1" applyBorder="1" applyAlignment="1">
      <alignment horizontal="center" vertical="center" wrapText="1"/>
    </xf>
    <xf numFmtId="0" fontId="20" fillId="4" borderId="2" xfId="0" applyFont="1" applyFill="1" applyBorder="1" applyAlignment="1">
      <alignment horizontal="center" vertical="center" wrapText="1"/>
    </xf>
    <xf numFmtId="8" fontId="20" fillId="4" borderId="2" xfId="0" applyNumberFormat="1" applyFont="1" applyFill="1" applyBorder="1" applyAlignment="1">
      <alignment horizontal="center" vertical="center" wrapText="1"/>
    </xf>
    <xf numFmtId="8" fontId="20" fillId="4" borderId="1" xfId="0" applyNumberFormat="1" applyFont="1" applyFill="1" applyBorder="1" applyAlignment="1">
      <alignment horizontal="center" vertical="center" wrapText="1"/>
    </xf>
    <xf numFmtId="168" fontId="13" fillId="3" borderId="2" xfId="1" applyNumberFormat="1" applyFont="1" applyFill="1" applyBorder="1" applyAlignment="1" applyProtection="1">
      <alignment horizontal="center" vertical="center" wrapText="1"/>
    </xf>
    <xf numFmtId="168" fontId="13" fillId="3" borderId="2" xfId="1" applyNumberFormat="1" applyFont="1" applyFill="1" applyBorder="1" applyAlignment="1" applyProtection="1">
      <alignment horizontal="center" vertical="center" wrapText="1" shrinkToFit="1"/>
    </xf>
    <xf numFmtId="0" fontId="13" fillId="3" borderId="2" xfId="1" applyNumberFormat="1" applyFont="1" applyFill="1" applyBorder="1" applyAlignment="1" applyProtection="1">
      <alignment horizontal="center" vertical="center" wrapText="1"/>
    </xf>
    <xf numFmtId="0" fontId="13" fillId="3" borderId="1" xfId="1" applyNumberFormat="1" applyFont="1" applyFill="1" applyBorder="1" applyAlignment="1" applyProtection="1">
      <alignment horizontal="center" vertical="center" wrapText="1"/>
    </xf>
    <xf numFmtId="0" fontId="13" fillId="3" borderId="0" xfId="1" applyNumberFormat="1" applyFont="1" applyFill="1" applyBorder="1" applyAlignment="1" applyProtection="1">
      <alignment horizontal="center" vertical="center" wrapText="1"/>
    </xf>
    <xf numFmtId="0" fontId="13" fillId="4" borderId="2" xfId="1" applyFont="1" applyFill="1" applyBorder="1" applyAlignment="1" applyProtection="1">
      <alignment horizontal="center" vertical="center" wrapText="1"/>
    </xf>
    <xf numFmtId="0" fontId="13" fillId="4" borderId="1" xfId="1" applyFont="1" applyFill="1" applyBorder="1" applyAlignment="1" applyProtection="1">
      <alignment horizontal="center" vertical="center" wrapText="1"/>
    </xf>
    <xf numFmtId="14" fontId="29" fillId="4" borderId="2" xfId="0" applyNumberFormat="1" applyFont="1" applyFill="1" applyBorder="1" applyAlignment="1">
      <alignment horizontal="center" vertical="center" wrapText="1"/>
    </xf>
    <xf numFmtId="168" fontId="26" fillId="3" borderId="1" xfId="0" applyNumberFormat="1" applyFont="1" applyFill="1" applyBorder="1" applyAlignment="1">
      <alignment horizontal="justify" vertical="center" wrapText="1"/>
    </xf>
    <xf numFmtId="14" fontId="29" fillId="4" borderId="1" xfId="0" applyNumberFormat="1" applyFont="1" applyFill="1" applyBorder="1" applyAlignment="1">
      <alignment horizontal="center" vertical="center" wrapText="1"/>
    </xf>
    <xf numFmtId="169" fontId="13" fillId="3" borderId="2" xfId="2" quotePrefix="1" applyNumberFormat="1" applyFont="1" applyFill="1" applyBorder="1" applyAlignment="1">
      <alignment horizontal="justify" vertical="center" wrapText="1"/>
    </xf>
    <xf numFmtId="0" fontId="18" fillId="0" borderId="2" xfId="0" applyFont="1" applyFill="1" applyBorder="1" applyAlignment="1">
      <alignment horizontal="center" vertical="center" wrapText="1"/>
    </xf>
    <xf numFmtId="169" fontId="13" fillId="3" borderId="1" xfId="2" quotePrefix="1" applyNumberFormat="1" applyFont="1" applyFill="1" applyBorder="1" applyAlignment="1">
      <alignment horizontal="justify" vertical="center" wrapText="1"/>
    </xf>
    <xf numFmtId="0" fontId="18" fillId="0" borderId="1" xfId="0" applyFont="1" applyFill="1" applyBorder="1" applyAlignment="1">
      <alignment horizontal="center" vertical="center" wrapText="1"/>
    </xf>
    <xf numFmtId="165" fontId="19" fillId="3" borderId="2" xfId="0" applyNumberFormat="1" applyFont="1" applyFill="1" applyBorder="1" applyAlignment="1">
      <alignment horizontal="justify" vertical="center" wrapText="1"/>
    </xf>
    <xf numFmtId="165" fontId="19" fillId="3" borderId="1" xfId="0" applyNumberFormat="1" applyFont="1" applyFill="1" applyBorder="1" applyAlignment="1">
      <alignment horizontal="justify" vertical="center" wrapText="1"/>
    </xf>
    <xf numFmtId="14" fontId="13" fillId="4" borderId="2" xfId="0" applyNumberFormat="1" applyFont="1" applyFill="1" applyBorder="1" applyAlignment="1">
      <alignment horizontal="center" vertical="center" wrapText="1"/>
    </xf>
    <xf numFmtId="168" fontId="9" fillId="0" borderId="0" xfId="0" applyNumberFormat="1" applyFont="1" applyFill="1" applyBorder="1" applyAlignment="1">
      <alignment horizontal="justify" vertical="center" wrapText="1"/>
    </xf>
    <xf numFmtId="0" fontId="20" fillId="4" borderId="2" xfId="0" applyFont="1" applyFill="1" applyBorder="1" applyAlignment="1">
      <alignment vertical="center" wrapText="1"/>
    </xf>
    <xf numFmtId="14" fontId="20" fillId="4" borderId="2" xfId="0" applyNumberFormat="1" applyFont="1" applyFill="1" applyBorder="1" applyAlignment="1">
      <alignment horizontal="center" vertical="center" wrapText="1"/>
    </xf>
    <xf numFmtId="168" fontId="13" fillId="3" borderId="0" xfId="0" applyNumberFormat="1" applyFont="1" applyFill="1" applyBorder="1" applyAlignment="1">
      <alignment horizontal="justify" vertical="center" wrapText="1"/>
    </xf>
    <xf numFmtId="168" fontId="24" fillId="5" borderId="2" xfId="0" applyNumberFormat="1" applyFont="1" applyFill="1" applyBorder="1" applyAlignment="1">
      <alignment horizontal="center" vertical="center" wrapText="1"/>
    </xf>
    <xf numFmtId="0" fontId="23" fillId="3" borderId="5" xfId="0" applyFont="1" applyFill="1" applyBorder="1" applyAlignment="1">
      <alignment horizontal="justify" vertical="center" wrapText="1"/>
    </xf>
    <xf numFmtId="0" fontId="23" fillId="3" borderId="6" xfId="0" applyFont="1" applyFill="1" applyBorder="1" applyAlignment="1">
      <alignment horizontal="justify" vertical="center" wrapText="1"/>
    </xf>
    <xf numFmtId="0" fontId="27" fillId="3" borderId="5" xfId="0" applyFont="1" applyFill="1" applyBorder="1" applyAlignment="1">
      <alignment horizontal="justify" vertical="center" wrapText="1"/>
    </xf>
    <xf numFmtId="0" fontId="25" fillId="3" borderId="5" xfId="0" applyFont="1" applyFill="1" applyBorder="1" applyAlignment="1">
      <alignment horizontal="justify" vertical="center" wrapText="1"/>
    </xf>
    <xf numFmtId="49" fontId="19" fillId="0" borderId="2" xfId="0" applyNumberFormat="1" applyFont="1" applyFill="1" applyBorder="1" applyAlignment="1">
      <alignment horizontal="center" vertical="center" wrapText="1"/>
    </xf>
    <xf numFmtId="165" fontId="19" fillId="3" borderId="2" xfId="0" applyNumberFormat="1" applyFont="1" applyFill="1" applyBorder="1" applyAlignment="1">
      <alignment horizontal="center" vertical="center" wrapText="1"/>
    </xf>
    <xf numFmtId="0" fontId="12" fillId="3" borderId="0" xfId="0" applyFont="1" applyFill="1" applyBorder="1" applyAlignment="1">
      <alignment horizontal="justify" vertical="center" wrapText="1"/>
    </xf>
    <xf numFmtId="168" fontId="24" fillId="5" borderId="9" xfId="0" applyNumberFormat="1" applyFont="1" applyFill="1" applyBorder="1" applyAlignment="1">
      <alignment horizontal="center" vertical="center" wrapText="1"/>
    </xf>
    <xf numFmtId="0" fontId="13" fillId="3" borderId="2" xfId="0" applyFont="1" applyFill="1" applyBorder="1" applyAlignment="1">
      <alignment horizontal="justify" vertical="center" wrapText="1"/>
    </xf>
    <xf numFmtId="0" fontId="13" fillId="0" borderId="2" xfId="0" applyFont="1" applyBorder="1" applyAlignment="1">
      <alignment horizontal="justify" vertical="center" wrapText="1"/>
    </xf>
    <xf numFmtId="0" fontId="13" fillId="0" borderId="2" xfId="0" applyFont="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justify" vertical="center" wrapText="1"/>
    </xf>
    <xf numFmtId="0" fontId="20" fillId="4" borderId="4" xfId="0" applyFont="1" applyFill="1" applyBorder="1" applyAlignment="1">
      <alignment horizontal="center" vertical="center" wrapText="1"/>
    </xf>
    <xf numFmtId="0" fontId="13" fillId="3" borderId="2" xfId="0" applyFont="1" applyFill="1" applyBorder="1" applyAlignment="1">
      <alignment vertical="center" wrapText="1"/>
    </xf>
    <xf numFmtId="0" fontId="13" fillId="3" borderId="1" xfId="0" applyFont="1" applyFill="1" applyBorder="1" applyAlignment="1">
      <alignment vertical="center" wrapText="1"/>
    </xf>
    <xf numFmtId="165" fontId="19" fillId="3" borderId="2" xfId="0" applyNumberFormat="1" applyFont="1" applyFill="1" applyBorder="1" applyAlignment="1">
      <alignment horizontal="center" vertical="center" wrapText="1"/>
    </xf>
    <xf numFmtId="0" fontId="13" fillId="3" borderId="2" xfId="0" applyFont="1" applyFill="1" applyBorder="1" applyAlignment="1">
      <alignment horizontal="justify" vertical="center" wrapText="1"/>
    </xf>
    <xf numFmtId="168" fontId="24" fillId="5" borderId="9" xfId="0" applyNumberFormat="1" applyFont="1" applyFill="1" applyBorder="1" applyAlignment="1">
      <alignment horizontal="center" vertical="center" wrapText="1"/>
    </xf>
    <xf numFmtId="165" fontId="19" fillId="3" borderId="1" xfId="0" applyNumberFormat="1" applyFont="1" applyFill="1" applyBorder="1" applyAlignment="1">
      <alignment horizontal="center" vertical="center" wrapText="1"/>
    </xf>
    <xf numFmtId="0" fontId="13" fillId="0" borderId="2" xfId="0" applyFont="1" applyBorder="1" applyAlignment="1">
      <alignment horizontal="justify" vertical="center" wrapText="1"/>
    </xf>
    <xf numFmtId="165" fontId="19" fillId="3" borderId="12" xfId="0" applyNumberFormat="1" applyFont="1" applyFill="1" applyBorder="1" applyAlignment="1">
      <alignment horizontal="center" vertical="center" wrapText="1"/>
    </xf>
    <xf numFmtId="0" fontId="12" fillId="3" borderId="0" xfId="0" applyFont="1" applyFill="1" applyBorder="1" applyAlignment="1">
      <alignment horizontal="justify" vertical="center" wrapText="1"/>
    </xf>
    <xf numFmtId="0" fontId="13" fillId="0" borderId="12" xfId="0" applyFont="1" applyBorder="1" applyAlignment="1">
      <alignment horizontal="center" vertical="center" wrapText="1"/>
    </xf>
    <xf numFmtId="0" fontId="13" fillId="4" borderId="2" xfId="0" applyFont="1" applyFill="1" applyBorder="1" applyAlignment="1">
      <alignment horizontal="center" vertical="center" wrapText="1"/>
    </xf>
    <xf numFmtId="0" fontId="13" fillId="0" borderId="1" xfId="0" applyFont="1" applyBorder="1" applyAlignment="1">
      <alignment horizontal="justify" vertical="center" wrapText="1"/>
    </xf>
    <xf numFmtId="0" fontId="20" fillId="4" borderId="2" xfId="0" applyFont="1" applyFill="1" applyBorder="1" applyAlignment="1">
      <alignment horizontal="justify" vertical="center" wrapText="1"/>
    </xf>
    <xf numFmtId="0" fontId="6" fillId="3" borderId="0" xfId="0" applyFont="1" applyFill="1" applyBorder="1" applyAlignment="1">
      <alignment horizontal="justify" vertical="center" wrapText="1"/>
    </xf>
    <xf numFmtId="0" fontId="13" fillId="0" borderId="2" xfId="0" applyFont="1" applyBorder="1" applyAlignment="1">
      <alignment horizontal="center" vertical="center" wrapText="1"/>
    </xf>
    <xf numFmtId="0" fontId="13" fillId="4" borderId="2" xfId="0" applyFont="1" applyFill="1" applyBorder="1" applyAlignment="1">
      <alignment horizontal="justify" vertical="center" wrapText="1"/>
    </xf>
    <xf numFmtId="0" fontId="13" fillId="3" borderId="4"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justify" vertical="center" wrapText="1"/>
    </xf>
    <xf numFmtId="0" fontId="13" fillId="3" borderId="2" xfId="0" applyFont="1" applyFill="1" applyBorder="1" applyAlignment="1">
      <alignment horizontal="center" vertical="center" wrapText="1"/>
    </xf>
    <xf numFmtId="165" fontId="13" fillId="3" borderId="2" xfId="0" applyNumberFormat="1" applyFont="1" applyFill="1" applyBorder="1" applyAlignment="1">
      <alignment horizontal="center" vertical="center" wrapText="1"/>
    </xf>
    <xf numFmtId="0" fontId="13" fillId="3" borderId="2" xfId="0" applyNumberFormat="1"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13" fillId="4" borderId="1" xfId="0" applyFont="1" applyFill="1" applyBorder="1" applyAlignment="1">
      <alignment horizontal="justify" vertical="center" wrapText="1"/>
    </xf>
    <xf numFmtId="14" fontId="13" fillId="3" borderId="2" xfId="0" applyNumberFormat="1" applyFont="1" applyFill="1" applyBorder="1" applyAlignment="1">
      <alignment horizontal="center" vertical="center" wrapText="1"/>
    </xf>
    <xf numFmtId="0" fontId="13" fillId="3" borderId="4" xfId="0" applyNumberFormat="1" applyFont="1" applyFill="1" applyBorder="1" applyAlignment="1">
      <alignment horizontal="center" vertical="center" wrapText="1"/>
    </xf>
    <xf numFmtId="0" fontId="13" fillId="3" borderId="2" xfId="0" applyNumberFormat="1" applyFont="1" applyFill="1" applyBorder="1" applyAlignment="1">
      <alignment horizontal="justify" vertical="center" wrapText="1"/>
    </xf>
    <xf numFmtId="0" fontId="20" fillId="4" borderId="1" xfId="0" applyFont="1" applyFill="1" applyBorder="1" applyAlignment="1">
      <alignment horizontal="justify" vertical="center" wrapText="1"/>
    </xf>
    <xf numFmtId="0" fontId="12" fillId="3" borderId="31" xfId="0" applyFont="1" applyFill="1" applyBorder="1" applyAlignment="1">
      <alignment horizontal="justify" vertical="center" wrapText="1"/>
    </xf>
    <xf numFmtId="168" fontId="24" fillId="5" borderId="32" xfId="0" applyNumberFormat="1" applyFont="1" applyFill="1" applyBorder="1" applyAlignment="1">
      <alignment horizontal="center" vertical="center" wrapText="1"/>
    </xf>
    <xf numFmtId="49" fontId="19" fillId="3" borderId="1" xfId="0" applyNumberFormat="1" applyFont="1" applyFill="1" applyBorder="1" applyAlignment="1">
      <alignment horizontal="center" vertical="center" wrapText="1"/>
    </xf>
    <xf numFmtId="0" fontId="13" fillId="7" borderId="2" xfId="0" applyFont="1" applyFill="1" applyBorder="1" applyAlignment="1">
      <alignment horizontal="justify" vertical="center" wrapText="1"/>
    </xf>
    <xf numFmtId="165" fontId="19" fillId="2" borderId="1" xfId="0" applyNumberFormat="1" applyFont="1" applyFill="1" applyBorder="1" applyAlignment="1">
      <alignment horizontal="justify" vertical="center" wrapText="1"/>
    </xf>
    <xf numFmtId="0" fontId="12" fillId="3" borderId="33" xfId="0" applyFont="1" applyFill="1" applyBorder="1" applyAlignment="1">
      <alignment horizontal="justify" vertical="center" wrapText="1"/>
    </xf>
    <xf numFmtId="0" fontId="19" fillId="3" borderId="1" xfId="0" applyFont="1" applyFill="1" applyBorder="1" applyAlignment="1">
      <alignment horizontal="left" vertical="center" wrapText="1"/>
    </xf>
    <xf numFmtId="0" fontId="6" fillId="3" borderId="0" xfId="0" applyFont="1" applyFill="1" applyBorder="1" applyAlignment="1">
      <alignment horizontal="justify" vertical="center" wrapText="1"/>
    </xf>
    <xf numFmtId="0" fontId="6" fillId="3" borderId="0" xfId="0" applyFont="1" applyFill="1" applyBorder="1" applyAlignment="1">
      <alignment horizontal="center" vertical="center" wrapText="1"/>
    </xf>
    <xf numFmtId="0" fontId="6" fillId="3" borderId="0" xfId="0" applyFont="1" applyFill="1" applyBorder="1"/>
    <xf numFmtId="0" fontId="6" fillId="3" borderId="0" xfId="0" applyFont="1" applyFill="1" applyBorder="1" applyAlignment="1">
      <alignment horizontal="center" vertical="center"/>
    </xf>
    <xf numFmtId="0" fontId="32" fillId="3" borderId="0" xfId="0" applyFont="1" applyFill="1" applyBorder="1" applyAlignment="1">
      <alignment horizontal="center" vertical="center" wrapText="1"/>
    </xf>
    <xf numFmtId="0" fontId="34" fillId="3" borderId="0" xfId="0" applyFont="1" applyFill="1" applyBorder="1" applyAlignment="1">
      <alignment horizontal="justify" vertical="center" wrapText="1"/>
    </xf>
    <xf numFmtId="0" fontId="34" fillId="3" borderId="0" xfId="0" applyFont="1" applyFill="1" applyBorder="1" applyAlignment="1">
      <alignment horizontal="center" vertical="center" wrapText="1"/>
    </xf>
    <xf numFmtId="14" fontId="6" fillId="3" borderId="0" xfId="0" applyNumberFormat="1" applyFont="1" applyFill="1" applyBorder="1" applyAlignment="1">
      <alignment horizontal="center" vertical="center"/>
    </xf>
    <xf numFmtId="0" fontId="6" fillId="3" borderId="0" xfId="0" applyNumberFormat="1" applyFont="1" applyFill="1" applyBorder="1" applyAlignment="1">
      <alignment horizontal="center" vertical="center"/>
    </xf>
    <xf numFmtId="14" fontId="6" fillId="3" borderId="0" xfId="0" applyNumberFormat="1" applyFont="1" applyFill="1" applyBorder="1" applyAlignment="1">
      <alignment horizontal="center"/>
    </xf>
    <xf numFmtId="0" fontId="37" fillId="0" borderId="0" xfId="1" applyFont="1" applyAlignment="1" applyProtection="1">
      <alignment horizontal="center" vertical="center"/>
    </xf>
    <xf numFmtId="0" fontId="6" fillId="3" borderId="0" xfId="0" applyFont="1" applyFill="1" applyBorder="1" applyAlignment="1">
      <alignment horizontal="center"/>
    </xf>
    <xf numFmtId="0" fontId="41" fillId="0" borderId="0" xfId="0" applyFont="1" applyFill="1" applyBorder="1"/>
    <xf numFmtId="168" fontId="43" fillId="3" borderId="2" xfId="0" applyNumberFormat="1" applyFont="1" applyFill="1" applyBorder="1" applyAlignment="1">
      <alignment horizontal="center" vertical="center"/>
    </xf>
    <xf numFmtId="0" fontId="8" fillId="0" borderId="2" xfId="0" applyFont="1" applyBorder="1" applyAlignment="1">
      <alignment vertical="center" wrapText="1"/>
    </xf>
    <xf numFmtId="0" fontId="8" fillId="3" borderId="2" xfId="0" applyFont="1" applyFill="1" applyBorder="1" applyAlignment="1">
      <alignment vertical="center" wrapText="1"/>
    </xf>
    <xf numFmtId="0" fontId="42" fillId="3" borderId="1" xfId="0" applyFont="1" applyFill="1" applyBorder="1" applyAlignment="1">
      <alignment horizontal="justify" vertical="center" wrapText="1"/>
    </xf>
    <xf numFmtId="0" fontId="8" fillId="0" borderId="1" xfId="0" applyFont="1" applyBorder="1" applyAlignment="1">
      <alignment horizontal="center" vertical="center" wrapText="1"/>
    </xf>
    <xf numFmtId="0" fontId="2" fillId="3" borderId="0" xfId="0" applyFont="1" applyFill="1" applyBorder="1"/>
    <xf numFmtId="168" fontId="6" fillId="3" borderId="0" xfId="0" applyNumberFormat="1" applyFont="1" applyFill="1" applyBorder="1" applyAlignment="1">
      <alignment horizontal="center" vertical="center"/>
    </xf>
    <xf numFmtId="0" fontId="36" fillId="3" borderId="0" xfId="0" applyFont="1" applyFill="1" applyBorder="1"/>
    <xf numFmtId="0" fontId="6" fillId="0" borderId="0" xfId="0" applyFont="1" applyFill="1" applyBorder="1"/>
    <xf numFmtId="0" fontId="6" fillId="0" borderId="0" xfId="0" applyFont="1" applyFill="1" applyBorder="1" applyAlignment="1">
      <alignment horizontal="center" vertical="center"/>
    </xf>
    <xf numFmtId="0" fontId="36" fillId="3" borderId="0" xfId="0" applyFont="1" applyFill="1" applyBorder="1" applyAlignment="1">
      <alignment horizontal="center"/>
    </xf>
    <xf numFmtId="168" fontId="6" fillId="3" borderId="0" xfId="0" applyNumberFormat="1" applyFont="1" applyFill="1" applyBorder="1" applyAlignment="1">
      <alignment horizontal="center"/>
    </xf>
    <xf numFmtId="0" fontId="36" fillId="0" borderId="0" xfId="0" applyFont="1" applyFill="1" applyBorder="1" applyAlignment="1">
      <alignment horizontal="center"/>
    </xf>
    <xf numFmtId="168" fontId="6" fillId="0" borderId="0" xfId="0" applyNumberFormat="1" applyFont="1" applyFill="1" applyBorder="1" applyAlignment="1">
      <alignment horizontal="center"/>
    </xf>
    <xf numFmtId="168" fontId="6" fillId="0" borderId="0" xfId="0" applyNumberFormat="1" applyFont="1" applyFill="1" applyBorder="1" applyAlignment="1">
      <alignment horizontal="center" vertical="center"/>
    </xf>
    <xf numFmtId="0" fontId="6" fillId="0" borderId="0" xfId="0" applyFont="1" applyFill="1" applyBorder="1" applyAlignment="1">
      <alignment horizontal="center"/>
    </xf>
    <xf numFmtId="0" fontId="6" fillId="3" borderId="2" xfId="0" applyFont="1" applyFill="1" applyBorder="1" applyAlignment="1">
      <alignment horizontal="center" vertical="center"/>
    </xf>
    <xf numFmtId="0" fontId="30" fillId="9" borderId="2" xfId="0" applyFont="1" applyFill="1" applyBorder="1" applyAlignment="1">
      <alignment horizontal="center" vertical="center" wrapText="1"/>
    </xf>
    <xf numFmtId="0" fontId="31" fillId="3" borderId="2" xfId="0" applyFont="1" applyFill="1" applyBorder="1" applyAlignment="1">
      <alignment horizontal="center" vertical="center"/>
    </xf>
    <xf numFmtId="0" fontId="4" fillId="3" borderId="2" xfId="1" applyNumberFormat="1" applyFont="1" applyFill="1" applyBorder="1" applyAlignment="1" applyProtection="1">
      <alignment horizontal="center" vertical="center" wrapText="1" shrinkToFit="1"/>
    </xf>
    <xf numFmtId="14" fontId="44" fillId="3" borderId="5" xfId="0" applyNumberFormat="1" applyFont="1" applyFill="1" applyBorder="1" applyAlignment="1">
      <alignment horizontal="justify" vertical="center" wrapText="1"/>
    </xf>
    <xf numFmtId="14" fontId="44" fillId="3" borderId="2" xfId="0" applyNumberFormat="1" applyFont="1" applyFill="1" applyBorder="1" applyAlignment="1">
      <alignment vertical="center" wrapText="1"/>
    </xf>
    <xf numFmtId="14" fontId="9" fillId="3" borderId="2" xfId="1" applyNumberFormat="1" applyFont="1" applyFill="1" applyBorder="1" applyAlignment="1" applyProtection="1">
      <alignment horizontal="center" vertical="center" wrapText="1"/>
    </xf>
    <xf numFmtId="0" fontId="9" fillId="3" borderId="2" xfId="1" applyNumberFormat="1" applyFont="1" applyFill="1" applyBorder="1" applyAlignment="1" applyProtection="1">
      <alignment horizontal="center" vertical="center" wrapText="1" shrinkToFit="1"/>
    </xf>
    <xf numFmtId="169" fontId="9" fillId="3" borderId="2" xfId="2" quotePrefix="1" applyNumberFormat="1" applyFont="1" applyFill="1" applyBorder="1" applyAlignment="1">
      <alignment horizontal="center" vertical="center" wrapText="1"/>
    </xf>
    <xf numFmtId="0" fontId="9" fillId="3" borderId="2" xfId="0" applyNumberFormat="1" applyFont="1" applyFill="1" applyBorder="1" applyAlignment="1">
      <alignment horizontal="center" vertical="center" wrapText="1"/>
    </xf>
    <xf numFmtId="0" fontId="9" fillId="3" borderId="2" xfId="0" applyNumberFormat="1" applyFont="1" applyFill="1" applyBorder="1" applyAlignment="1">
      <alignment horizontal="justify" vertical="center" wrapText="1"/>
    </xf>
    <xf numFmtId="169" fontId="9" fillId="3" borderId="1" xfId="2" quotePrefix="1" applyNumberFormat="1" applyFont="1" applyFill="1" applyBorder="1" applyAlignment="1">
      <alignment horizontal="center" vertical="center" wrapText="1"/>
    </xf>
    <xf numFmtId="0" fontId="9" fillId="3" borderId="1" xfId="0" applyNumberFormat="1" applyFont="1" applyFill="1" applyBorder="1" applyAlignment="1">
      <alignment horizontal="center" vertical="center" wrapText="1"/>
    </xf>
    <xf numFmtId="0" fontId="9" fillId="3" borderId="1" xfId="0" applyNumberFormat="1" applyFont="1" applyFill="1" applyBorder="1" applyAlignment="1">
      <alignment horizontal="justify" vertical="center" wrapText="1"/>
    </xf>
    <xf numFmtId="0" fontId="9" fillId="3" borderId="1" xfId="1" applyNumberFormat="1" applyFont="1" applyFill="1" applyBorder="1" applyAlignment="1" applyProtection="1">
      <alignment horizontal="center" vertical="center" wrapText="1"/>
    </xf>
    <xf numFmtId="0" fontId="31" fillId="3" borderId="2" xfId="0" applyFont="1" applyFill="1" applyBorder="1"/>
    <xf numFmtId="0" fontId="6" fillId="3" borderId="2" xfId="0" applyFont="1" applyFill="1" applyBorder="1"/>
    <xf numFmtId="0" fontId="9" fillId="3" borderId="0" xfId="0" applyFont="1" applyFill="1" applyBorder="1" applyAlignment="1">
      <alignment horizontal="center"/>
    </xf>
    <xf numFmtId="14" fontId="43" fillId="3" borderId="2" xfId="0" applyNumberFormat="1" applyFont="1" applyFill="1" applyBorder="1" applyAlignment="1">
      <alignment horizontal="justify" vertical="center" wrapText="1"/>
    </xf>
    <xf numFmtId="172" fontId="2" fillId="3" borderId="5" xfId="0" applyNumberFormat="1" applyFont="1" applyFill="1" applyBorder="1" applyAlignment="1">
      <alignment horizontal="center" vertical="center"/>
    </xf>
    <xf numFmtId="0" fontId="6" fillId="3" borderId="5" xfId="0" applyFont="1" applyFill="1" applyBorder="1" applyAlignment="1">
      <alignment horizontal="center"/>
    </xf>
    <xf numFmtId="0" fontId="6" fillId="3" borderId="6" xfId="0" applyFont="1" applyFill="1" applyBorder="1" applyAlignment="1">
      <alignment horizontal="center"/>
    </xf>
    <xf numFmtId="0" fontId="36" fillId="3" borderId="5" xfId="0" applyFont="1" applyFill="1" applyBorder="1" applyAlignment="1">
      <alignment horizontal="center" vertical="center"/>
    </xf>
    <xf numFmtId="14" fontId="9" fillId="3" borderId="2" xfId="0" applyNumberFormat="1" applyFont="1" applyFill="1" applyBorder="1" applyAlignment="1">
      <alignment horizontal="center" vertical="center" wrapText="1"/>
    </xf>
    <xf numFmtId="0" fontId="42" fillId="3" borderId="2" xfId="0" applyFont="1" applyFill="1" applyBorder="1" applyAlignment="1">
      <alignment horizontal="justify" vertical="center" wrapText="1"/>
    </xf>
    <xf numFmtId="14" fontId="43" fillId="3" borderId="2" xfId="0" applyNumberFormat="1" applyFont="1" applyFill="1" applyBorder="1" applyAlignment="1">
      <alignment horizontal="center" vertical="center" wrapText="1"/>
    </xf>
    <xf numFmtId="0" fontId="9" fillId="3" borderId="2" xfId="0" applyFont="1" applyFill="1" applyBorder="1" applyAlignment="1">
      <alignment horizontal="justify" vertical="center" wrapText="1"/>
    </xf>
    <xf numFmtId="0" fontId="9" fillId="3" borderId="2" xfId="1" applyNumberFormat="1" applyFont="1" applyFill="1" applyBorder="1" applyAlignment="1" applyProtection="1">
      <alignment horizontal="center" vertical="center" wrapText="1"/>
    </xf>
    <xf numFmtId="0" fontId="8" fillId="0" borderId="2" xfId="0" applyFont="1" applyBorder="1" applyAlignment="1">
      <alignment horizontal="center" vertical="center" wrapText="1"/>
    </xf>
    <xf numFmtId="0" fontId="8" fillId="3" borderId="2" xfId="0" applyFont="1" applyFill="1" applyBorder="1" applyAlignment="1">
      <alignment horizontal="center" vertical="center" wrapText="1"/>
    </xf>
    <xf numFmtId="14" fontId="44" fillId="3" borderId="2" xfId="0" applyNumberFormat="1" applyFont="1" applyFill="1" applyBorder="1" applyAlignment="1">
      <alignment horizontal="justify" vertical="center" wrapText="1"/>
    </xf>
    <xf numFmtId="0" fontId="42" fillId="3" borderId="2" xfId="0" applyFont="1" applyFill="1" applyBorder="1" applyAlignment="1">
      <alignment horizontal="left" vertical="center" wrapText="1"/>
    </xf>
    <xf numFmtId="14" fontId="45" fillId="3" borderId="5" xfId="0" applyNumberFormat="1" applyFont="1" applyFill="1" applyBorder="1" applyAlignment="1">
      <alignment horizontal="justify" vertical="center" wrapText="1"/>
    </xf>
    <xf numFmtId="0" fontId="8" fillId="0" borderId="2" xfId="0" quotePrefix="1" applyFont="1" applyBorder="1" applyAlignment="1">
      <alignment horizontal="center" vertical="center" wrapText="1"/>
    </xf>
    <xf numFmtId="0" fontId="43" fillId="3" borderId="4" xfId="0" applyNumberFormat="1" applyFont="1" applyFill="1" applyBorder="1" applyAlignment="1">
      <alignment vertical="center" wrapText="1"/>
    </xf>
    <xf numFmtId="0" fontId="43" fillId="3" borderId="4" xfId="0" applyNumberFormat="1" applyFont="1" applyFill="1" applyBorder="1" applyAlignment="1">
      <alignment vertical="center" textRotation="90" wrapText="1"/>
    </xf>
    <xf numFmtId="0" fontId="9" fillId="3" borderId="4" xfId="0" applyFont="1" applyFill="1" applyBorder="1" applyAlignment="1">
      <alignment vertical="center" wrapText="1"/>
    </xf>
    <xf numFmtId="0" fontId="6" fillId="3" borderId="0" xfId="3" applyFont="1" applyFill="1" applyBorder="1"/>
    <xf numFmtId="0" fontId="6" fillId="3" borderId="0" xfId="3" applyFont="1" applyFill="1" applyBorder="1" applyAlignment="1">
      <alignment horizontal="center" vertical="center"/>
    </xf>
    <xf numFmtId="0" fontId="36" fillId="3" borderId="0" xfId="3" applyFont="1" applyFill="1" applyBorder="1" applyAlignment="1">
      <alignment horizontal="center" vertical="center" wrapText="1"/>
    </xf>
    <xf numFmtId="0" fontId="6" fillId="3" borderId="0" xfId="3" applyFont="1" applyFill="1" applyBorder="1" applyAlignment="1">
      <alignment horizontal="center" vertical="center" wrapText="1"/>
    </xf>
    <xf numFmtId="0" fontId="46" fillId="3" borderId="0" xfId="3" applyFont="1" applyFill="1"/>
    <xf numFmtId="0" fontId="16" fillId="3" borderId="0" xfId="3" applyFont="1" applyFill="1"/>
    <xf numFmtId="0" fontId="6" fillId="0" borderId="0" xfId="3" applyFont="1" applyFill="1" applyBorder="1"/>
    <xf numFmtId="0" fontId="16" fillId="3" borderId="0" xfId="3" applyFont="1" applyFill="1" applyAlignment="1">
      <alignment horizontal="center" vertical="center" wrapText="1"/>
    </xf>
    <xf numFmtId="0" fontId="6" fillId="3" borderId="0" xfId="3" applyFont="1" applyFill="1" applyBorder="1" applyAlignment="1">
      <alignment horizontal="justify" vertical="center" wrapText="1"/>
    </xf>
    <xf numFmtId="0" fontId="36" fillId="3" borderId="0" xfId="3" applyFont="1" applyFill="1" applyBorder="1"/>
    <xf numFmtId="0" fontId="36" fillId="3" borderId="0" xfId="3" applyFont="1" applyFill="1" applyBorder="1" applyAlignment="1">
      <alignment horizontal="center"/>
    </xf>
    <xf numFmtId="0" fontId="6" fillId="0" borderId="0" xfId="3" applyFont="1" applyFill="1" applyBorder="1" applyAlignment="1">
      <alignment horizontal="center" vertical="center"/>
    </xf>
    <xf numFmtId="168" fontId="6" fillId="3" borderId="0" xfId="3" applyNumberFormat="1" applyFont="1" applyFill="1" applyBorder="1" applyAlignment="1">
      <alignment horizontal="center" vertical="center"/>
    </xf>
    <xf numFmtId="168" fontId="6" fillId="3" borderId="0" xfId="3" applyNumberFormat="1" applyFont="1" applyFill="1" applyBorder="1" applyAlignment="1">
      <alignment horizontal="center"/>
    </xf>
    <xf numFmtId="0" fontId="36" fillId="0" borderId="0" xfId="3" applyFont="1" applyFill="1" applyBorder="1" applyAlignment="1">
      <alignment horizontal="center"/>
    </xf>
    <xf numFmtId="0" fontId="6" fillId="0" borderId="0" xfId="3" applyFont="1" applyFill="1" applyBorder="1" applyAlignment="1">
      <alignment horizontal="justify" vertical="center" wrapText="1"/>
    </xf>
    <xf numFmtId="168" fontId="6" fillId="0" borderId="0" xfId="3" applyNumberFormat="1" applyFont="1" applyFill="1" applyBorder="1" applyAlignment="1">
      <alignment horizontal="center"/>
    </xf>
    <xf numFmtId="168" fontId="6" fillId="0" borderId="0" xfId="3" applyNumberFormat="1" applyFont="1" applyFill="1" applyBorder="1" applyAlignment="1">
      <alignment horizontal="center" vertical="center"/>
    </xf>
    <xf numFmtId="0" fontId="47" fillId="3" borderId="4" xfId="3" applyNumberFormat="1" applyFont="1" applyFill="1" applyBorder="1" applyAlignment="1">
      <alignment horizontal="center" vertical="center" wrapText="1"/>
    </xf>
    <xf numFmtId="0" fontId="47" fillId="3" borderId="2" xfId="3" applyFont="1" applyFill="1" applyBorder="1" applyAlignment="1">
      <alignment horizontal="justify" vertical="center" wrapText="1"/>
    </xf>
    <xf numFmtId="168" fontId="47" fillId="3" borderId="2" xfId="3" applyNumberFormat="1" applyFont="1" applyFill="1" applyBorder="1" applyAlignment="1">
      <alignment horizontal="center" vertical="center"/>
    </xf>
    <xf numFmtId="14" fontId="47" fillId="3" borderId="2" xfId="3" applyNumberFormat="1" applyFont="1" applyFill="1" applyBorder="1" applyAlignment="1">
      <alignment horizontal="center" vertical="center" wrapText="1"/>
    </xf>
    <xf numFmtId="14" fontId="47" fillId="3" borderId="2" xfId="3" applyNumberFormat="1" applyFont="1" applyFill="1" applyBorder="1" applyAlignment="1">
      <alignment horizontal="justify" vertical="center" wrapText="1"/>
    </xf>
    <xf numFmtId="0" fontId="47" fillId="0" borderId="2" xfId="3" applyFont="1" applyBorder="1" applyAlignment="1">
      <alignment horizontal="center" vertical="center" wrapText="1"/>
    </xf>
    <xf numFmtId="0" fontId="47" fillId="0" borderId="2" xfId="3" applyFont="1" applyBorder="1" applyAlignment="1">
      <alignment vertical="center" wrapText="1"/>
    </xf>
    <xf numFmtId="0" fontId="47" fillId="3" borderId="2" xfId="3" applyFont="1" applyFill="1" applyBorder="1" applyAlignment="1">
      <alignment horizontal="center" vertical="center" wrapText="1"/>
    </xf>
    <xf numFmtId="0" fontId="47" fillId="3" borderId="5" xfId="3" applyFont="1" applyFill="1" applyBorder="1" applyAlignment="1">
      <alignment horizontal="center" vertical="center" wrapText="1"/>
    </xf>
    <xf numFmtId="0" fontId="47" fillId="0" borderId="2" xfId="1" applyFont="1" applyBorder="1" applyAlignment="1" applyProtection="1">
      <alignment horizontal="center" vertical="center" wrapText="1"/>
    </xf>
    <xf numFmtId="0" fontId="47" fillId="3" borderId="2" xfId="3" applyFont="1" applyFill="1" applyBorder="1" applyAlignment="1">
      <alignment vertical="center" wrapText="1"/>
    </xf>
    <xf numFmtId="0" fontId="47" fillId="3" borderId="5" xfId="3" applyFont="1" applyFill="1" applyBorder="1" applyAlignment="1">
      <alignment vertical="center" wrapText="1"/>
    </xf>
    <xf numFmtId="0" fontId="47" fillId="3" borderId="4" xfId="3" applyFont="1" applyFill="1" applyBorder="1" applyAlignment="1">
      <alignment horizontal="center" vertical="center" wrapText="1"/>
    </xf>
    <xf numFmtId="169" fontId="47" fillId="3" borderId="2" xfId="2" quotePrefix="1" applyNumberFormat="1" applyFont="1" applyFill="1" applyBorder="1" applyAlignment="1">
      <alignment horizontal="center" vertical="center" wrapText="1"/>
    </xf>
    <xf numFmtId="0" fontId="47" fillId="3" borderId="2" xfId="3" applyNumberFormat="1" applyFont="1" applyFill="1" applyBorder="1" applyAlignment="1">
      <alignment horizontal="center" vertical="center" wrapText="1"/>
    </xf>
    <xf numFmtId="0" fontId="47" fillId="3" borderId="2" xfId="3" applyNumberFormat="1" applyFont="1" applyFill="1" applyBorder="1" applyAlignment="1">
      <alignment horizontal="justify" vertical="center" wrapText="1"/>
    </xf>
    <xf numFmtId="0" fontId="47" fillId="3" borderId="2" xfId="1" applyNumberFormat="1" applyFont="1" applyFill="1" applyBorder="1" applyAlignment="1" applyProtection="1">
      <alignment horizontal="center" vertical="center" wrapText="1"/>
    </xf>
    <xf numFmtId="0" fontId="48" fillId="0" borderId="0" xfId="3" applyFont="1" applyFill="1" applyBorder="1"/>
    <xf numFmtId="0" fontId="8" fillId="0" borderId="2" xfId="0" applyFont="1" applyBorder="1" applyAlignment="1">
      <alignment horizontal="center" vertical="center" wrapText="1"/>
    </xf>
    <xf numFmtId="0" fontId="8" fillId="3" borderId="2" xfId="0" applyFont="1" applyFill="1" applyBorder="1" applyAlignment="1">
      <alignment horizontal="center" vertical="center" wrapText="1"/>
    </xf>
    <xf numFmtId="0" fontId="47" fillId="3" borderId="5" xfId="3" applyFont="1" applyFill="1" applyBorder="1" applyAlignment="1">
      <alignment horizontal="justify" vertical="center" wrapText="1"/>
    </xf>
    <xf numFmtId="14" fontId="49" fillId="3" borderId="5" xfId="0" applyNumberFormat="1" applyFont="1" applyFill="1" applyBorder="1" applyAlignment="1">
      <alignment horizontal="justify" vertical="center" wrapText="1"/>
    </xf>
    <xf numFmtId="0" fontId="47" fillId="3" borderId="2" xfId="1" applyNumberFormat="1" applyFont="1" applyFill="1" applyBorder="1" applyAlignment="1" applyProtection="1">
      <alignment horizontal="center" vertical="center" wrapText="1" shrinkToFit="1"/>
    </xf>
    <xf numFmtId="0" fontId="6" fillId="3" borderId="2" xfId="3" applyFont="1" applyFill="1" applyBorder="1"/>
    <xf numFmtId="14" fontId="47" fillId="3" borderId="2" xfId="3" applyNumberFormat="1" applyFont="1" applyFill="1" applyBorder="1" applyAlignment="1">
      <alignment horizontal="left" vertical="center" wrapText="1"/>
    </xf>
    <xf numFmtId="14" fontId="47" fillId="3" borderId="2" xfId="3" quotePrefix="1" applyNumberFormat="1" applyFont="1" applyFill="1" applyBorder="1" applyAlignment="1">
      <alignment horizontal="center" vertical="center" wrapText="1"/>
    </xf>
    <xf numFmtId="0" fontId="47" fillId="3" borderId="3" xfId="3" applyFont="1" applyFill="1" applyBorder="1" applyAlignment="1">
      <alignment horizontal="center" vertical="center" wrapText="1"/>
    </xf>
    <xf numFmtId="0" fontId="47" fillId="3" borderId="1" xfId="3" applyFont="1" applyFill="1" applyBorder="1" applyAlignment="1">
      <alignment horizontal="justify" vertical="center" wrapText="1"/>
    </xf>
    <xf numFmtId="169" fontId="47" fillId="3" borderId="1" xfId="2" quotePrefix="1" applyNumberFormat="1" applyFont="1" applyFill="1" applyBorder="1" applyAlignment="1">
      <alignment horizontal="center" vertical="center" wrapText="1"/>
    </xf>
    <xf numFmtId="0" fontId="47" fillId="3" borderId="1" xfId="3" applyNumberFormat="1" applyFont="1" applyFill="1" applyBorder="1" applyAlignment="1">
      <alignment horizontal="center" vertical="center" wrapText="1"/>
    </xf>
    <xf numFmtId="14" fontId="47" fillId="3" borderId="1" xfId="3" applyNumberFormat="1" applyFont="1" applyFill="1" applyBorder="1" applyAlignment="1">
      <alignment horizontal="center" vertical="center" wrapText="1"/>
    </xf>
    <xf numFmtId="0" fontId="47" fillId="3" borderId="1" xfId="3" applyNumberFormat="1" applyFont="1" applyFill="1" applyBorder="1" applyAlignment="1">
      <alignment horizontal="justify" vertical="center" wrapText="1"/>
    </xf>
    <xf numFmtId="0" fontId="47" fillId="3" borderId="1" xfId="1" applyNumberFormat="1" applyFont="1" applyFill="1" applyBorder="1" applyAlignment="1" applyProtection="1">
      <alignment horizontal="center" vertical="center" wrapText="1"/>
    </xf>
    <xf numFmtId="0" fontId="47" fillId="3" borderId="6" xfId="3" applyFont="1" applyFill="1" applyBorder="1" applyAlignment="1">
      <alignment horizontal="center" vertical="center" wrapText="1"/>
    </xf>
    <xf numFmtId="0" fontId="50" fillId="10" borderId="2" xfId="3" applyFont="1" applyFill="1" applyBorder="1" applyAlignment="1">
      <alignment horizontal="center" vertical="center" wrapText="1"/>
    </xf>
    <xf numFmtId="0" fontId="8" fillId="0" borderId="2" xfId="0" applyFont="1" applyBorder="1" applyAlignment="1">
      <alignment horizontal="center" vertical="center" wrapText="1"/>
    </xf>
    <xf numFmtId="0" fontId="8" fillId="3" borderId="2"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2" xfId="0" applyFont="1" applyFill="1" applyBorder="1" applyAlignment="1">
      <alignment horizontal="center" vertical="center"/>
    </xf>
    <xf numFmtId="0" fontId="7" fillId="3" borderId="2" xfId="0" applyFont="1" applyFill="1" applyBorder="1" applyAlignment="1">
      <alignment horizontal="center"/>
    </xf>
    <xf numFmtId="0" fontId="7" fillId="3" borderId="2" xfId="0" applyFont="1" applyFill="1" applyBorder="1" applyAlignment="1">
      <alignment horizontal="center" vertical="center"/>
    </xf>
    <xf numFmtId="0" fontId="52" fillId="3" borderId="5" xfId="3" applyFont="1" applyFill="1" applyBorder="1" applyAlignment="1">
      <alignment vertical="center" wrapText="1"/>
    </xf>
    <xf numFmtId="0" fontId="52" fillId="3" borderId="5" xfId="3" applyFont="1" applyFill="1" applyBorder="1" applyAlignment="1">
      <alignment horizontal="justify" vertical="center" wrapText="1"/>
    </xf>
    <xf numFmtId="0" fontId="51" fillId="0" borderId="2" xfId="3" applyFont="1" applyBorder="1" applyAlignment="1">
      <alignment horizontal="center" vertical="center" wrapText="1"/>
    </xf>
    <xf numFmtId="0" fontId="51" fillId="0" borderId="2" xfId="3" applyFont="1" applyBorder="1" applyAlignment="1">
      <alignment vertical="center" wrapText="1"/>
    </xf>
    <xf numFmtId="0" fontId="51" fillId="3" borderId="2" xfId="3" applyFont="1" applyFill="1" applyBorder="1" applyAlignment="1">
      <alignment horizontal="center" vertical="center" wrapText="1"/>
    </xf>
    <xf numFmtId="14" fontId="11" fillId="3" borderId="5" xfId="0" applyNumberFormat="1" applyFont="1" applyFill="1" applyBorder="1" applyAlignment="1">
      <alignment horizontal="justify" vertical="center" wrapText="1"/>
    </xf>
    <xf numFmtId="0" fontId="11" fillId="3" borderId="5" xfId="3" applyFont="1" applyFill="1" applyBorder="1" applyAlignment="1">
      <alignment horizontal="justify" vertical="center" wrapText="1"/>
    </xf>
    <xf numFmtId="0" fontId="9" fillId="3" borderId="5" xfId="0" applyFont="1" applyFill="1" applyBorder="1" applyAlignment="1">
      <alignment horizontal="justify" vertical="center" wrapText="1"/>
    </xf>
    <xf numFmtId="0" fontId="6" fillId="3" borderId="5" xfId="0" applyFont="1" applyFill="1" applyBorder="1" applyAlignment="1">
      <alignment horizontal="justify" vertical="center" wrapText="1"/>
    </xf>
    <xf numFmtId="0" fontId="6" fillId="3" borderId="0" xfId="0" applyFont="1" applyFill="1" applyBorder="1" applyAlignment="1">
      <alignment horizontal="justify" vertical="center"/>
    </xf>
    <xf numFmtId="0" fontId="53" fillId="3" borderId="0" xfId="0" applyFont="1" applyFill="1" applyBorder="1" applyAlignment="1">
      <alignment horizontal="center" vertical="center" wrapText="1"/>
    </xf>
    <xf numFmtId="0" fontId="24" fillId="3" borderId="0" xfId="0" applyFont="1" applyFill="1"/>
    <xf numFmtId="0" fontId="53" fillId="3" borderId="0" xfId="0" applyFont="1" applyFill="1" applyBorder="1" applyAlignment="1">
      <alignment horizontal="center"/>
    </xf>
    <xf numFmtId="0" fontId="56" fillId="0" borderId="0" xfId="0" applyFont="1" applyFill="1" applyBorder="1"/>
    <xf numFmtId="0" fontId="6" fillId="0" borderId="0" xfId="0" applyFont="1" applyFill="1" applyBorder="1" applyAlignment="1">
      <alignment horizontal="justify" vertical="center"/>
    </xf>
    <xf numFmtId="0" fontId="53" fillId="0" borderId="0" xfId="0" applyFont="1" applyFill="1" applyBorder="1" applyAlignment="1">
      <alignment horizontal="center"/>
    </xf>
    <xf numFmtId="0" fontId="58" fillId="3" borderId="0" xfId="0" applyFont="1" applyFill="1" applyBorder="1" applyAlignment="1">
      <alignment horizontal="center" vertical="center" wrapText="1"/>
    </xf>
    <xf numFmtId="0" fontId="30" fillId="11" borderId="44" xfId="0" applyFont="1" applyFill="1" applyBorder="1" applyAlignment="1">
      <alignment horizontal="center" vertical="center" wrapText="1"/>
    </xf>
    <xf numFmtId="0" fontId="30" fillId="11" borderId="45" xfId="0" applyFont="1" applyFill="1" applyBorder="1" applyAlignment="1">
      <alignment horizontal="center" vertical="center" wrapText="1"/>
    </xf>
    <xf numFmtId="0" fontId="59" fillId="3" borderId="0" xfId="0" applyNumberFormat="1" applyFont="1" applyFill="1" applyBorder="1" applyAlignment="1">
      <alignment horizontal="center" vertical="center" wrapText="1"/>
    </xf>
    <xf numFmtId="0" fontId="36" fillId="3" borderId="0" xfId="0" applyFont="1" applyFill="1" applyBorder="1" applyAlignment="1">
      <alignment horizontal="justify" vertical="center" wrapText="1"/>
    </xf>
    <xf numFmtId="0" fontId="16"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62" fillId="3" borderId="0" xfId="0" applyNumberFormat="1" applyFont="1" applyFill="1" applyBorder="1" applyAlignment="1">
      <alignment horizontal="center" vertical="center" wrapText="1"/>
    </xf>
    <xf numFmtId="0" fontId="31" fillId="3" borderId="0" xfId="0" applyNumberFormat="1" applyFont="1" applyFill="1" applyBorder="1" applyAlignment="1">
      <alignment horizontal="center" vertical="center" wrapText="1"/>
    </xf>
    <xf numFmtId="0" fontId="31" fillId="3" borderId="0" xfId="0" applyFont="1" applyFill="1" applyBorder="1" applyAlignment="1">
      <alignment horizontal="justify" vertical="center" wrapText="1"/>
    </xf>
    <xf numFmtId="172" fontId="31" fillId="3" borderId="0" xfId="0" applyNumberFormat="1" applyFont="1" applyFill="1" applyBorder="1" applyAlignment="1">
      <alignment horizontal="center" vertical="center"/>
    </xf>
    <xf numFmtId="172" fontId="61" fillId="3" borderId="0" xfId="0" applyNumberFormat="1" applyFont="1" applyFill="1" applyBorder="1" applyAlignment="1">
      <alignment horizontal="center" vertical="center"/>
    </xf>
    <xf numFmtId="0" fontId="31" fillId="3" borderId="0" xfId="0" applyFont="1" applyFill="1" applyBorder="1"/>
    <xf numFmtId="0" fontId="31" fillId="3" borderId="0" xfId="0" applyFont="1" applyFill="1" applyBorder="1" applyAlignment="1">
      <alignment horizontal="center" vertical="center"/>
    </xf>
    <xf numFmtId="0" fontId="36" fillId="3" borderId="0" xfId="0" applyFont="1" applyFill="1" applyBorder="1" applyAlignment="1">
      <alignment horizontal="justify" vertical="center"/>
    </xf>
    <xf numFmtId="0" fontId="36" fillId="3" borderId="0" xfId="0" applyNumberFormat="1" applyFont="1" applyFill="1" applyBorder="1" applyAlignment="1">
      <alignment horizontal="center" vertical="center" wrapText="1"/>
    </xf>
    <xf numFmtId="168" fontId="36" fillId="3" borderId="0" xfId="0" applyNumberFormat="1" applyFont="1" applyFill="1" applyBorder="1" applyAlignment="1">
      <alignment horizontal="center" vertical="center"/>
    </xf>
    <xf numFmtId="14" fontId="36" fillId="3" borderId="0" xfId="0" applyNumberFormat="1" applyFont="1" applyFill="1" applyBorder="1" applyAlignment="1">
      <alignment horizontal="center" vertical="center" wrapText="1"/>
    </xf>
    <xf numFmtId="0" fontId="61" fillId="3" borderId="0" xfId="0" applyNumberFormat="1" applyFont="1" applyFill="1" applyBorder="1" applyAlignment="1">
      <alignment horizontal="center" vertical="center"/>
    </xf>
    <xf numFmtId="0" fontId="59" fillId="3" borderId="0" xfId="0" applyFont="1" applyFill="1" applyBorder="1"/>
    <xf numFmtId="0" fontId="9" fillId="3" borderId="28" xfId="0" applyNumberFormat="1" applyFont="1" applyFill="1" applyBorder="1" applyAlignment="1">
      <alignment horizontal="center" vertical="center" wrapText="1"/>
    </xf>
    <xf numFmtId="168" fontId="9" fillId="3" borderId="8" xfId="0" applyNumberFormat="1" applyFont="1" applyFill="1" applyBorder="1" applyAlignment="1">
      <alignment horizontal="center" vertical="center"/>
    </xf>
    <xf numFmtId="0" fontId="63" fillId="0" borderId="8" xfId="0" applyFont="1" applyBorder="1" applyAlignment="1">
      <alignment vertical="center" wrapText="1"/>
    </xf>
    <xf numFmtId="0" fontId="63" fillId="3" borderId="48" xfId="0" applyFont="1" applyFill="1" applyBorder="1" applyAlignment="1">
      <alignment horizontal="center" vertical="center" wrapText="1"/>
    </xf>
    <xf numFmtId="0" fontId="9" fillId="3" borderId="10" xfId="0" applyFont="1" applyFill="1" applyBorder="1" applyAlignment="1">
      <alignment horizontal="justify" vertical="center" wrapText="1"/>
    </xf>
    <xf numFmtId="0" fontId="9" fillId="3" borderId="4" xfId="0" applyNumberFormat="1" applyFont="1" applyFill="1" applyBorder="1" applyAlignment="1">
      <alignment horizontal="center" vertical="center" wrapText="1"/>
    </xf>
    <xf numFmtId="168" fontId="9" fillId="3" borderId="2" xfId="0" applyNumberFormat="1" applyFont="1" applyFill="1" applyBorder="1" applyAlignment="1">
      <alignment horizontal="center" vertical="center"/>
    </xf>
    <xf numFmtId="0" fontId="63" fillId="0" borderId="2" xfId="0" applyFont="1" applyBorder="1" applyAlignment="1">
      <alignment horizontal="center" vertical="center" wrapText="1"/>
    </xf>
    <xf numFmtId="0" fontId="63" fillId="0" borderId="2" xfId="0" applyFont="1" applyBorder="1" applyAlignment="1">
      <alignment vertical="center" wrapText="1"/>
    </xf>
    <xf numFmtId="0" fontId="63" fillId="3" borderId="2" xfId="0" applyFont="1" applyFill="1" applyBorder="1" applyAlignment="1">
      <alignment horizontal="center" vertical="center" wrapText="1"/>
    </xf>
    <xf numFmtId="0" fontId="63" fillId="3" borderId="34" xfId="0" applyFont="1" applyFill="1" applyBorder="1" applyAlignment="1">
      <alignment horizontal="center" vertical="center" wrapText="1"/>
    </xf>
    <xf numFmtId="168" fontId="9" fillId="3" borderId="12" xfId="0" applyNumberFormat="1" applyFont="1" applyFill="1" applyBorder="1" applyAlignment="1">
      <alignment horizontal="center" vertical="center"/>
    </xf>
    <xf numFmtId="0" fontId="63" fillId="0" borderId="12" xfId="0" applyFont="1" applyBorder="1" applyAlignment="1">
      <alignment vertical="center" wrapText="1"/>
    </xf>
    <xf numFmtId="0" fontId="63" fillId="3" borderId="53" xfId="0" applyFont="1" applyFill="1" applyBorder="1" applyAlignment="1">
      <alignment horizontal="center" vertical="center" wrapText="1"/>
    </xf>
    <xf numFmtId="0" fontId="9" fillId="3" borderId="13" xfId="0" applyFont="1" applyFill="1" applyBorder="1" applyAlignment="1">
      <alignment horizontal="justify" vertical="center" wrapText="1"/>
    </xf>
    <xf numFmtId="0" fontId="11" fillId="3" borderId="12" xfId="1" applyNumberFormat="1" applyFont="1" applyFill="1" applyBorder="1" applyAlignment="1" applyProtection="1">
      <alignment horizontal="center" vertical="center" wrapText="1" shrinkToFit="1"/>
    </xf>
    <xf numFmtId="0" fontId="63" fillId="0" borderId="1" xfId="0" applyFont="1" applyBorder="1" applyAlignment="1">
      <alignment horizontal="center" vertical="center" wrapText="1"/>
    </xf>
    <xf numFmtId="0" fontId="9" fillId="3" borderId="6" xfId="0" applyFont="1" applyFill="1" applyBorder="1" applyAlignment="1">
      <alignment horizontal="justify" vertical="center" wrapText="1"/>
    </xf>
    <xf numFmtId="0" fontId="64" fillId="3" borderId="2" xfId="1" applyNumberFormat="1" applyFont="1" applyFill="1" applyBorder="1" applyAlignment="1" applyProtection="1">
      <alignment horizontal="center" vertical="center" wrapText="1" shrinkToFit="1"/>
    </xf>
    <xf numFmtId="0" fontId="64" fillId="0" borderId="0" xfId="1" applyFont="1" applyBorder="1" applyAlignment="1" applyProtection="1">
      <alignment horizontal="center" vertical="center"/>
    </xf>
    <xf numFmtId="0" fontId="64" fillId="0" borderId="2" xfId="1" applyFont="1" applyBorder="1" applyAlignment="1" applyProtection="1">
      <alignment horizontal="center" vertical="center" wrapText="1"/>
    </xf>
    <xf numFmtId="0" fontId="43" fillId="3" borderId="4" xfId="0"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3" xfId="0" applyFont="1" applyFill="1" applyBorder="1" applyAlignment="1">
      <alignment horizontal="center" vertical="center" wrapText="1"/>
    </xf>
    <xf numFmtId="14" fontId="9" fillId="3" borderId="1" xfId="0" quotePrefix="1" applyNumberFormat="1" applyFont="1" applyFill="1" applyBorder="1" applyAlignment="1">
      <alignment horizontal="center" vertical="center" wrapText="1"/>
    </xf>
    <xf numFmtId="0" fontId="9" fillId="0" borderId="1" xfId="0" applyFont="1" applyBorder="1" applyAlignment="1">
      <alignment vertical="center" wrapText="1"/>
    </xf>
    <xf numFmtId="0" fontId="9" fillId="3" borderId="1" xfId="0" applyFont="1" applyFill="1" applyBorder="1" applyAlignment="1">
      <alignment vertical="center" wrapText="1"/>
    </xf>
    <xf numFmtId="0" fontId="9" fillId="3" borderId="2" xfId="0" applyFont="1" applyFill="1" applyBorder="1" applyAlignment="1">
      <alignment horizontal="center" vertical="center" wrapText="1"/>
    </xf>
    <xf numFmtId="14" fontId="9" fillId="3" borderId="2" xfId="0" quotePrefix="1" applyNumberFormat="1" applyFont="1" applyFill="1" applyBorder="1" applyAlignment="1">
      <alignment horizontal="justify" vertical="center" wrapText="1"/>
    </xf>
    <xf numFmtId="14" fontId="9" fillId="3" borderId="2" xfId="0" quotePrefix="1" applyNumberFormat="1" applyFont="1" applyFill="1" applyBorder="1" applyAlignment="1">
      <alignment horizontal="center" vertical="center" wrapText="1"/>
    </xf>
    <xf numFmtId="0" fontId="64" fillId="0" borderId="2" xfId="1" applyFont="1" applyBorder="1" applyAlignment="1" applyProtection="1">
      <alignment horizontal="left" vertical="center" wrapText="1"/>
    </xf>
    <xf numFmtId="0" fontId="65" fillId="0" borderId="0" xfId="0" applyFont="1" applyAlignment="1">
      <alignment vertical="center"/>
    </xf>
    <xf numFmtId="0" fontId="66" fillId="0" borderId="2" xfId="3" applyFont="1" applyBorder="1" applyAlignment="1">
      <alignment horizontal="center" vertical="center" wrapText="1"/>
    </xf>
    <xf numFmtId="0" fontId="66" fillId="0" borderId="2" xfId="3" applyFont="1" applyBorder="1" applyAlignment="1">
      <alignment vertical="center" wrapText="1"/>
    </xf>
    <xf numFmtId="0" fontId="66" fillId="3" borderId="2" xfId="3" applyFont="1" applyFill="1" applyBorder="1" applyAlignment="1">
      <alignment horizontal="center" vertical="center" wrapText="1"/>
    </xf>
    <xf numFmtId="0" fontId="63" fillId="3" borderId="12" xfId="0" applyFont="1" applyFill="1" applyBorder="1" applyAlignment="1">
      <alignment vertical="center" wrapText="1"/>
    </xf>
    <xf numFmtId="0" fontId="6" fillId="3" borderId="0" xfId="0" applyFont="1" applyFill="1" applyBorder="1" applyAlignment="1">
      <alignment horizontal="justify" vertical="center" wrapText="1"/>
    </xf>
    <xf numFmtId="0" fontId="9" fillId="3" borderId="2" xfId="0" applyFont="1" applyFill="1" applyBorder="1" applyAlignment="1">
      <alignment horizontal="justify" vertical="center" wrapText="1"/>
    </xf>
    <xf numFmtId="0" fontId="9" fillId="3" borderId="1" xfId="0" applyFont="1" applyFill="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3" borderId="1" xfId="0" applyNumberFormat="1" applyFont="1" applyFill="1" applyBorder="1" applyAlignment="1">
      <alignment horizontal="center" vertical="center" wrapText="1"/>
    </xf>
    <xf numFmtId="0" fontId="32" fillId="3" borderId="0" xfId="0" applyFont="1" applyFill="1" applyBorder="1" applyAlignment="1">
      <alignment horizontal="center" vertical="center" wrapText="1"/>
    </xf>
    <xf numFmtId="0" fontId="36" fillId="3" borderId="0" xfId="0" applyFont="1" applyFill="1" applyBorder="1" applyAlignment="1">
      <alignment horizontal="center" vertical="center"/>
    </xf>
    <xf numFmtId="0" fontId="9" fillId="3" borderId="12" xfId="0" applyFont="1" applyFill="1" applyBorder="1" applyAlignment="1">
      <alignment horizontal="justify" vertical="center" wrapText="1"/>
    </xf>
    <xf numFmtId="0" fontId="9" fillId="3" borderId="8" xfId="0" applyFont="1" applyFill="1" applyBorder="1" applyAlignment="1">
      <alignment horizontal="justify" vertical="center" wrapText="1"/>
    </xf>
    <xf numFmtId="0" fontId="9" fillId="3" borderId="12" xfId="0" applyFont="1" applyFill="1" applyBorder="1" applyAlignment="1">
      <alignment horizontal="left" vertical="center" wrapText="1"/>
    </xf>
    <xf numFmtId="0" fontId="9" fillId="3" borderId="24" xfId="0" applyNumberFormat="1" applyFont="1" applyFill="1" applyBorder="1" applyAlignment="1">
      <alignment horizontal="center" vertical="center" wrapText="1"/>
    </xf>
    <xf numFmtId="0" fontId="9" fillId="3" borderId="49" xfId="0" applyNumberFormat="1" applyFont="1" applyFill="1" applyBorder="1" applyAlignment="1">
      <alignment horizontal="center" vertical="center" wrapText="1"/>
    </xf>
    <xf numFmtId="0" fontId="9" fillId="3" borderId="47" xfId="0" applyNumberFormat="1" applyFont="1" applyFill="1" applyBorder="1" applyAlignment="1">
      <alignment horizontal="center" vertical="center" wrapText="1"/>
    </xf>
    <xf numFmtId="0" fontId="9" fillId="3" borderId="12" xfId="0" applyNumberFormat="1" applyFont="1" applyFill="1" applyBorder="1" applyAlignment="1">
      <alignment horizontal="center" vertical="center" wrapText="1"/>
    </xf>
    <xf numFmtId="14" fontId="9" fillId="3" borderId="12" xfId="0" applyNumberFormat="1" applyFont="1" applyFill="1" applyBorder="1" applyAlignment="1">
      <alignment horizontal="center" vertical="center" wrapText="1"/>
    </xf>
    <xf numFmtId="14" fontId="9" fillId="3" borderId="26"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60" fillId="3" borderId="12" xfId="0" applyNumberFormat="1" applyFont="1" applyFill="1" applyBorder="1" applyAlignment="1">
      <alignment horizontal="justify" vertical="center" wrapText="1"/>
    </xf>
    <xf numFmtId="14" fontId="60" fillId="3" borderId="8" xfId="0" applyNumberFormat="1" applyFont="1" applyFill="1" applyBorder="1" applyAlignment="1">
      <alignment horizontal="justify" vertical="center" wrapText="1"/>
    </xf>
    <xf numFmtId="0" fontId="64" fillId="3" borderId="12" xfId="1" applyNumberFormat="1" applyFont="1" applyFill="1" applyBorder="1" applyAlignment="1" applyProtection="1">
      <alignment horizontal="center" vertical="center" wrapText="1" shrinkToFit="1"/>
    </xf>
    <xf numFmtId="0" fontId="63" fillId="0" borderId="12" xfId="0" applyFont="1" applyBorder="1" applyAlignment="1">
      <alignment horizontal="center" vertical="center" wrapText="1"/>
    </xf>
    <xf numFmtId="0" fontId="63" fillId="0" borderId="8" xfId="0" applyFont="1" applyBorder="1" applyAlignment="1">
      <alignment horizontal="center" vertical="center" wrapText="1"/>
    </xf>
    <xf numFmtId="0" fontId="63" fillId="3" borderId="12" xfId="0" applyFont="1" applyFill="1" applyBorder="1" applyAlignment="1">
      <alignment horizontal="center" vertical="center" wrapText="1"/>
    </xf>
    <xf numFmtId="0" fontId="63" fillId="3" borderId="8" xfId="0" applyFont="1" applyFill="1" applyBorder="1" applyAlignment="1">
      <alignment horizontal="center" vertical="center" wrapText="1"/>
    </xf>
    <xf numFmtId="169" fontId="9" fillId="3" borderId="2" xfId="5" quotePrefix="1" applyNumberFormat="1" applyFont="1" applyFill="1" applyBorder="1" applyAlignment="1">
      <alignment horizontal="center" vertical="center" wrapText="1"/>
    </xf>
    <xf numFmtId="0" fontId="9" fillId="3" borderId="2" xfId="0" applyFont="1" applyFill="1" applyBorder="1" applyAlignment="1">
      <alignment vertical="center" wrapText="1"/>
    </xf>
    <xf numFmtId="169" fontId="9" fillId="3" borderId="1" xfId="5" quotePrefix="1" applyNumberFormat="1" applyFont="1" applyFill="1" applyBorder="1" applyAlignment="1">
      <alignment horizontal="center" vertical="center" wrapText="1"/>
    </xf>
    <xf numFmtId="0" fontId="1" fillId="3" borderId="0" xfId="0" applyFont="1" applyFill="1" applyBorder="1" applyAlignment="1">
      <alignment horizontal="justify" vertical="center" wrapText="1"/>
    </xf>
    <xf numFmtId="0" fontId="1" fillId="3" borderId="0" xfId="0" applyFont="1" applyFill="1" applyBorder="1"/>
    <xf numFmtId="0" fontId="47" fillId="3" borderId="2" xfId="3" applyFont="1" applyFill="1" applyBorder="1" applyAlignment="1">
      <alignment horizontal="center" vertical="center" wrapText="1"/>
    </xf>
    <xf numFmtId="0" fontId="63" fillId="3" borderId="12" xfId="0" applyFont="1" applyFill="1" applyBorder="1" applyAlignment="1">
      <alignment horizontal="center" vertical="center" wrapText="1"/>
    </xf>
    <xf numFmtId="0" fontId="67" fillId="3" borderId="5" xfId="0" applyFont="1" applyFill="1" applyBorder="1" applyAlignment="1">
      <alignment horizontal="justify" vertical="center" wrapText="1"/>
    </xf>
    <xf numFmtId="0" fontId="67" fillId="3" borderId="13" xfId="0" applyFont="1" applyFill="1" applyBorder="1" applyAlignment="1">
      <alignment horizontal="justify" vertical="center" wrapText="1"/>
    </xf>
    <xf numFmtId="0" fontId="63" fillId="3" borderId="12" xfId="0" quotePrefix="1" applyFont="1" applyFill="1" applyBorder="1" applyAlignment="1">
      <alignment horizontal="center" vertical="center" wrapText="1"/>
    </xf>
    <xf numFmtId="0" fontId="47" fillId="3" borderId="2" xfId="3" applyFont="1" applyFill="1" applyBorder="1" applyAlignment="1">
      <alignment wrapText="1"/>
    </xf>
    <xf numFmtId="0" fontId="66" fillId="0" borderId="2" xfId="3" quotePrefix="1" applyFont="1" applyBorder="1" applyAlignment="1">
      <alignment horizontal="center" vertical="center" wrapText="1"/>
    </xf>
    <xf numFmtId="0" fontId="52" fillId="0" borderId="2" xfId="3" applyFont="1" applyBorder="1" applyAlignment="1">
      <alignment horizontal="center" vertical="center" wrapText="1"/>
    </xf>
    <xf numFmtId="0" fontId="52" fillId="0" borderId="2" xfId="3" applyFont="1" applyBorder="1" applyAlignment="1">
      <alignment vertical="center" wrapText="1"/>
    </xf>
    <xf numFmtId="0" fontId="52" fillId="3" borderId="2" xfId="3" applyFont="1" applyFill="1" applyBorder="1" applyAlignment="1">
      <alignment horizontal="center" vertical="center" wrapText="1"/>
    </xf>
    <xf numFmtId="0" fontId="51" fillId="0" borderId="2" xfId="3" quotePrefix="1" applyFont="1" applyBorder="1" applyAlignment="1">
      <alignment horizontal="center" vertical="center" wrapText="1"/>
    </xf>
    <xf numFmtId="0" fontId="52" fillId="0" borderId="2" xfId="3" quotePrefix="1" applyFont="1" applyBorder="1" applyAlignment="1">
      <alignment horizontal="center" vertical="center" wrapText="1"/>
    </xf>
    <xf numFmtId="0" fontId="52" fillId="0" borderId="1" xfId="3" applyFont="1" applyBorder="1" applyAlignment="1">
      <alignment horizontal="center" vertical="center" wrapText="1"/>
    </xf>
    <xf numFmtId="0" fontId="52" fillId="0" borderId="1" xfId="3" applyFont="1" applyBorder="1" applyAlignment="1">
      <alignment vertical="center" wrapText="1"/>
    </xf>
    <xf numFmtId="0" fontId="52" fillId="3" borderId="1" xfId="3" applyFont="1" applyFill="1" applyBorder="1" applyAlignment="1">
      <alignment horizontal="center" vertical="center" wrapText="1"/>
    </xf>
    <xf numFmtId="0" fontId="6" fillId="3" borderId="0" xfId="0" applyFont="1" applyFill="1" applyBorder="1" applyAlignment="1">
      <alignment horizontal="justify" vertical="center" wrapText="1"/>
    </xf>
    <xf numFmtId="0" fontId="6" fillId="3" borderId="0"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6" fillId="3" borderId="6" xfId="0" applyFont="1" applyFill="1" applyBorder="1" applyAlignment="1">
      <alignment horizontal="justify" vertical="center" wrapText="1"/>
    </xf>
    <xf numFmtId="0" fontId="16" fillId="3" borderId="3" xfId="0" applyFont="1" applyFill="1" applyBorder="1" applyAlignment="1">
      <alignment horizontal="center" vertical="center" wrapText="1"/>
    </xf>
    <xf numFmtId="0" fontId="63" fillId="3" borderId="53" xfId="0" quotePrefix="1" applyFont="1" applyFill="1" applyBorder="1" applyAlignment="1">
      <alignment horizontal="center" vertical="center" wrapText="1"/>
    </xf>
    <xf numFmtId="0" fontId="6" fillId="3" borderId="0" xfId="0" applyFont="1" applyFill="1" applyBorder="1" applyAlignment="1">
      <alignment horizontal="justify" vertical="center" wrapText="1"/>
    </xf>
    <xf numFmtId="0" fontId="9" fillId="3" borderId="2" xfId="0" applyFont="1" applyFill="1" applyBorder="1" applyAlignment="1">
      <alignment horizontal="justify" vertical="center" wrapText="1"/>
    </xf>
    <xf numFmtId="14" fontId="9" fillId="3" borderId="2" xfId="0" applyNumberFormat="1" applyFont="1" applyFill="1" applyBorder="1" applyAlignment="1">
      <alignment horizontal="center" vertical="center" wrapText="1"/>
    </xf>
    <xf numFmtId="0" fontId="9" fillId="3" borderId="1" xfId="0" applyFont="1" applyFill="1" applyBorder="1" applyAlignment="1">
      <alignment horizontal="justify" vertical="center" wrapText="1"/>
    </xf>
    <xf numFmtId="14" fontId="9" fillId="3" borderId="1"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8" fillId="3" borderId="2" xfId="0" applyFont="1" applyFill="1" applyBorder="1" applyAlignment="1">
      <alignment horizontal="center" vertical="center" wrapText="1"/>
    </xf>
    <xf numFmtId="0" fontId="16" fillId="3" borderId="0" xfId="0" applyFont="1" applyFill="1" applyAlignment="1">
      <alignment horizontal="justify" vertical="center"/>
    </xf>
    <xf numFmtId="0" fontId="56" fillId="3" borderId="0" xfId="0" applyFont="1" applyFill="1" applyBorder="1"/>
    <xf numFmtId="0" fontId="16" fillId="3" borderId="2" xfId="0" applyNumberFormat="1" applyFont="1" applyFill="1" applyBorder="1" applyAlignment="1">
      <alignment horizontal="center" vertical="center" wrapText="1"/>
    </xf>
    <xf numFmtId="0" fontId="16" fillId="3" borderId="1" xfId="0" applyFont="1" applyFill="1" applyBorder="1" applyAlignment="1">
      <alignment horizontal="justify" vertical="center" wrapText="1"/>
    </xf>
    <xf numFmtId="0" fontId="16" fillId="3" borderId="1" xfId="0" applyFont="1" applyFill="1" applyBorder="1" applyAlignment="1">
      <alignment horizontal="center" vertical="center" wrapText="1"/>
    </xf>
    <xf numFmtId="0" fontId="60" fillId="3" borderId="0" xfId="0" applyFont="1" applyFill="1" applyBorder="1"/>
    <xf numFmtId="168"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justify" vertical="center" wrapText="1"/>
    </xf>
    <xf numFmtId="0" fontId="9" fillId="3" borderId="1" xfId="1" applyNumberFormat="1" applyFont="1" applyFill="1" applyBorder="1" applyAlignment="1" applyProtection="1">
      <alignment horizontal="center" vertical="center" wrapText="1" shrinkToFit="1"/>
    </xf>
    <xf numFmtId="0" fontId="16" fillId="12" borderId="2" xfId="0" applyFont="1" applyFill="1" applyBorder="1" applyAlignment="1">
      <alignment horizontal="center" vertical="center" wrapText="1"/>
    </xf>
    <xf numFmtId="0" fontId="46" fillId="0" borderId="2" xfId="0" applyFont="1" applyBorder="1" applyAlignment="1">
      <alignment horizontal="center" vertical="center" wrapText="1"/>
    </xf>
    <xf numFmtId="0" fontId="46" fillId="0" borderId="2" xfId="0" applyFont="1" applyBorder="1" applyAlignment="1">
      <alignment vertical="center" wrapText="1"/>
    </xf>
    <xf numFmtId="0" fontId="46" fillId="3" borderId="2" xfId="0" applyFont="1" applyFill="1" applyBorder="1" applyAlignment="1">
      <alignment horizontal="center" vertical="center" wrapText="1"/>
    </xf>
    <xf numFmtId="0" fontId="46" fillId="0" borderId="1" xfId="0" applyFont="1" applyBorder="1" applyAlignment="1">
      <alignment horizontal="center" vertical="center" wrapText="1"/>
    </xf>
    <xf numFmtId="0" fontId="46" fillId="0" borderId="1" xfId="0" applyFont="1" applyBorder="1" applyAlignment="1">
      <alignment vertical="center" wrapText="1"/>
    </xf>
    <xf numFmtId="0" fontId="46" fillId="3" borderId="1" xfId="0" applyFont="1" applyFill="1" applyBorder="1" applyAlignment="1">
      <alignment horizontal="center" vertical="center" wrapText="1"/>
    </xf>
    <xf numFmtId="14" fontId="9" fillId="3" borderId="2" xfId="0" applyNumberFormat="1" applyFont="1" applyFill="1" applyBorder="1" applyAlignment="1">
      <alignment horizontal="justify" vertical="center" wrapText="1"/>
    </xf>
    <xf numFmtId="0" fontId="46" fillId="0" borderId="2" xfId="0" quotePrefix="1" applyFont="1" applyBorder="1" applyAlignment="1">
      <alignment horizontal="center" vertical="center" wrapText="1"/>
    </xf>
    <xf numFmtId="0" fontId="9" fillId="13" borderId="2" xfId="1" applyNumberFormat="1" applyFont="1" applyFill="1" applyBorder="1" applyAlignment="1" applyProtection="1">
      <alignment horizontal="center" vertical="center" wrapText="1" shrinkToFit="1"/>
    </xf>
    <xf numFmtId="168" fontId="9" fillId="3" borderId="2" xfId="0" applyNumberFormat="1" applyFont="1" applyFill="1" applyBorder="1" applyAlignment="1">
      <alignment horizontal="left" vertical="center" wrapText="1"/>
    </xf>
    <xf numFmtId="168" fontId="9" fillId="14" borderId="2"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14" fontId="64" fillId="3" borderId="1" xfId="1" quotePrefix="1" applyNumberFormat="1" applyFont="1" applyFill="1" applyBorder="1" applyAlignment="1" applyProtection="1">
      <alignment horizontal="center" vertical="center" wrapText="1"/>
    </xf>
    <xf numFmtId="169" fontId="9" fillId="3" borderId="1" xfId="7" quotePrefix="1" applyNumberFormat="1" applyFont="1" applyFill="1" applyBorder="1" applyAlignment="1">
      <alignment horizontal="center" vertical="center" wrapText="1"/>
    </xf>
    <xf numFmtId="0" fontId="69" fillId="3" borderId="4" xfId="0" applyNumberFormat="1" applyFont="1" applyFill="1" applyBorder="1" applyAlignment="1">
      <alignment horizontal="center" vertical="center" wrapText="1"/>
    </xf>
    <xf numFmtId="0" fontId="69" fillId="3" borderId="3" xfId="0" applyNumberFormat="1"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2" xfId="0" applyFont="1" applyFill="1" applyBorder="1" applyAlignment="1">
      <alignment horizontal="justify" vertical="center" wrapText="1"/>
    </xf>
    <xf numFmtId="169" fontId="9" fillId="3" borderId="2" xfId="7" quotePrefix="1" applyNumberFormat="1" applyFont="1" applyFill="1" applyBorder="1" applyAlignment="1">
      <alignment horizontal="center" vertical="center" wrapText="1"/>
    </xf>
    <xf numFmtId="14" fontId="60" fillId="3" borderId="2" xfId="1" quotePrefix="1" applyNumberFormat="1" applyFont="1" applyFill="1" applyBorder="1" applyAlignment="1" applyProtection="1">
      <alignment horizontal="center" vertical="center" wrapText="1"/>
    </xf>
    <xf numFmtId="0" fontId="8" fillId="0" borderId="1" xfId="0" applyFont="1" applyBorder="1" applyAlignment="1">
      <alignment vertical="center" wrapText="1"/>
    </xf>
    <xf numFmtId="0" fontId="8" fillId="3" borderId="1" xfId="0" applyFont="1" applyFill="1" applyBorder="1" applyAlignment="1">
      <alignment vertical="center" wrapText="1"/>
    </xf>
    <xf numFmtId="0" fontId="8" fillId="3" borderId="1" xfId="0" applyFont="1" applyFill="1" applyBorder="1" applyAlignment="1">
      <alignment horizontal="center" vertical="center" wrapText="1"/>
    </xf>
    <xf numFmtId="0" fontId="24" fillId="3" borderId="0" xfId="0" applyFont="1" applyFill="1" applyBorder="1"/>
    <xf numFmtId="0" fontId="41" fillId="3" borderId="25" xfId="0" applyFont="1" applyFill="1" applyBorder="1" applyAlignment="1">
      <alignment horizontal="center" vertical="center" wrapText="1"/>
    </xf>
    <xf numFmtId="0" fontId="41" fillId="3" borderId="0" xfId="0" applyFont="1" applyFill="1" applyBorder="1" applyAlignment="1">
      <alignment horizontal="justify" vertical="center" wrapText="1"/>
    </xf>
    <xf numFmtId="0" fontId="6" fillId="3" borderId="0" xfId="0" applyFont="1" applyFill="1" applyBorder="1" applyAlignment="1">
      <alignment horizontal="justify" vertical="center" wrapText="1"/>
    </xf>
    <xf numFmtId="0" fontId="6" fillId="3" borderId="0"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71" fillId="3" borderId="5" xfId="0" applyFont="1" applyFill="1" applyBorder="1" applyAlignment="1">
      <alignment horizontal="justify" vertical="center" wrapText="1"/>
    </xf>
    <xf numFmtId="0" fontId="73" fillId="3" borderId="0" xfId="0" applyNumberFormat="1" applyFont="1" applyFill="1" applyBorder="1" applyAlignment="1">
      <alignment horizontal="center" vertical="center" wrapText="1"/>
    </xf>
    <xf numFmtId="0" fontId="42" fillId="3" borderId="0" xfId="0" applyFont="1" applyFill="1" applyBorder="1" applyAlignment="1">
      <alignment horizontal="justify" vertical="center" wrapText="1"/>
    </xf>
    <xf numFmtId="0" fontId="74" fillId="3" borderId="0" xfId="0" applyFont="1" applyFill="1" applyBorder="1" applyAlignment="1">
      <alignment horizontal="justify" vertical="center" wrapText="1"/>
    </xf>
    <xf numFmtId="168" fontId="73" fillId="3" borderId="0" xfId="0" applyNumberFormat="1" applyFont="1" applyFill="1" applyBorder="1" applyAlignment="1">
      <alignment horizontal="center" vertical="center"/>
    </xf>
    <xf numFmtId="14" fontId="43" fillId="3" borderId="0" xfId="0" applyNumberFormat="1" applyFont="1" applyFill="1" applyBorder="1" applyAlignment="1">
      <alignment horizontal="center" vertical="center" wrapText="1"/>
    </xf>
    <xf numFmtId="14" fontId="45" fillId="3" borderId="0" xfId="0" applyNumberFormat="1" applyFont="1" applyFill="1" applyBorder="1" applyAlignment="1">
      <alignment horizontal="justify" vertical="center" wrapText="1"/>
    </xf>
    <xf numFmtId="0" fontId="61" fillId="3" borderId="0" xfId="1" applyNumberFormat="1" applyFont="1" applyFill="1" applyBorder="1" applyAlignment="1" applyProtection="1">
      <alignment horizontal="center" vertical="center" wrapText="1" shrinkToFit="1"/>
    </xf>
    <xf numFmtId="0" fontId="8" fillId="0" borderId="0" xfId="0" applyFont="1" applyBorder="1" applyAlignment="1">
      <alignment horizontal="center" vertical="center" wrapText="1"/>
    </xf>
    <xf numFmtId="0" fontId="8" fillId="0" borderId="0" xfId="0" applyFont="1" applyBorder="1" applyAlignment="1">
      <alignment vertical="center" wrapText="1"/>
    </xf>
    <xf numFmtId="0" fontId="36" fillId="0" borderId="2" xfId="0" applyFont="1" applyBorder="1" applyAlignment="1">
      <alignment horizontal="center" vertical="center" wrapText="1"/>
    </xf>
    <xf numFmtId="14" fontId="9" fillId="3" borderId="6" xfId="0" applyNumberFormat="1" applyFont="1" applyFill="1" applyBorder="1" applyAlignment="1">
      <alignment horizontal="center" vertical="center" wrapText="1"/>
    </xf>
    <xf numFmtId="0" fontId="38" fillId="15" borderId="3" xfId="0" applyNumberFormat="1" applyFont="1" applyFill="1" applyBorder="1" applyAlignment="1">
      <alignment horizontal="center" vertical="center" wrapText="1"/>
    </xf>
    <xf numFmtId="0" fontId="36" fillId="0" borderId="2" xfId="0" applyFont="1" applyBorder="1" applyAlignment="1">
      <alignment vertical="center" wrapText="1"/>
    </xf>
    <xf numFmtId="0" fontId="36" fillId="3" borderId="2" xfId="0" applyFont="1" applyFill="1" applyBorder="1" applyAlignment="1">
      <alignment horizontal="center" vertical="center" wrapText="1"/>
    </xf>
    <xf numFmtId="0" fontId="36" fillId="3" borderId="5" xfId="0" applyFont="1" applyFill="1" applyBorder="1" applyAlignment="1">
      <alignment horizontal="justify" vertical="center" wrapText="1"/>
    </xf>
    <xf numFmtId="0" fontId="36" fillId="0" borderId="1" xfId="0" applyFont="1" applyBorder="1" applyAlignment="1">
      <alignment horizontal="center" vertical="center" wrapText="1"/>
    </xf>
    <xf numFmtId="0" fontId="36" fillId="0" borderId="1" xfId="0" applyFont="1" applyBorder="1" applyAlignment="1">
      <alignment vertical="center" wrapText="1"/>
    </xf>
    <xf numFmtId="0" fontId="36" fillId="3" borderId="1" xfId="0" applyFont="1" applyFill="1" applyBorder="1" applyAlignment="1">
      <alignment horizontal="center" vertical="center" wrapText="1"/>
    </xf>
    <xf numFmtId="0" fontId="9" fillId="3" borderId="2" xfId="0" applyFont="1" applyFill="1" applyBorder="1" applyAlignment="1">
      <alignment horizontal="justify" vertical="center" wrapText="1"/>
    </xf>
    <xf numFmtId="14" fontId="9" fillId="3" borderId="2" xfId="0" applyNumberFormat="1" applyFont="1" applyFill="1" applyBorder="1" applyAlignment="1">
      <alignment horizontal="center" vertical="center" wrapText="1"/>
    </xf>
    <xf numFmtId="0" fontId="9" fillId="3" borderId="1" xfId="0" applyFont="1" applyFill="1" applyBorder="1" applyAlignment="1">
      <alignment horizontal="justify" vertical="center" wrapText="1"/>
    </xf>
    <xf numFmtId="14" fontId="9" fillId="3" borderId="1" xfId="0" applyNumberFormat="1" applyFont="1" applyFill="1" applyBorder="1" applyAlignment="1">
      <alignment horizontal="center" vertical="center" wrapText="1"/>
    </xf>
    <xf numFmtId="0" fontId="9" fillId="3" borderId="2"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0" fontId="38" fillId="15" borderId="4" xfId="0" applyNumberFormat="1" applyFont="1" applyFill="1" applyBorder="1" applyAlignment="1">
      <alignment horizontal="center" vertical="center" wrapText="1"/>
    </xf>
    <xf numFmtId="0" fontId="38" fillId="15" borderId="2" xfId="0" applyFont="1" applyFill="1" applyBorder="1" applyAlignment="1">
      <alignment horizontal="center" vertical="center" wrapText="1"/>
    </xf>
    <xf numFmtId="0" fontId="39" fillId="15" borderId="4" xfId="0" applyFont="1" applyFill="1" applyBorder="1" applyAlignment="1">
      <alignment horizontal="center" vertical="center" wrapText="1"/>
    </xf>
    <xf numFmtId="0" fontId="39" fillId="15" borderId="3" xfId="0" applyFont="1" applyFill="1" applyBorder="1" applyAlignment="1">
      <alignment horizontal="center" vertical="center" wrapText="1"/>
    </xf>
    <xf numFmtId="14" fontId="9" fillId="3" borderId="1" xfId="0" quotePrefix="1" applyNumberFormat="1" applyFont="1" applyFill="1" applyBorder="1" applyAlignment="1">
      <alignment horizontal="justify" vertical="center" wrapText="1"/>
    </xf>
    <xf numFmtId="0" fontId="75" fillId="15" borderId="2" xfId="0" applyFont="1" applyFill="1" applyBorder="1" applyAlignment="1">
      <alignment horizontal="center" vertical="center" wrapText="1"/>
    </xf>
    <xf numFmtId="0" fontId="60" fillId="3" borderId="2" xfId="0" applyNumberFormat="1" applyFont="1" applyFill="1" applyBorder="1" applyAlignment="1">
      <alignment horizontal="center" vertical="center" wrapText="1"/>
    </xf>
    <xf numFmtId="0" fontId="60" fillId="3" borderId="2" xfId="0" applyFont="1" applyFill="1" applyBorder="1" applyAlignment="1">
      <alignment horizontal="justify" vertical="center" wrapText="1"/>
    </xf>
    <xf numFmtId="168" fontId="60" fillId="3" borderId="2" xfId="0" applyNumberFormat="1" applyFont="1" applyFill="1" applyBorder="1" applyAlignment="1">
      <alignment horizontal="center" vertical="center"/>
    </xf>
    <xf numFmtId="14" fontId="60" fillId="3" borderId="2" xfId="0" applyNumberFormat="1" applyFont="1" applyFill="1" applyBorder="1" applyAlignment="1">
      <alignment horizontal="center" vertical="center" wrapText="1"/>
    </xf>
    <xf numFmtId="14" fontId="60" fillId="3" borderId="2" xfId="0" applyNumberFormat="1" applyFont="1" applyFill="1" applyBorder="1" applyAlignment="1">
      <alignment horizontal="justify" vertical="center" wrapText="1"/>
    </xf>
    <xf numFmtId="0" fontId="60" fillId="3" borderId="2" xfId="0" applyFont="1" applyFill="1" applyBorder="1" applyAlignment="1">
      <alignment horizontal="center" vertical="center" wrapText="1"/>
    </xf>
    <xf numFmtId="0" fontId="60" fillId="3" borderId="2" xfId="0" applyFont="1" applyFill="1" applyBorder="1" applyAlignment="1">
      <alignment horizontal="left" vertical="center" wrapText="1"/>
    </xf>
    <xf numFmtId="0" fontId="60" fillId="3" borderId="2" xfId="0" applyFont="1" applyFill="1" applyBorder="1" applyAlignment="1">
      <alignment horizontal="justify" vertical="center" wrapText="1"/>
    </xf>
    <xf numFmtId="0" fontId="60" fillId="3" borderId="2" xfId="1" applyNumberFormat="1" applyFont="1" applyFill="1" applyBorder="1" applyAlignment="1" applyProtection="1">
      <alignment horizontal="center" vertical="center" wrapText="1" shrinkToFit="1"/>
    </xf>
    <xf numFmtId="0" fontId="60" fillId="3" borderId="1" xfId="0" applyNumberFormat="1" applyFont="1" applyFill="1" applyBorder="1" applyAlignment="1">
      <alignment horizontal="center" vertical="center" wrapText="1"/>
    </xf>
    <xf numFmtId="0" fontId="60" fillId="3" borderId="1" xfId="0" applyFont="1" applyFill="1" applyBorder="1" applyAlignment="1">
      <alignment horizontal="justify" vertical="center" wrapText="1"/>
    </xf>
    <xf numFmtId="168" fontId="60" fillId="3" borderId="1" xfId="0" applyNumberFormat="1" applyFont="1" applyFill="1" applyBorder="1" applyAlignment="1">
      <alignment horizontal="center" vertical="center"/>
    </xf>
    <xf numFmtId="14" fontId="60" fillId="3" borderId="1" xfId="0" applyNumberFormat="1" applyFont="1" applyFill="1" applyBorder="1" applyAlignment="1">
      <alignment horizontal="center" vertical="center" wrapText="1"/>
    </xf>
    <xf numFmtId="14" fontId="60" fillId="3" borderId="1" xfId="0" applyNumberFormat="1" applyFont="1" applyFill="1" applyBorder="1" applyAlignment="1">
      <alignment horizontal="justify" vertical="center" wrapText="1"/>
    </xf>
    <xf numFmtId="0" fontId="60" fillId="3" borderId="1" xfId="1" applyNumberFormat="1" applyFont="1" applyFill="1" applyBorder="1" applyAlignment="1" applyProtection="1">
      <alignment horizontal="center" vertical="center" wrapText="1" shrinkToFit="1"/>
    </xf>
    <xf numFmtId="14" fontId="64" fillId="3" borderId="2" xfId="1" quotePrefix="1" applyNumberFormat="1" applyFont="1" applyFill="1" applyBorder="1" applyAlignment="1" applyProtection="1">
      <alignment horizontal="center" vertical="center" wrapText="1"/>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2" xfId="0" applyFont="1" applyBorder="1" applyAlignment="1">
      <alignment vertical="center" wrapText="1"/>
    </xf>
    <xf numFmtId="0" fontId="69" fillId="3" borderId="2" xfId="0" applyFont="1" applyFill="1" applyBorder="1" applyAlignment="1">
      <alignment horizontal="center" vertical="center" wrapText="1"/>
    </xf>
    <xf numFmtId="0" fontId="69" fillId="0" borderId="2" xfId="0" quotePrefix="1" applyFont="1" applyBorder="1" applyAlignment="1">
      <alignment horizontal="center" vertical="center" wrapText="1"/>
    </xf>
    <xf numFmtId="0" fontId="69" fillId="3" borderId="5" xfId="0" applyFont="1" applyFill="1" applyBorder="1" applyAlignment="1">
      <alignment horizontal="justify" vertical="center" wrapText="1"/>
    </xf>
    <xf numFmtId="0" fontId="69" fillId="0" borderId="1" xfId="0" applyFont="1" applyBorder="1" applyAlignment="1">
      <alignment horizontal="center" vertical="center" wrapText="1"/>
    </xf>
    <xf numFmtId="0" fontId="69" fillId="0" borderId="1" xfId="0" applyFont="1" applyBorder="1" applyAlignment="1">
      <alignment vertical="center" wrapText="1"/>
    </xf>
    <xf numFmtId="0" fontId="69" fillId="3" borderId="1" xfId="0" applyFont="1" applyFill="1" applyBorder="1" applyAlignment="1">
      <alignment horizontal="center" vertical="center" wrapText="1"/>
    </xf>
    <xf numFmtId="0" fontId="69" fillId="3" borderId="6" xfId="0" applyFont="1" applyFill="1" applyBorder="1" applyAlignment="1">
      <alignment horizontal="justify" vertical="center" wrapText="1"/>
    </xf>
    <xf numFmtId="0" fontId="49" fillId="3" borderId="2" xfId="0" applyFont="1" applyFill="1" applyBorder="1" applyAlignment="1">
      <alignment horizontal="justify" vertical="center" wrapText="1"/>
    </xf>
    <xf numFmtId="0" fontId="13" fillId="0" borderId="2" xfId="0" applyFont="1" applyBorder="1" applyAlignment="1">
      <alignment horizontal="justify" vertical="center" wrapText="1"/>
    </xf>
    <xf numFmtId="0" fontId="13" fillId="0" borderId="2" xfId="0" applyFont="1" applyBorder="1" applyAlignment="1">
      <alignment vertical="center" wrapText="1"/>
    </xf>
    <xf numFmtId="0" fontId="24" fillId="5" borderId="18" xfId="0" applyFont="1" applyFill="1" applyBorder="1" applyAlignment="1">
      <alignment horizontal="center" vertical="center" wrapText="1"/>
    </xf>
    <xf numFmtId="0" fontId="24" fillId="5" borderId="19" xfId="0" applyFont="1" applyFill="1" applyBorder="1" applyAlignment="1">
      <alignment horizontal="center" vertical="center" wrapText="1"/>
    </xf>
    <xf numFmtId="0" fontId="24" fillId="5" borderId="20" xfId="0" applyFont="1" applyFill="1" applyBorder="1" applyAlignment="1">
      <alignment horizontal="center" vertical="center" wrapText="1"/>
    </xf>
    <xf numFmtId="0" fontId="24" fillId="5" borderId="21" xfId="0" applyFont="1" applyFill="1" applyBorder="1" applyAlignment="1">
      <alignment horizontal="center" vertical="center" wrapText="1"/>
    </xf>
    <xf numFmtId="0" fontId="14" fillId="3" borderId="7" xfId="0" applyFont="1" applyFill="1" applyBorder="1" applyAlignment="1">
      <alignment horizontal="center" vertical="center" wrapText="1"/>
    </xf>
    <xf numFmtId="168" fontId="24" fillId="5" borderId="16" xfId="0" applyNumberFormat="1" applyFont="1" applyFill="1" applyBorder="1" applyAlignment="1">
      <alignment horizontal="center" vertical="center" wrapText="1"/>
    </xf>
    <xf numFmtId="168" fontId="24" fillId="5" borderId="17" xfId="0" applyNumberFormat="1" applyFont="1" applyFill="1" applyBorder="1" applyAlignment="1">
      <alignment horizontal="center" vertical="center" wrapText="1"/>
    </xf>
    <xf numFmtId="168" fontId="24" fillId="5" borderId="15" xfId="0" applyNumberFormat="1" applyFont="1" applyFill="1" applyBorder="1" applyAlignment="1">
      <alignment horizontal="center" vertical="center" wrapText="1"/>
    </xf>
    <xf numFmtId="168" fontId="24" fillId="5" borderId="22" xfId="0" applyNumberFormat="1" applyFont="1" applyFill="1" applyBorder="1" applyAlignment="1">
      <alignment horizontal="center" vertical="center" wrapText="1"/>
    </xf>
    <xf numFmtId="168" fontId="24" fillId="5" borderId="23" xfId="0" applyNumberFormat="1" applyFont="1" applyFill="1" applyBorder="1" applyAlignment="1">
      <alignment horizontal="center" vertical="center" wrapText="1"/>
    </xf>
    <xf numFmtId="168" fontId="24" fillId="5" borderId="9" xfId="0" applyNumberFormat="1" applyFont="1" applyFill="1" applyBorder="1" applyAlignment="1">
      <alignment horizontal="center" vertical="center" wrapText="1"/>
    </xf>
    <xf numFmtId="0" fontId="13" fillId="0" borderId="4" xfId="0" applyFont="1" applyBorder="1" applyAlignment="1">
      <alignment horizontal="center" vertical="center" wrapText="1"/>
    </xf>
    <xf numFmtId="0" fontId="13" fillId="0" borderId="2" xfId="0" applyFont="1" applyBorder="1" applyAlignment="1">
      <alignment horizontal="center" vertical="center" wrapText="1"/>
    </xf>
    <xf numFmtId="0" fontId="14" fillId="3" borderId="0" xfId="0" applyFont="1" applyFill="1" applyBorder="1" applyAlignment="1">
      <alignment horizontal="center" vertical="center" wrapText="1"/>
    </xf>
    <xf numFmtId="0" fontId="20" fillId="4" borderId="2" xfId="0" applyFont="1" applyFill="1" applyBorder="1" applyAlignment="1">
      <alignment horizontal="justify" vertical="center" wrapText="1"/>
    </xf>
    <xf numFmtId="0" fontId="13" fillId="4" borderId="2" xfId="0" applyFont="1" applyFill="1" applyBorder="1" applyAlignment="1">
      <alignment horizontal="justify" vertical="center" wrapText="1"/>
    </xf>
    <xf numFmtId="0" fontId="6" fillId="3" borderId="0" xfId="0" applyFont="1" applyFill="1" applyBorder="1" applyAlignment="1">
      <alignment horizontal="justify" vertical="center" wrapText="1"/>
    </xf>
    <xf numFmtId="0" fontId="9" fillId="0" borderId="27" xfId="0" applyFont="1" applyBorder="1" applyAlignment="1">
      <alignment horizontal="justify" vertical="center" wrapText="1"/>
    </xf>
    <xf numFmtId="0" fontId="9" fillId="0" borderId="26" xfId="0" applyFont="1" applyBorder="1" applyAlignment="1">
      <alignment horizontal="justify" vertical="center" wrapText="1"/>
    </xf>
    <xf numFmtId="0" fontId="9" fillId="0" borderId="8" xfId="0" applyFont="1" applyBorder="1" applyAlignment="1">
      <alignment horizontal="justify" vertical="center" wrapText="1"/>
    </xf>
    <xf numFmtId="0" fontId="13" fillId="0" borderId="2" xfId="0" applyNumberFormat="1" applyFont="1" applyBorder="1" applyAlignment="1">
      <alignment horizontal="center" vertical="center" wrapText="1"/>
    </xf>
    <xf numFmtId="0" fontId="13" fillId="0" borderId="1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7" xfId="0" applyFont="1" applyBorder="1" applyAlignment="1">
      <alignment horizontal="center" vertical="center"/>
    </xf>
    <xf numFmtId="0" fontId="13" fillId="0" borderId="26" xfId="0" applyFont="1" applyBorder="1" applyAlignment="1">
      <alignment horizontal="center" vertical="center"/>
    </xf>
    <xf numFmtId="0" fontId="13" fillId="0" borderId="8" xfId="0" applyFont="1" applyBorder="1" applyAlignment="1">
      <alignment horizontal="center" vertical="center"/>
    </xf>
    <xf numFmtId="0" fontId="13" fillId="0" borderId="26" xfId="0" applyFont="1" applyBorder="1" applyAlignment="1">
      <alignment horizontal="center" vertical="center" wrapText="1"/>
    </xf>
    <xf numFmtId="0" fontId="13" fillId="4" borderId="12"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13" fillId="4" borderId="8" xfId="0" applyFont="1" applyFill="1" applyBorder="1" applyAlignment="1">
      <alignment horizontal="center" vertical="center" wrapText="1"/>
    </xf>
    <xf numFmtId="165" fontId="13" fillId="0" borderId="2" xfId="0" applyNumberFormat="1" applyFont="1" applyBorder="1" applyAlignment="1">
      <alignment horizontal="center" vertical="center" wrapText="1"/>
    </xf>
    <xf numFmtId="0" fontId="20" fillId="3" borderId="2" xfId="0" applyFont="1" applyFill="1" applyBorder="1" applyAlignment="1">
      <alignment horizontal="justify" vertical="center" wrapText="1"/>
    </xf>
    <xf numFmtId="0" fontId="13" fillId="3" borderId="2"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13" fillId="3" borderId="27" xfId="0" applyFont="1" applyFill="1" applyBorder="1" applyAlignment="1">
      <alignment horizontal="justify" vertical="center" wrapText="1"/>
    </xf>
    <xf numFmtId="0" fontId="13" fillId="3" borderId="26" xfId="0" applyFont="1" applyFill="1" applyBorder="1" applyAlignment="1">
      <alignment horizontal="justify" vertical="center" wrapText="1"/>
    </xf>
    <xf numFmtId="0" fontId="13" fillId="3" borderId="8" xfId="0" applyFont="1" applyFill="1" applyBorder="1" applyAlignment="1">
      <alignment horizontal="justify" vertical="center" wrapText="1"/>
    </xf>
    <xf numFmtId="0" fontId="13" fillId="3" borderId="4"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justify" vertical="center" wrapText="1"/>
    </xf>
    <xf numFmtId="168" fontId="24" fillId="5" borderId="29" xfId="0" applyNumberFormat="1" applyFont="1" applyFill="1" applyBorder="1" applyAlignment="1">
      <alignment horizontal="center" vertical="center" wrapText="1"/>
    </xf>
    <xf numFmtId="0" fontId="13" fillId="3" borderId="2" xfId="0" applyFont="1" applyFill="1" applyBorder="1" applyAlignment="1">
      <alignment vertical="center" wrapText="1"/>
    </xf>
    <xf numFmtId="0" fontId="12" fillId="3" borderId="0" xfId="0" applyFont="1" applyFill="1" applyBorder="1" applyAlignment="1">
      <alignment horizontal="justify" vertical="center" wrapText="1"/>
    </xf>
    <xf numFmtId="0" fontId="19" fillId="0" borderId="2" xfId="0" applyFont="1" applyBorder="1" applyAlignment="1">
      <alignment horizontal="justify" vertical="center" wrapText="1"/>
    </xf>
    <xf numFmtId="0" fontId="14" fillId="3" borderId="30" xfId="0" applyFont="1" applyFill="1" applyBorder="1" applyAlignment="1">
      <alignment horizontal="center" vertical="center" wrapText="1"/>
    </xf>
    <xf numFmtId="0" fontId="24" fillId="5" borderId="22" xfId="0" applyFont="1" applyFill="1" applyBorder="1" applyAlignment="1">
      <alignment horizontal="center" vertical="center" wrapText="1"/>
    </xf>
    <xf numFmtId="0" fontId="24" fillId="5" borderId="23"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2" fillId="0" borderId="4" xfId="0" applyFont="1" applyFill="1" applyBorder="1" applyAlignment="1">
      <alignment horizontal="center" vertical="center" wrapText="1"/>
    </xf>
    <xf numFmtId="165" fontId="13" fillId="3" borderId="2" xfId="0" applyNumberFormat="1" applyFont="1" applyFill="1" applyBorder="1" applyAlignment="1">
      <alignment horizontal="center" vertical="center" wrapText="1"/>
    </xf>
    <xf numFmtId="0" fontId="20" fillId="0" borderId="2" xfId="0" applyFont="1" applyBorder="1" applyAlignment="1">
      <alignment horizontal="justify" vertical="center" wrapText="1"/>
    </xf>
    <xf numFmtId="0" fontId="20" fillId="0" borderId="1" xfId="0" applyFont="1" applyBorder="1" applyAlignment="1">
      <alignment horizontal="justify" vertical="center" wrapText="1"/>
    </xf>
    <xf numFmtId="0" fontId="19" fillId="0" borderId="4" xfId="0" applyFont="1" applyBorder="1" applyAlignment="1">
      <alignment horizontal="center" vertical="center" wrapText="1"/>
    </xf>
    <xf numFmtId="0" fontId="12" fillId="0"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44" fontId="13" fillId="3" borderId="2" xfId="0" applyNumberFormat="1" applyFont="1" applyFill="1" applyBorder="1" applyAlignment="1">
      <alignment horizontal="justify" vertical="center" wrapText="1"/>
    </xf>
    <xf numFmtId="0" fontId="13" fillId="3" borderId="27" xfId="0" applyFont="1" applyFill="1" applyBorder="1" applyAlignment="1">
      <alignment horizontal="center" vertical="center" wrapText="1"/>
    </xf>
    <xf numFmtId="0" fontId="13" fillId="3" borderId="8" xfId="0" applyFont="1" applyFill="1" applyBorder="1" applyAlignment="1">
      <alignment horizontal="center" vertical="center" wrapText="1"/>
    </xf>
    <xf numFmtId="166" fontId="13" fillId="3" borderId="2" xfId="0" applyNumberFormat="1" applyFont="1" applyFill="1" applyBorder="1" applyAlignment="1">
      <alignment horizontal="center" vertical="center" wrapText="1"/>
    </xf>
    <xf numFmtId="0" fontId="19" fillId="3" borderId="2" xfId="0" applyNumberFormat="1" applyFont="1" applyFill="1" applyBorder="1" applyAlignment="1">
      <alignment horizontal="center" vertical="center" wrapText="1"/>
    </xf>
    <xf numFmtId="0" fontId="13" fillId="3" borderId="2" xfId="0" applyNumberFormat="1"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2" xfId="0" applyFont="1" applyFill="1" applyBorder="1" applyAlignment="1">
      <alignment horizontal="justify" vertical="center" wrapText="1"/>
    </xf>
    <xf numFmtId="0" fontId="13" fillId="4" borderId="1" xfId="0" applyFont="1" applyFill="1" applyBorder="1" applyAlignment="1">
      <alignment horizontal="justify" vertical="center" wrapText="1"/>
    </xf>
    <xf numFmtId="14" fontId="13" fillId="3" borderId="2" xfId="0" applyNumberFormat="1" applyFont="1" applyFill="1" applyBorder="1" applyAlignment="1">
      <alignment horizontal="center" vertical="center" wrapText="1"/>
    </xf>
    <xf numFmtId="0" fontId="13" fillId="3" borderId="4" xfId="0" applyNumberFormat="1" applyFont="1" applyFill="1" applyBorder="1" applyAlignment="1">
      <alignment horizontal="center" vertical="center" wrapText="1"/>
    </xf>
    <xf numFmtId="168" fontId="16" fillId="5" borderId="15" xfId="0" applyNumberFormat="1" applyFont="1" applyFill="1" applyBorder="1" applyAlignment="1">
      <alignment horizontal="center" vertical="center" wrapText="1"/>
    </xf>
    <xf numFmtId="168" fontId="16" fillId="5" borderId="9" xfId="0" applyNumberFormat="1" applyFont="1" applyFill="1" applyBorder="1" applyAlignment="1">
      <alignment horizontal="center" vertical="center" wrapText="1"/>
    </xf>
    <xf numFmtId="168" fontId="16" fillId="5" borderId="16" xfId="0" applyNumberFormat="1" applyFont="1" applyFill="1" applyBorder="1" applyAlignment="1">
      <alignment horizontal="center" vertical="center" wrapText="1"/>
    </xf>
    <xf numFmtId="168" fontId="16" fillId="5" borderId="17" xfId="0" applyNumberFormat="1" applyFont="1" applyFill="1" applyBorder="1" applyAlignment="1">
      <alignment horizontal="center" vertical="center" wrapText="1"/>
    </xf>
    <xf numFmtId="0" fontId="16" fillId="5" borderId="20" xfId="0" applyFont="1" applyFill="1" applyBorder="1" applyAlignment="1">
      <alignment horizontal="center" vertical="center" wrapText="1"/>
    </xf>
    <xf numFmtId="0" fontId="16" fillId="5" borderId="21" xfId="0" applyFont="1" applyFill="1" applyBorder="1" applyAlignment="1">
      <alignment horizontal="center" vertical="center" wrapText="1"/>
    </xf>
    <xf numFmtId="168" fontId="16" fillId="5" borderId="22" xfId="0" applyNumberFormat="1" applyFont="1" applyFill="1" applyBorder="1" applyAlignment="1">
      <alignment horizontal="center" vertical="center" wrapText="1"/>
    </xf>
    <xf numFmtId="168" fontId="16" fillId="5" borderId="23" xfId="0" applyNumberFormat="1" applyFont="1" applyFill="1" applyBorder="1" applyAlignment="1">
      <alignment horizontal="center" vertical="center" wrapText="1"/>
    </xf>
    <xf numFmtId="0" fontId="13" fillId="3" borderId="2" xfId="0" applyNumberFormat="1" applyFont="1" applyFill="1" applyBorder="1" applyAlignment="1">
      <alignment horizontal="justify" vertical="center" wrapText="1"/>
    </xf>
    <xf numFmtId="170" fontId="13" fillId="3" borderId="2" xfId="0" applyNumberFormat="1" applyFont="1" applyFill="1" applyBorder="1" applyAlignment="1">
      <alignment horizontal="justify" vertical="center" wrapText="1"/>
    </xf>
    <xf numFmtId="0" fontId="13" fillId="3" borderId="2" xfId="0" applyFont="1" applyFill="1" applyBorder="1" applyAlignment="1">
      <alignment horizontal="justify" wrapText="1"/>
    </xf>
    <xf numFmtId="14" fontId="13" fillId="3" borderId="1" xfId="0" applyNumberFormat="1"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29" fillId="4" borderId="4" xfId="0" applyFont="1" applyFill="1" applyBorder="1" applyAlignment="1">
      <alignment horizontal="center" vertical="center" wrapText="1"/>
    </xf>
    <xf numFmtId="0" fontId="29" fillId="4" borderId="2" xfId="0" applyFont="1" applyFill="1" applyBorder="1" applyAlignment="1">
      <alignment horizontal="justify" vertical="center" wrapText="1"/>
    </xf>
    <xf numFmtId="0" fontId="24" fillId="5" borderId="28"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5" borderId="8" xfId="0" applyFont="1" applyFill="1" applyBorder="1" applyAlignment="1">
      <alignment horizontal="center" vertical="center" wrapText="1"/>
    </xf>
    <xf numFmtId="168" fontId="24" fillId="5" borderId="2" xfId="0" applyNumberFormat="1" applyFont="1" applyFill="1" applyBorder="1" applyAlignment="1">
      <alignment horizontal="center" vertical="center" wrapText="1"/>
    </xf>
    <xf numFmtId="0" fontId="20" fillId="4" borderId="2" xfId="0" applyFont="1" applyFill="1" applyBorder="1" applyAlignment="1">
      <alignment horizontal="center" vertical="center" wrapText="1"/>
    </xf>
    <xf numFmtId="0" fontId="20" fillId="4" borderId="1" xfId="0" applyFont="1" applyFill="1" applyBorder="1" applyAlignment="1">
      <alignment horizontal="center" vertical="center" wrapText="1"/>
    </xf>
    <xf numFmtId="14" fontId="26" fillId="3" borderId="2" xfId="0" applyNumberFormat="1" applyFont="1" applyFill="1" applyBorder="1" applyAlignment="1">
      <alignment horizontal="center" vertical="center" wrapText="1"/>
    </xf>
    <xf numFmtId="0" fontId="20" fillId="4" borderId="1" xfId="0" applyFont="1" applyFill="1" applyBorder="1" applyAlignment="1">
      <alignment horizontal="justify" vertical="center" wrapText="1"/>
    </xf>
    <xf numFmtId="0" fontId="20" fillId="4" borderId="4"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9" fillId="4" borderId="2" xfId="0" applyFont="1" applyFill="1" applyBorder="1" applyAlignment="1">
      <alignment horizontal="justify" vertical="center"/>
    </xf>
    <xf numFmtId="0" fontId="29" fillId="4" borderId="2" xfId="0" applyFont="1" applyFill="1" applyBorder="1" applyAlignment="1">
      <alignment vertical="center" wrapText="1"/>
    </xf>
    <xf numFmtId="168" fontId="24" fillId="5" borderId="5" xfId="0" applyNumberFormat="1" applyFont="1" applyFill="1" applyBorder="1" applyAlignment="1">
      <alignment horizontal="center" vertical="center" wrapText="1"/>
    </xf>
    <xf numFmtId="168" fontId="13" fillId="3" borderId="2" xfId="1" applyNumberFormat="1" applyFont="1" applyFill="1" applyBorder="1" applyAlignment="1" applyProtection="1">
      <alignment horizontal="center" vertical="center" wrapText="1"/>
    </xf>
    <xf numFmtId="168" fontId="24" fillId="5" borderId="20" xfId="0" applyNumberFormat="1" applyFont="1" applyFill="1" applyBorder="1" applyAlignment="1">
      <alignment horizontal="center" vertical="center" wrapText="1"/>
    </xf>
    <xf numFmtId="168" fontId="24" fillId="5" borderId="8" xfId="0" applyNumberFormat="1" applyFont="1" applyFill="1" applyBorder="1" applyAlignment="1">
      <alignment horizontal="center" vertical="center" wrapText="1"/>
    </xf>
    <xf numFmtId="168" fontId="24" fillId="5" borderId="25" xfId="0" applyNumberFormat="1" applyFont="1" applyFill="1" applyBorder="1" applyAlignment="1">
      <alignment horizontal="center" vertical="center" wrapText="1"/>
    </xf>
    <xf numFmtId="14" fontId="26" fillId="3" borderId="2" xfId="0" applyNumberFormat="1" applyFont="1" applyFill="1" applyBorder="1" applyAlignment="1">
      <alignment horizontal="center" vertical="center"/>
    </xf>
    <xf numFmtId="0" fontId="12" fillId="0" borderId="13" xfId="0" applyFont="1" applyFill="1" applyBorder="1" applyAlignment="1">
      <alignment horizontal="center" vertical="center" wrapText="1"/>
    </xf>
    <xf numFmtId="0" fontId="12" fillId="0" borderId="10" xfId="0" applyFont="1" applyFill="1" applyBorder="1" applyAlignment="1">
      <alignment horizontal="center" vertical="center" wrapText="1"/>
    </xf>
    <xf numFmtId="14" fontId="29" fillId="4" borderId="2" xfId="0" applyNumberFormat="1" applyFont="1" applyFill="1" applyBorder="1" applyAlignment="1">
      <alignment horizontal="center" vertical="center" wrapText="1"/>
    </xf>
    <xf numFmtId="0" fontId="13" fillId="0" borderId="12" xfId="0" applyFont="1" applyBorder="1" applyAlignment="1">
      <alignment horizontal="left" vertical="center" wrapText="1"/>
    </xf>
    <xf numFmtId="0" fontId="13" fillId="0" borderId="8" xfId="0" applyFont="1" applyBorder="1" applyAlignment="1">
      <alignment horizontal="left" vertical="center" wrapText="1"/>
    </xf>
    <xf numFmtId="0" fontId="13" fillId="4" borderId="2" xfId="1" applyFont="1" applyFill="1" applyBorder="1" applyAlignment="1" applyProtection="1">
      <alignment horizontal="center" vertical="center" wrapText="1"/>
    </xf>
    <xf numFmtId="14" fontId="13" fillId="4" borderId="2" xfId="0" applyNumberFormat="1" applyFont="1" applyFill="1" applyBorder="1" applyAlignment="1">
      <alignment horizontal="center" vertical="center" wrapText="1"/>
    </xf>
    <xf numFmtId="14" fontId="13" fillId="4" borderId="1" xfId="0" applyNumberFormat="1" applyFont="1" applyFill="1" applyBorder="1" applyAlignment="1">
      <alignment horizontal="center" vertical="center" wrapText="1"/>
    </xf>
    <xf numFmtId="14" fontId="20" fillId="4" borderId="2" xfId="0" applyNumberFormat="1" applyFont="1" applyFill="1" applyBorder="1" applyAlignment="1">
      <alignment horizontal="center" vertical="center" wrapText="1"/>
    </xf>
    <xf numFmtId="14" fontId="20" fillId="4" borderId="1" xfId="0" applyNumberFormat="1" applyFont="1" applyFill="1" applyBorder="1" applyAlignment="1">
      <alignment horizontal="center" vertical="center" wrapText="1"/>
    </xf>
    <xf numFmtId="0" fontId="38" fillId="8" borderId="29" xfId="0" applyFont="1" applyFill="1" applyBorder="1" applyAlignment="1">
      <alignment horizontal="center" vertical="center" wrapText="1"/>
    </xf>
    <xf numFmtId="0" fontId="38" fillId="8" borderId="5" xfId="0" applyFont="1" applyFill="1" applyBorder="1" applyAlignment="1">
      <alignment horizontal="center" vertical="center" wrapText="1"/>
    </xf>
    <xf numFmtId="0" fontId="38" fillId="8" borderId="15" xfId="0" applyFont="1" applyFill="1" applyBorder="1" applyAlignment="1">
      <alignment horizontal="center" vertical="center" wrapText="1"/>
    </xf>
    <xf numFmtId="0" fontId="38" fillId="8" borderId="2" xfId="0" applyFont="1" applyFill="1" applyBorder="1" applyAlignment="1">
      <alignment horizontal="center" vertical="center" wrapText="1"/>
    </xf>
    <xf numFmtId="0" fontId="39" fillId="8" borderId="15" xfId="0" applyFont="1" applyFill="1" applyBorder="1" applyAlignment="1">
      <alignment horizontal="center" vertical="center" wrapText="1"/>
    </xf>
    <xf numFmtId="0" fontId="39" fillId="8" borderId="2"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5" fillId="3" borderId="0" xfId="1" applyFill="1" applyBorder="1" applyAlignment="1" applyProtection="1">
      <alignment horizontal="center" vertical="center"/>
    </xf>
    <xf numFmtId="0" fontId="36" fillId="3" borderId="0" xfId="0" applyFont="1" applyFill="1" applyBorder="1" applyAlignment="1">
      <alignment horizontal="center" vertical="center"/>
    </xf>
    <xf numFmtId="0" fontId="38" fillId="8" borderId="28" xfId="0" applyFont="1" applyFill="1" applyBorder="1" applyAlignment="1">
      <alignment horizontal="center" vertical="center" wrapText="1"/>
    </xf>
    <xf numFmtId="0" fontId="38" fillId="8" borderId="4" xfId="0" applyFont="1" applyFill="1" applyBorder="1" applyAlignment="1">
      <alignment horizontal="center" vertical="center" wrapText="1"/>
    </xf>
    <xf numFmtId="168" fontId="38" fillId="8" borderId="15" xfId="0" applyNumberFormat="1" applyFont="1" applyFill="1" applyBorder="1" applyAlignment="1">
      <alignment horizontal="center" vertical="center" wrapText="1"/>
    </xf>
    <xf numFmtId="168" fontId="38" fillId="8" borderId="2" xfId="0" applyNumberFormat="1" applyFont="1" applyFill="1" applyBorder="1" applyAlignment="1">
      <alignment horizontal="center" vertical="center" wrapText="1"/>
    </xf>
    <xf numFmtId="0" fontId="35" fillId="3" borderId="0" xfId="0" applyFont="1" applyFill="1" applyBorder="1" applyAlignment="1">
      <alignment horizontal="center" vertical="center" wrapText="1"/>
    </xf>
    <xf numFmtId="0" fontId="43" fillId="3" borderId="4" xfId="0" applyNumberFormat="1" applyFont="1" applyFill="1" applyBorder="1" applyAlignment="1">
      <alignment vertical="center" wrapText="1"/>
    </xf>
    <xf numFmtId="0" fontId="42" fillId="3" borderId="2" xfId="0" applyFont="1" applyFill="1" applyBorder="1" applyAlignment="1">
      <alignment horizontal="justify" vertical="center" wrapText="1"/>
    </xf>
    <xf numFmtId="14" fontId="44" fillId="3" borderId="2" xfId="0" applyNumberFormat="1" applyFont="1" applyFill="1" applyBorder="1" applyAlignment="1">
      <alignment horizontal="justify" vertical="center" wrapText="1"/>
    </xf>
    <xf numFmtId="0" fontId="40" fillId="9" borderId="15" xfId="0" applyFont="1" applyFill="1" applyBorder="1" applyAlignment="1">
      <alignment horizontal="center" vertical="center" wrapText="1"/>
    </xf>
    <xf numFmtId="0" fontId="8" fillId="0" borderId="2" xfId="0" applyFont="1" applyBorder="1" applyAlignment="1">
      <alignment horizontal="center" vertical="center" wrapText="1"/>
    </xf>
    <xf numFmtId="0" fontId="42" fillId="3" borderId="2" xfId="0" applyFont="1" applyFill="1" applyBorder="1" applyAlignment="1">
      <alignment horizontal="left" vertical="center" wrapText="1"/>
    </xf>
    <xf numFmtId="14" fontId="43" fillId="3" borderId="2" xfId="0" applyNumberFormat="1" applyFont="1" applyFill="1" applyBorder="1" applyAlignment="1">
      <alignment horizontal="center" vertical="center" wrapText="1"/>
    </xf>
    <xf numFmtId="14" fontId="44" fillId="3" borderId="2" xfId="0" applyNumberFormat="1" applyFont="1" applyFill="1" applyBorder="1" applyAlignment="1">
      <alignment horizontal="left" vertical="center" wrapText="1"/>
    </xf>
    <xf numFmtId="14" fontId="44" fillId="3" borderId="2"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6" fillId="3" borderId="2" xfId="0" applyFont="1" applyFill="1" applyBorder="1" applyAlignment="1">
      <alignment horizontal="center"/>
    </xf>
    <xf numFmtId="0" fontId="6" fillId="3" borderId="2" xfId="0" applyFont="1" applyFill="1" applyBorder="1" applyAlignment="1">
      <alignment horizontal="center" vertical="center"/>
    </xf>
    <xf numFmtId="0" fontId="9" fillId="3" borderId="2" xfId="0" applyFont="1" applyFill="1" applyBorder="1" applyAlignment="1">
      <alignment horizontal="justify" vertical="center" wrapText="1"/>
    </xf>
    <xf numFmtId="14" fontId="9" fillId="3" borderId="2" xfId="0" applyNumberFormat="1" applyFont="1" applyFill="1" applyBorder="1" applyAlignment="1">
      <alignment horizontal="center" vertical="center" wrapText="1"/>
    </xf>
    <xf numFmtId="0" fontId="6" fillId="3" borderId="5" xfId="0" applyFont="1" applyFill="1" applyBorder="1" applyAlignment="1">
      <alignment horizontal="center"/>
    </xf>
    <xf numFmtId="0" fontId="9" fillId="3" borderId="4" xfId="0" applyFont="1" applyFill="1" applyBorder="1" applyAlignment="1">
      <alignment vertical="center" wrapText="1"/>
    </xf>
    <xf numFmtId="0" fontId="9" fillId="3" borderId="3" xfId="0" applyFont="1" applyFill="1" applyBorder="1" applyAlignment="1">
      <alignment vertical="center" wrapText="1"/>
    </xf>
    <xf numFmtId="0" fontId="9" fillId="3" borderId="1" xfId="0" applyFont="1" applyFill="1" applyBorder="1" applyAlignment="1">
      <alignment horizontal="justify" vertical="center" wrapText="1"/>
    </xf>
    <xf numFmtId="14" fontId="9" fillId="3" borderId="1" xfId="0" applyNumberFormat="1" applyFont="1" applyFill="1" applyBorder="1" applyAlignment="1">
      <alignment horizontal="center" vertical="center" wrapText="1"/>
    </xf>
    <xf numFmtId="0" fontId="9" fillId="3" borderId="2" xfId="1" applyNumberFormat="1" applyFont="1" applyFill="1" applyBorder="1" applyAlignment="1" applyProtection="1">
      <alignment horizontal="center" vertical="center" wrapText="1"/>
    </xf>
    <xf numFmtId="0" fontId="6" fillId="3" borderId="13" xfId="0" applyFont="1" applyFill="1" applyBorder="1" applyAlignment="1">
      <alignment horizontal="center"/>
    </xf>
    <xf numFmtId="0" fontId="6" fillId="3" borderId="10" xfId="0" applyFont="1" applyFill="1" applyBorder="1" applyAlignment="1">
      <alignment horizontal="center"/>
    </xf>
    <xf numFmtId="0" fontId="47" fillId="3" borderId="4" xfId="3" applyFont="1" applyFill="1" applyBorder="1" applyAlignment="1">
      <alignment horizontal="center" vertical="center" wrapText="1"/>
    </xf>
    <xf numFmtId="0" fontId="47" fillId="3" borderId="2" xfId="3" applyFont="1" applyFill="1" applyBorder="1" applyAlignment="1">
      <alignment horizontal="justify" vertical="center" wrapText="1"/>
    </xf>
    <xf numFmtId="14" fontId="47" fillId="3" borderId="2" xfId="3" applyNumberFormat="1" applyFont="1" applyFill="1" applyBorder="1" applyAlignment="1">
      <alignment horizontal="center" vertical="center" wrapText="1"/>
    </xf>
    <xf numFmtId="0" fontId="47" fillId="3" borderId="4" xfId="3" applyNumberFormat="1" applyFont="1" applyFill="1" applyBorder="1" applyAlignment="1">
      <alignment horizontal="center" vertical="center" wrapText="1"/>
    </xf>
    <xf numFmtId="0" fontId="47" fillId="3" borderId="2" xfId="3" applyFont="1" applyFill="1" applyBorder="1" applyAlignment="1">
      <alignment horizontal="center" vertical="center" wrapText="1"/>
    </xf>
    <xf numFmtId="14" fontId="47" fillId="3" borderId="2" xfId="3" applyNumberFormat="1" applyFont="1" applyFill="1" applyBorder="1" applyAlignment="1">
      <alignment horizontal="left" vertical="center" wrapText="1"/>
    </xf>
    <xf numFmtId="14" fontId="47" fillId="3" borderId="2" xfId="3" applyNumberFormat="1" applyFont="1" applyFill="1" applyBorder="1" applyAlignment="1">
      <alignment horizontal="justify" vertical="center" wrapText="1"/>
    </xf>
    <xf numFmtId="0" fontId="50" fillId="10" borderId="15" xfId="3" applyFont="1" applyFill="1" applyBorder="1" applyAlignment="1">
      <alignment horizontal="center" vertical="center" wrapText="1"/>
    </xf>
    <xf numFmtId="0" fontId="50" fillId="10" borderId="2" xfId="3" applyFont="1" applyFill="1" applyBorder="1" applyAlignment="1">
      <alignment horizontal="center" vertical="center" wrapText="1"/>
    </xf>
    <xf numFmtId="0" fontId="50" fillId="10" borderId="29" xfId="3" applyFont="1" applyFill="1" applyBorder="1" applyAlignment="1">
      <alignment horizontal="center" vertical="center" wrapText="1"/>
    </xf>
    <xf numFmtId="0" fontId="50" fillId="10" borderId="5" xfId="3" applyFont="1" applyFill="1" applyBorder="1" applyAlignment="1">
      <alignment horizontal="center" vertical="center" wrapText="1"/>
    </xf>
    <xf numFmtId="0" fontId="36" fillId="3" borderId="0" xfId="3" applyFont="1" applyFill="1" applyBorder="1" applyAlignment="1">
      <alignment horizontal="center" vertical="center" wrapText="1"/>
    </xf>
    <xf numFmtId="0" fontId="46" fillId="3" borderId="0" xfId="3" applyFont="1" applyFill="1" applyAlignment="1">
      <alignment horizontal="center" vertical="center" wrapText="1"/>
    </xf>
    <xf numFmtId="0" fontId="16" fillId="3" borderId="0" xfId="3" applyFont="1" applyFill="1" applyAlignment="1">
      <alignment horizontal="center" vertical="center" wrapText="1"/>
    </xf>
    <xf numFmtId="0" fontId="50" fillId="10" borderId="28" xfId="3" applyFont="1" applyFill="1" applyBorder="1" applyAlignment="1">
      <alignment horizontal="center" vertical="center" wrapText="1"/>
    </xf>
    <xf numFmtId="0" fontId="50" fillId="10" borderId="4" xfId="3" applyFont="1" applyFill="1" applyBorder="1" applyAlignment="1">
      <alignment horizontal="center" vertical="center" wrapText="1"/>
    </xf>
    <xf numFmtId="168" fontId="50" fillId="10" borderId="15" xfId="3" applyNumberFormat="1" applyFont="1" applyFill="1" applyBorder="1" applyAlignment="1">
      <alignment horizontal="center" vertical="center" wrapText="1"/>
    </xf>
    <xf numFmtId="168" fontId="50" fillId="10" borderId="2" xfId="3" applyNumberFormat="1" applyFont="1" applyFill="1" applyBorder="1" applyAlignment="1">
      <alignment horizontal="center" vertical="center" wrapText="1"/>
    </xf>
    <xf numFmtId="0" fontId="54" fillId="3" borderId="0" xfId="0" applyFont="1" applyFill="1" applyAlignment="1">
      <alignment horizontal="center" vertical="center" wrapText="1"/>
    </xf>
    <xf numFmtId="0" fontId="55" fillId="3" borderId="0" xfId="0" applyFont="1" applyFill="1" applyAlignment="1">
      <alignment horizontal="center" vertical="center" wrapText="1"/>
    </xf>
    <xf numFmtId="0" fontId="55" fillId="3" borderId="0" xfId="0" applyFont="1" applyFill="1" applyAlignment="1">
      <alignment horizontal="center" wrapText="1"/>
    </xf>
    <xf numFmtId="0" fontId="38" fillId="11" borderId="35" xfId="0" applyFont="1" applyFill="1" applyBorder="1" applyAlignment="1">
      <alignment horizontal="center" vertical="center" wrapText="1"/>
    </xf>
    <xf numFmtId="0" fontId="38" fillId="11" borderId="42"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38" fillId="11" borderId="43" xfId="0" applyFont="1" applyFill="1" applyBorder="1" applyAlignment="1">
      <alignment horizontal="center" vertical="center" wrapText="1"/>
    </xf>
    <xf numFmtId="0" fontId="38" fillId="11" borderId="37" xfId="0" applyFont="1" applyFill="1" applyBorder="1" applyAlignment="1">
      <alignment horizontal="center" vertical="center" wrapText="1"/>
    </xf>
    <xf numFmtId="0" fontId="38" fillId="11" borderId="44" xfId="0" applyFont="1" applyFill="1" applyBorder="1" applyAlignment="1">
      <alignment horizontal="center" vertical="center" wrapText="1"/>
    </xf>
    <xf numFmtId="168" fontId="38" fillId="11" borderId="37" xfId="0" applyNumberFormat="1" applyFont="1" applyFill="1" applyBorder="1" applyAlignment="1">
      <alignment horizontal="center" vertical="center" wrapText="1"/>
    </xf>
    <xf numFmtId="168" fontId="38" fillId="11" borderId="44" xfId="0" applyNumberFormat="1" applyFont="1" applyFill="1" applyBorder="1" applyAlignment="1">
      <alignment horizontal="center" vertical="center" wrapText="1"/>
    </xf>
    <xf numFmtId="0" fontId="40" fillId="11" borderId="39" xfId="0" applyFont="1" applyFill="1" applyBorder="1" applyAlignment="1">
      <alignment horizontal="center" vertical="center" wrapText="1"/>
    </xf>
    <xf numFmtId="0" fontId="40" fillId="11" borderId="40" xfId="0" applyFont="1" applyFill="1" applyBorder="1" applyAlignment="1">
      <alignment horizontal="center" vertical="center" wrapText="1"/>
    </xf>
    <xf numFmtId="0" fontId="40" fillId="11" borderId="38" xfId="0" applyFont="1" applyFill="1" applyBorder="1" applyAlignment="1">
      <alignment horizontal="center" vertical="center" wrapText="1"/>
    </xf>
    <xf numFmtId="0" fontId="39" fillId="11" borderId="41" xfId="0" applyFont="1" applyFill="1" applyBorder="1" applyAlignment="1">
      <alignment horizontal="center" vertical="center" wrapText="1"/>
    </xf>
    <xf numFmtId="0" fontId="39" fillId="11" borderId="46" xfId="0" applyFont="1" applyFill="1" applyBorder="1" applyAlignment="1">
      <alignment horizontal="center" vertical="center" wrapText="1"/>
    </xf>
    <xf numFmtId="0" fontId="40" fillId="11" borderId="37" xfId="0" applyFont="1" applyFill="1" applyBorder="1" applyAlignment="1">
      <alignment horizontal="center" vertical="center" wrapText="1"/>
    </xf>
    <xf numFmtId="0" fontId="9" fillId="3" borderId="24" xfId="0" applyNumberFormat="1" applyFont="1" applyFill="1" applyBorder="1" applyAlignment="1">
      <alignment horizontal="center" vertical="center" wrapText="1"/>
    </xf>
    <xf numFmtId="0" fontId="9" fillId="3" borderId="50" xfId="0" applyNumberFormat="1" applyFont="1" applyFill="1" applyBorder="1" applyAlignment="1">
      <alignment horizontal="center" vertical="center" wrapText="1"/>
    </xf>
    <xf numFmtId="0" fontId="9" fillId="3" borderId="52" xfId="0" applyNumberFormat="1" applyFont="1" applyFill="1" applyBorder="1" applyAlignment="1">
      <alignment horizontal="center" vertical="center" wrapText="1"/>
    </xf>
    <xf numFmtId="0" fontId="9" fillId="3" borderId="49" xfId="0" applyNumberFormat="1" applyFont="1" applyFill="1" applyBorder="1" applyAlignment="1">
      <alignment horizontal="center" vertical="center" wrapText="1"/>
    </xf>
    <xf numFmtId="0" fontId="9" fillId="3" borderId="51" xfId="0" applyNumberFormat="1" applyFont="1" applyFill="1" applyBorder="1" applyAlignment="1">
      <alignment horizontal="center" vertical="center" wrapText="1"/>
    </xf>
    <xf numFmtId="0" fontId="9" fillId="3" borderId="47" xfId="0" applyNumberFormat="1" applyFont="1" applyFill="1" applyBorder="1" applyAlignment="1">
      <alignment horizontal="center" vertical="center" wrapText="1"/>
    </xf>
    <xf numFmtId="0" fontId="9" fillId="3" borderId="12" xfId="0" applyFont="1" applyFill="1" applyBorder="1" applyAlignment="1">
      <alignment horizontal="justify" vertical="center" wrapText="1"/>
    </xf>
    <xf numFmtId="0" fontId="9" fillId="3" borderId="26" xfId="0" applyFont="1" applyFill="1" applyBorder="1" applyAlignment="1">
      <alignment horizontal="justify" vertical="center" wrapText="1"/>
    </xf>
    <xf numFmtId="0" fontId="9" fillId="3" borderId="8" xfId="0" applyFont="1" applyFill="1" applyBorder="1" applyAlignment="1">
      <alignment horizontal="justify" vertical="center" wrapText="1"/>
    </xf>
    <xf numFmtId="14" fontId="9" fillId="3" borderId="12" xfId="0" applyNumberFormat="1" applyFont="1" applyFill="1" applyBorder="1" applyAlignment="1">
      <alignment horizontal="center" vertical="center" wrapText="1"/>
    </xf>
    <xf numFmtId="14" fontId="9" fillId="3" borderId="26"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60" fillId="3" borderId="12" xfId="0" applyNumberFormat="1" applyFont="1" applyFill="1" applyBorder="1" applyAlignment="1">
      <alignment horizontal="left" vertical="center" wrapText="1"/>
    </xf>
    <xf numFmtId="14" fontId="60" fillId="3" borderId="26" xfId="0" applyNumberFormat="1" applyFont="1" applyFill="1" applyBorder="1" applyAlignment="1">
      <alignment horizontal="left" vertical="center" wrapText="1"/>
    </xf>
    <xf numFmtId="14" fontId="60" fillId="3" borderId="8" xfId="0" applyNumberFormat="1" applyFont="1" applyFill="1" applyBorder="1" applyAlignment="1">
      <alignment horizontal="left" vertical="center" wrapText="1"/>
    </xf>
    <xf numFmtId="0" fontId="40" fillId="11" borderId="44" xfId="0" applyFont="1" applyFill="1" applyBorder="1" applyAlignment="1">
      <alignment horizontal="center" vertical="center" wrapText="1"/>
    </xf>
    <xf numFmtId="0" fontId="63" fillId="3" borderId="12" xfId="0" applyFont="1" applyFill="1" applyBorder="1" applyAlignment="1">
      <alignment horizontal="center" vertical="center" wrapText="1"/>
    </xf>
    <xf numFmtId="0" fontId="63" fillId="3" borderId="8"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63" fillId="0" borderId="12" xfId="0" applyFont="1" applyBorder="1" applyAlignment="1">
      <alignment horizontal="center" vertical="center" wrapText="1"/>
    </xf>
    <xf numFmtId="0" fontId="63" fillId="0" borderId="8" xfId="0" applyFont="1" applyBorder="1" applyAlignment="1">
      <alignment horizontal="center" vertical="center" wrapText="1"/>
    </xf>
    <xf numFmtId="14" fontId="60" fillId="3" borderId="12" xfId="0" applyNumberFormat="1" applyFont="1" applyFill="1" applyBorder="1" applyAlignment="1">
      <alignment horizontal="center" vertical="center" wrapText="1"/>
    </xf>
    <xf numFmtId="14" fontId="60" fillId="3" borderId="8" xfId="0" applyNumberFormat="1" applyFont="1" applyFill="1" applyBorder="1" applyAlignment="1">
      <alignment horizontal="center" vertical="center" wrapText="1"/>
    </xf>
    <xf numFmtId="0" fontId="9" fillId="3" borderId="12" xfId="0" applyFont="1" applyFill="1" applyBorder="1" applyAlignment="1">
      <alignment horizontal="left" vertical="center" wrapText="1"/>
    </xf>
    <xf numFmtId="0" fontId="9" fillId="3" borderId="26" xfId="0" applyFont="1" applyFill="1" applyBorder="1" applyAlignment="1">
      <alignment horizontal="left" vertical="center" wrapText="1"/>
    </xf>
    <xf numFmtId="0" fontId="9" fillId="3" borderId="8" xfId="0" applyFont="1" applyFill="1" applyBorder="1" applyAlignment="1">
      <alignment horizontal="left" vertical="center" wrapText="1"/>
    </xf>
    <xf numFmtId="14" fontId="60" fillId="3" borderId="12" xfId="0" applyNumberFormat="1" applyFont="1" applyFill="1" applyBorder="1" applyAlignment="1">
      <alignment horizontal="justify" vertical="center" wrapText="1"/>
    </xf>
    <xf numFmtId="14" fontId="60" fillId="3" borderId="26" xfId="0" applyNumberFormat="1" applyFont="1" applyFill="1" applyBorder="1" applyAlignment="1">
      <alignment horizontal="justify" vertical="center" wrapText="1"/>
    </xf>
    <xf numFmtId="14" fontId="60" fillId="3" borderId="8" xfId="0" applyNumberFormat="1" applyFont="1" applyFill="1" applyBorder="1" applyAlignment="1">
      <alignment horizontal="justify" vertical="center" wrapText="1"/>
    </xf>
    <xf numFmtId="14" fontId="9" fillId="3" borderId="12" xfId="0" applyNumberFormat="1" applyFont="1" applyFill="1" applyBorder="1" applyAlignment="1">
      <alignment horizontal="center" vertical="center"/>
    </xf>
    <xf numFmtId="14" fontId="9" fillId="3" borderId="26" xfId="0" applyNumberFormat="1" applyFont="1" applyFill="1" applyBorder="1" applyAlignment="1">
      <alignment horizontal="center" vertical="center"/>
    </xf>
    <xf numFmtId="14" fontId="9" fillId="3" borderId="8" xfId="0" applyNumberFormat="1" applyFont="1" applyFill="1" applyBorder="1" applyAlignment="1">
      <alignment horizontal="center" vertical="center"/>
    </xf>
    <xf numFmtId="0" fontId="64" fillId="3" borderId="12" xfId="1" applyNumberFormat="1" applyFont="1" applyFill="1" applyBorder="1" applyAlignment="1" applyProtection="1">
      <alignment horizontal="center" vertical="center" wrapText="1" shrinkToFit="1"/>
    </xf>
    <xf numFmtId="0" fontId="64" fillId="3" borderId="8" xfId="1" applyNumberFormat="1" applyFont="1" applyFill="1" applyBorder="1" applyAlignment="1" applyProtection="1">
      <alignment horizontal="center" vertical="center" wrapText="1" shrinkToFit="1"/>
    </xf>
    <xf numFmtId="44" fontId="9" fillId="3" borderId="12" xfId="0" applyNumberFormat="1" applyFont="1" applyFill="1" applyBorder="1" applyAlignment="1">
      <alignment horizontal="justify" vertical="center" wrapText="1"/>
    </xf>
    <xf numFmtId="44" fontId="9" fillId="3" borderId="26" xfId="0" applyNumberFormat="1" applyFont="1" applyFill="1" applyBorder="1" applyAlignment="1">
      <alignment horizontal="justify" vertical="center" wrapText="1"/>
    </xf>
    <xf numFmtId="0" fontId="9" fillId="3" borderId="12"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8" xfId="0" applyFont="1" applyFill="1" applyBorder="1" applyAlignment="1">
      <alignment horizontal="center" vertical="center" wrapText="1"/>
    </xf>
    <xf numFmtId="14" fontId="60" fillId="3" borderId="26" xfId="0" applyNumberFormat="1" applyFont="1" applyFill="1" applyBorder="1" applyAlignment="1">
      <alignment horizontal="center" vertical="center" wrapText="1"/>
    </xf>
    <xf numFmtId="0" fontId="9" fillId="3" borderId="12" xfId="0" applyNumberFormat="1" applyFont="1" applyFill="1" applyBorder="1" applyAlignment="1">
      <alignment horizontal="center" vertical="center" wrapText="1"/>
    </xf>
    <xf numFmtId="0" fontId="9" fillId="3" borderId="8" xfId="0" applyNumberFormat="1" applyFont="1" applyFill="1" applyBorder="1" applyAlignment="1">
      <alignment horizontal="center" vertical="center" wrapText="1"/>
    </xf>
    <xf numFmtId="0" fontId="16" fillId="12" borderId="15" xfId="0" applyFont="1" applyFill="1" applyBorder="1" applyAlignment="1">
      <alignment horizontal="center" vertical="center" wrapText="1"/>
    </xf>
    <xf numFmtId="0" fontId="16" fillId="12" borderId="29" xfId="0" applyFont="1" applyFill="1" applyBorder="1" applyAlignment="1">
      <alignment horizontal="center" vertical="center" wrapText="1"/>
    </xf>
    <xf numFmtId="0" fontId="16" fillId="12" borderId="5" xfId="0" applyFont="1" applyFill="1" applyBorder="1" applyAlignment="1">
      <alignment horizontal="center" vertical="center" wrapText="1"/>
    </xf>
    <xf numFmtId="14" fontId="9" fillId="3" borderId="12" xfId="0" applyNumberFormat="1" applyFont="1" applyFill="1" applyBorder="1" applyAlignment="1">
      <alignment horizontal="justify" vertical="center" wrapText="1"/>
    </xf>
    <xf numFmtId="14" fontId="9" fillId="3" borderId="26" xfId="0" applyNumberFormat="1" applyFont="1" applyFill="1" applyBorder="1" applyAlignment="1">
      <alignment horizontal="justify" vertical="center" wrapText="1"/>
    </xf>
    <xf numFmtId="14" fontId="9" fillId="3" borderId="8" xfId="0" applyNumberFormat="1" applyFont="1" applyFill="1" applyBorder="1" applyAlignment="1">
      <alignment horizontal="justify" vertical="center" wrapText="1"/>
    </xf>
    <xf numFmtId="0" fontId="55" fillId="3" borderId="7" xfId="0" applyFont="1" applyFill="1" applyBorder="1" applyAlignment="1">
      <alignment horizontal="center" wrapText="1"/>
    </xf>
    <xf numFmtId="0" fontId="16" fillId="12" borderId="28"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2" xfId="0" applyFont="1" applyFill="1" applyBorder="1" applyAlignment="1">
      <alignment horizontal="center" vertical="center" wrapText="1"/>
    </xf>
    <xf numFmtId="168" fontId="16" fillId="12" borderId="15" xfId="0" applyNumberFormat="1" applyFont="1" applyFill="1" applyBorder="1" applyAlignment="1">
      <alignment horizontal="center" vertical="center" wrapText="1"/>
    </xf>
    <xf numFmtId="168" fontId="16" fillId="12" borderId="2" xfId="0" applyNumberFormat="1" applyFont="1" applyFill="1" applyBorder="1" applyAlignment="1">
      <alignment horizontal="center" vertical="center" wrapText="1"/>
    </xf>
    <xf numFmtId="0" fontId="46" fillId="0" borderId="2" xfId="0" applyFont="1" applyBorder="1" applyAlignment="1">
      <alignment horizontal="center" vertical="center" wrapText="1"/>
    </xf>
    <xf numFmtId="0" fontId="46" fillId="3" borderId="2"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69" fillId="3" borderId="4" xfId="0" applyNumberFormat="1" applyFont="1" applyFill="1" applyBorder="1" applyAlignment="1">
      <alignment horizontal="center" vertical="center" wrapText="1"/>
    </xf>
    <xf numFmtId="0" fontId="9" fillId="3" borderId="2"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2" xfId="0" applyFont="1" applyFill="1" applyBorder="1" applyAlignment="1">
      <alignment horizontal="left" vertical="center" wrapText="1"/>
    </xf>
    <xf numFmtId="14" fontId="9" fillId="3" borderId="2" xfId="0" applyNumberFormat="1" applyFont="1" applyFill="1" applyBorder="1" applyAlignment="1">
      <alignment horizontal="left" vertical="center" wrapText="1"/>
    </xf>
    <xf numFmtId="0" fontId="65" fillId="0" borderId="0" xfId="0" applyFont="1" applyAlignment="1">
      <alignment horizontal="left" vertical="center"/>
    </xf>
    <xf numFmtId="0" fontId="75" fillId="15" borderId="15" xfId="0" applyFont="1" applyFill="1" applyBorder="1" applyAlignment="1">
      <alignment horizontal="center" vertical="center" wrapText="1"/>
    </xf>
    <xf numFmtId="0" fontId="75" fillId="15" borderId="29" xfId="0" applyFont="1" applyFill="1" applyBorder="1" applyAlignment="1">
      <alignment horizontal="center" vertical="center" wrapText="1"/>
    </xf>
    <xf numFmtId="0" fontId="75" fillId="15" borderId="5" xfId="0" applyFont="1" applyFill="1" applyBorder="1" applyAlignment="1">
      <alignment horizontal="center" vertical="center" wrapText="1"/>
    </xf>
    <xf numFmtId="0" fontId="38" fillId="15" borderId="28" xfId="0" applyFont="1" applyFill="1" applyBorder="1" applyAlignment="1">
      <alignment horizontal="center" vertical="center" wrapText="1"/>
    </xf>
    <xf numFmtId="0" fontId="38" fillId="15" borderId="4" xfId="0" applyFont="1" applyFill="1" applyBorder="1" applyAlignment="1">
      <alignment horizontal="center" vertical="center" wrapText="1"/>
    </xf>
    <xf numFmtId="0" fontId="38" fillId="15" borderId="15" xfId="0" applyFont="1" applyFill="1" applyBorder="1" applyAlignment="1">
      <alignment horizontal="center" vertical="center" wrapText="1"/>
    </xf>
    <xf numFmtId="0" fontId="38" fillId="15" borderId="2" xfId="0" applyFont="1" applyFill="1" applyBorder="1" applyAlignment="1">
      <alignment horizontal="center" vertical="center" wrapText="1"/>
    </xf>
    <xf numFmtId="168" fontId="38" fillId="15" borderId="15" xfId="0" applyNumberFormat="1" applyFont="1" applyFill="1" applyBorder="1" applyAlignment="1">
      <alignment horizontal="center" vertical="center" wrapText="1"/>
    </xf>
    <xf numFmtId="168" fontId="38" fillId="15" borderId="2" xfId="0" applyNumberFormat="1" applyFont="1" applyFill="1" applyBorder="1" applyAlignment="1">
      <alignment horizontal="center" vertical="center" wrapText="1"/>
    </xf>
    <xf numFmtId="0" fontId="40" fillId="15" borderId="15" xfId="0" applyFont="1" applyFill="1" applyBorder="1" applyAlignment="1">
      <alignment horizontal="center" vertical="center" wrapText="1"/>
    </xf>
    <xf numFmtId="0" fontId="40" fillId="15" borderId="2" xfId="0" applyFont="1" applyFill="1" applyBorder="1" applyAlignment="1">
      <alignment horizontal="center" vertical="center" wrapText="1"/>
    </xf>
    <xf numFmtId="0" fontId="38" fillId="15" borderId="4" xfId="0" applyNumberFormat="1" applyFont="1" applyFill="1" applyBorder="1" applyAlignment="1">
      <alignment horizontal="center" vertical="center" wrapText="1"/>
    </xf>
    <xf numFmtId="0" fontId="60" fillId="3" borderId="2" xfId="0" applyNumberFormat="1" applyFont="1" applyFill="1" applyBorder="1" applyAlignment="1">
      <alignment horizontal="center" vertical="center" wrapText="1"/>
    </xf>
    <xf numFmtId="0" fontId="60" fillId="3" borderId="2" xfId="0" applyFont="1" applyFill="1" applyBorder="1" applyAlignment="1">
      <alignment horizontal="justify" vertical="center" wrapText="1"/>
    </xf>
    <xf numFmtId="14" fontId="60" fillId="3" borderId="2" xfId="0" applyNumberFormat="1" applyFont="1" applyFill="1" applyBorder="1" applyAlignment="1">
      <alignment horizontal="center" vertical="center" wrapText="1"/>
    </xf>
    <xf numFmtId="0" fontId="60" fillId="3" borderId="2" xfId="0" applyFont="1" applyFill="1" applyBorder="1" applyAlignment="1">
      <alignment horizontal="left" vertical="center" wrapText="1"/>
    </xf>
    <xf numFmtId="0" fontId="60" fillId="3" borderId="2" xfId="0" applyFont="1" applyFill="1" applyBorder="1" applyAlignment="1">
      <alignment horizontal="center" vertical="center" wrapText="1"/>
    </xf>
    <xf numFmtId="14" fontId="60" fillId="3" borderId="2" xfId="0" applyNumberFormat="1" applyFont="1" applyFill="1" applyBorder="1" applyAlignment="1">
      <alignment horizontal="left" vertical="center" wrapText="1"/>
    </xf>
    <xf numFmtId="0" fontId="5" fillId="3" borderId="7" xfId="1" applyFill="1" applyBorder="1" applyAlignment="1" applyProtection="1">
      <alignment horizontal="center" vertical="center"/>
    </xf>
    <xf numFmtId="0" fontId="38" fillId="15" borderId="29" xfId="0" applyFont="1" applyFill="1" applyBorder="1" applyAlignment="1">
      <alignment horizontal="center" vertical="center" wrapText="1"/>
    </xf>
    <xf numFmtId="0" fontId="38" fillId="15" borderId="5" xfId="0" applyFont="1" applyFill="1" applyBorder="1" applyAlignment="1">
      <alignment horizontal="center" vertical="center" wrapText="1"/>
    </xf>
  </cellXfs>
  <cellStyles count="11">
    <cellStyle name="Hipervínculo" xfId="1" builtinId="8"/>
    <cellStyle name="Moneda 2" xfId="8"/>
    <cellStyle name="Moneda 3" xfId="10"/>
    <cellStyle name="Normal" xfId="0" builtinId="0"/>
    <cellStyle name="Normal 2" xfId="3"/>
    <cellStyle name="Porcentaje" xfId="2" builtinId="5"/>
    <cellStyle name="Porcentaje 2" xfId="4"/>
    <cellStyle name="Porcentaje 2 2" xfId="5"/>
    <cellStyle name="Porcentaje 3" xfId="6"/>
    <cellStyle name="Porcentaje 4" xfId="7"/>
    <cellStyle name="Porcentaje 5" xfId="9"/>
  </cellStyles>
  <dxfs count="249">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theme="3"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8072</xdr:colOff>
      <xdr:row>10</xdr:row>
      <xdr:rowOff>127001</xdr:rowOff>
    </xdr:to>
    <xdr:pic>
      <xdr:nvPicPr>
        <xdr:cNvPr id="1819923"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935"/>
        <a:stretch/>
      </xdr:blipFill>
      <xdr:spPr bwMode="auto">
        <a:xfrm>
          <a:off x="0" y="1"/>
          <a:ext cx="24677822" cy="155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18</xdr:col>
      <xdr:colOff>1036746</xdr:colOff>
      <xdr:row>7</xdr:row>
      <xdr:rowOff>167105</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9124705" cy="1997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130736</xdr:colOff>
      <xdr:row>0</xdr:row>
      <xdr:rowOff>0</xdr:rowOff>
    </xdr:from>
    <xdr:to>
      <xdr:col>19</xdr:col>
      <xdr:colOff>34636</xdr:colOff>
      <xdr:row>7</xdr:row>
      <xdr:rowOff>55162</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736" y="0"/>
          <a:ext cx="19404173" cy="187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145</xdr:row>
      <xdr:rowOff>0</xdr:rowOff>
    </xdr:from>
    <xdr:ext cx="184731" cy="264560"/>
    <xdr:sp macro="" textlink="">
      <xdr:nvSpPr>
        <xdr:cNvPr id="3" name="1 CuadroTexto"/>
        <xdr:cNvSpPr txBox="1"/>
      </xdr:nvSpPr>
      <xdr:spPr>
        <a:xfrm>
          <a:off x="16416337"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138</xdr:row>
      <xdr:rowOff>0</xdr:rowOff>
    </xdr:from>
    <xdr:ext cx="184731" cy="264560"/>
    <xdr:sp macro="" textlink="">
      <xdr:nvSpPr>
        <xdr:cNvPr id="4" name="1 CuadroTexto"/>
        <xdr:cNvSpPr txBox="1"/>
      </xdr:nvSpPr>
      <xdr:spPr>
        <a:xfrm>
          <a:off x="13154025" y="7549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66675</xdr:colOff>
      <xdr:row>11</xdr:row>
      <xdr:rowOff>136071</xdr:rowOff>
    </xdr:to>
    <xdr:pic>
      <xdr:nvPicPr>
        <xdr:cNvPr id="1811751"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99"/>
        <a:stretch/>
      </xdr:blipFill>
      <xdr:spPr bwMode="auto">
        <a:xfrm>
          <a:off x="0" y="0"/>
          <a:ext cx="24477889"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47625</xdr:colOff>
      <xdr:row>8</xdr:row>
      <xdr:rowOff>171450</xdr:rowOff>
    </xdr:to>
    <xdr:pic>
      <xdr:nvPicPr>
        <xdr:cNvPr id="1804618"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213074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9525</xdr:colOff>
      <xdr:row>12</xdr:row>
      <xdr:rowOff>38878</xdr:rowOff>
    </xdr:to>
    <xdr:pic>
      <xdr:nvPicPr>
        <xdr:cNvPr id="1796794"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043"/>
        <a:stretch/>
      </xdr:blipFill>
      <xdr:spPr bwMode="auto">
        <a:xfrm>
          <a:off x="0" y="0"/>
          <a:ext cx="21450494" cy="1642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1102895</xdr:colOff>
      <xdr:row>18</xdr:row>
      <xdr:rowOff>0</xdr:rowOff>
    </xdr:from>
    <xdr:ext cx="184731" cy="264560"/>
    <xdr:sp macro="" textlink="">
      <xdr:nvSpPr>
        <xdr:cNvPr id="3" name="2 CuadroTexto"/>
        <xdr:cNvSpPr txBox="1"/>
      </xdr:nvSpPr>
      <xdr:spPr>
        <a:xfrm>
          <a:off x="1066599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28575</xdr:colOff>
      <xdr:row>12</xdr:row>
      <xdr:rowOff>21166</xdr:rowOff>
    </xdr:to>
    <xdr:pic>
      <xdr:nvPicPr>
        <xdr:cNvPr id="1788665"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62"/>
        <a:stretch/>
      </xdr:blipFill>
      <xdr:spPr bwMode="auto">
        <a:xfrm>
          <a:off x="0" y="0"/>
          <a:ext cx="21914908" cy="1502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10.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10.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11.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C:\Users\miguelaquino\Desktop\Todo%20julio%202019\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12.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12.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file:///\\Elizabethpc\UACI\2018\GENERALIDADES2018E\ORDENES%202018\844-2018%20WALTER%20SALINAS.pdf" TargetMode="External"/><Relationship Id="rId18" Type="http://schemas.openxmlformats.org/officeDocument/2006/relationships/hyperlink" Target="file:///\\Elizabethpc\UACI\2018\GENERALIDADES2018E\ORDENES%202018\842-2018%20TOROGOZ.pdf" TargetMode="External"/><Relationship Id="rId26" Type="http://schemas.openxmlformats.org/officeDocument/2006/relationships/hyperlink" Target="file:///\\Elizabethpc\UACI\2018\GENERALIDADES2018E\ORDENES%202018\845-2018%20EL%20DIARIO%20DE%20HOY.pdf" TargetMode="External"/><Relationship Id="rId39" Type="http://schemas.openxmlformats.org/officeDocument/2006/relationships/hyperlink" Target="file:///\\Elizabethpc\UACI\2018\GENERALIDADES2018E\CONTRATOS%202018\CONTRATO%20DE%20SERVICIO%20N&#176;%2012-2018%20ELEVADORES.pdf" TargetMode="External"/><Relationship Id="rId21" Type="http://schemas.openxmlformats.org/officeDocument/2006/relationships/hyperlink" Target="file:///\\Elizabethpc\UACI\2018\GENERALIDADES2018E\ORDENES%202018\854-2018%20JOSE%20HERNANDEZ.pdf" TargetMode="External"/><Relationship Id="rId34" Type="http://schemas.openxmlformats.org/officeDocument/2006/relationships/hyperlink" Target="file:///\\Elizabethpc\UACI\2018\GENERALIDADES2018E\CONTRATOS%202018\CONTRATO%20DE%20SUMINISTRO%20N&#176;%2016-2018%20CARLOS%20ELIAS%20AVALOS.pdf" TargetMode="External"/><Relationship Id="rId7" Type="http://schemas.openxmlformats.org/officeDocument/2006/relationships/hyperlink" Target="file:///\\Elizabethpc\UACI\2018\GENERALIDADES2018E\ORDENES%202018\850-2018%20EDWIN%20MARTINEZ.pdf" TargetMode="External"/><Relationship Id="rId2" Type="http://schemas.openxmlformats.org/officeDocument/2006/relationships/hyperlink" Target="file:///\\Elizabethpc\UACI\2018\GENERALIDADES2018E\CONTRATOS%202018\PA%2002-2012%20GUADALUPE%20DIAZ.pdf" TargetMode="External"/><Relationship Id="rId16" Type="http://schemas.openxmlformats.org/officeDocument/2006/relationships/hyperlink" Target="file:///\\Elizabethpc\UACI\2018\GENERALIDADES2018E\ORDENES%202018\843-2018%20PANADERIA%20EL%20ROSARIO.pdf" TargetMode="External"/><Relationship Id="rId20" Type="http://schemas.openxmlformats.org/officeDocument/2006/relationships/hyperlink" Target="file:///\\Elizabethpc\UACI\2018\GENERALIDADES2018E\CONTRATOS%202018\CONTRATO%20DE%20SERVICIO%20N&#176;%2002-2018%20EL%20SALVADOR%20NETWORK.pdf" TargetMode="External"/><Relationship Id="rId29" Type="http://schemas.openxmlformats.org/officeDocument/2006/relationships/hyperlink" Target="file:///\\Elizabethpc\UACI\2018\GENERALIDADES2018E\CONTRATOS%202018\CONTRATO%20DE%20SUMINISTRO%20N&#176;%2008-2018%20VILLALOBOS.pdf" TargetMode="External"/><Relationship Id="rId41" Type="http://schemas.openxmlformats.org/officeDocument/2006/relationships/drawing" Target="../drawings/drawing13.xm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49-2018%20NEUROLAB.pdf" TargetMode="External"/><Relationship Id="rId11" Type="http://schemas.openxmlformats.org/officeDocument/2006/relationships/hyperlink" Target="file:///\\Elizabethpc\UACI\2018\GENERALIDADES2018E\ORDENES%202018\837-2018%20EL%20MUNDO.pdf" TargetMode="External"/><Relationship Id="rId24" Type="http://schemas.openxmlformats.org/officeDocument/2006/relationships/hyperlink" Target="file:///\\Elizabethpc\UACI\2018\GENERALIDADES2018E\ORDENES%202018\855-2018%20ESTRUCTURAS.pdf" TargetMode="External"/><Relationship Id="rId32" Type="http://schemas.openxmlformats.org/officeDocument/2006/relationships/hyperlink" Target="file:///\\Elizabethpc\UACI\2018\GENERALIDADES2018E\CONTRATOS%202018\CONTRATO%20DE%20SERVICIO%20N&#176;%2010-2018%20JARET.pdf" TargetMode="External"/><Relationship Id="rId37" Type="http://schemas.openxmlformats.org/officeDocument/2006/relationships/hyperlink" Target="file:///\\Elizabethpc\UACI\FIANZAS\ACUERDOS%202018\011.01.2018%20DE%20FECHA%2011-01-2018%20MOD%20VALESOLO.pdf" TargetMode="External"/><Relationship Id="rId40" Type="http://schemas.openxmlformats.org/officeDocument/2006/relationships/printerSettings" Target="../printerSettings/printerSettings13.bin"/><Relationship Id="rId5" Type="http://schemas.openxmlformats.org/officeDocument/2006/relationships/hyperlink" Target="file:///\\Elizabethpc\UACI\2018\GENERALIDADES2018E\CONTRATOS%202018\CONTRATO%20DE%20SERVICIO%20N&#176;%2004-2018%20GRISELDA.pdf" TargetMode="External"/><Relationship Id="rId15" Type="http://schemas.openxmlformats.org/officeDocument/2006/relationships/hyperlink" Target="file:///\\Elizabethpc\UACI\2018\GENERALIDADES2018E\ORDENES%202018\848-2018%20CENTRO%20AUDIOLOGICOS.pdf" TargetMode="External"/><Relationship Id="rId23" Type="http://schemas.openxmlformats.org/officeDocument/2006/relationships/hyperlink" Target="file:///\\Elizabethpc\UACI\2018\GENERALIDADES2018E\ORDENES%202018\853-2018%20MARIA%20AGUILAR.pdf" TargetMode="External"/><Relationship Id="rId28" Type="http://schemas.openxmlformats.org/officeDocument/2006/relationships/hyperlink" Target="file:///\\Elizabethpc\UACI\2018\GENERALIDADES2018E\ORDENES%202018\861-2018%20JOSE%20HERNANDEZ.pdf" TargetMode="External"/><Relationship Id="rId36" Type="http://schemas.openxmlformats.org/officeDocument/2006/relationships/hyperlink" Target="file:///\\Elizabethpc\UACI\FIANZAS\ACUERDOS%202018\010.01.2018%20DE%20FECHA%2011-01-2018%20MOD%20MULTISERVICIOS%20A%20Y%20M.pdf" TargetMode="External"/><Relationship Id="rId10" Type="http://schemas.openxmlformats.org/officeDocument/2006/relationships/hyperlink" Target="file:///\\Elizabethpc\UACI\2018\GENERALIDADES2018E\ORDENES%202018\839-2018%20EL%20DIARIO%20DE%20HOY.pdf" TargetMode="External"/><Relationship Id="rId19" Type="http://schemas.openxmlformats.org/officeDocument/2006/relationships/hyperlink" Target="file:///\\Elizabethpc\UACI\2018\GENERALIDADES2018E\CONTRATOS%202018\CONTRATO%20DE%20SERVICIO%20N&#176;%2005-2018%20VALESOLO.pdf" TargetMode="External"/><Relationship Id="rId31" Type="http://schemas.openxmlformats.org/officeDocument/2006/relationships/hyperlink" Target="file:///\\Elizabethpc\UACI\2018\GENERALIDADES2018E\CONTRATOS%202018\CONTRATO%20DE%20SUMINISTRO%20N&#176;%2007-2018%20HILDA%20SERRANO.pdf" TargetMode="External"/><Relationship Id="rId4" Type="http://schemas.openxmlformats.org/officeDocument/2006/relationships/hyperlink" Target="file:///\\Elizabethpc\UACI\2018\GENERALIDADES2018E\CONTRATOS%202018\CONTRATO%20DE%20SERVICIO%20N&#176;%2001-2018%20A%20YM.pdf" TargetMode="External"/><Relationship Id="rId9" Type="http://schemas.openxmlformats.org/officeDocument/2006/relationships/hyperlink" Target="file:///\\Elizabethpc\UACI\2018\GENERALIDADES2018E\ORDENES%202018\838-2018%20PRENSA%20GRAFICA.pdf" TargetMode="External"/><Relationship Id="rId14" Type="http://schemas.openxmlformats.org/officeDocument/2006/relationships/hyperlink" Target="file:///\\Elizabethpc\UACI\2018\GENERALIDADES2018E\ORDENES%202018\847-2018%20ALEX%20MINERO.pdf" TargetMode="External"/><Relationship Id="rId22" Type="http://schemas.openxmlformats.org/officeDocument/2006/relationships/hyperlink" Target="file:///\\Elizabethpc\UACI\2018\GENERALIDADES2018E\ORDENES%202018\852-2018%20JOSE%20HERNANDEZ.pdf" TargetMode="External"/><Relationship Id="rId27" Type="http://schemas.openxmlformats.org/officeDocument/2006/relationships/hyperlink" Target="file:///\\Elizabethpc\UACI\2018\GENERALIDADES2018E\ORDENES%202018\860-2018%20MARIA%20AGUILAR.pdf" TargetMode="External"/><Relationship Id="rId30" Type="http://schemas.openxmlformats.org/officeDocument/2006/relationships/hyperlink" Target="file:///\\Elizabethpc\UACI\2018\GENERALIDADES2018E\CONTRATOS%202018\CONTRATO%20DE%20SUMINISTRO%20N&#176;%2009-2018%20EL%20ROSARIO.pdf" TargetMode="External"/><Relationship Id="rId35" Type="http://schemas.openxmlformats.org/officeDocument/2006/relationships/hyperlink" Target="file:///\\Elizabethpc\UACI\2018\GENERALIDADES2018E\CONTRATOS%202018\CONTRATO%20DE%20SUMINISTRO%20N&#176;%2015-2018%20JOSE%20LEONEL%20MONTERROSA.pdf" TargetMode="External"/><Relationship Id="rId8" Type="http://schemas.openxmlformats.org/officeDocument/2006/relationships/hyperlink" Target="file:///\\Elizabethpc\UACI\2018\GENERALIDADES2018E\ORDENES%202018\851-2018%20INSTITUTO%20DE%20CIENCIAS.pdf" TargetMode="External"/><Relationship Id="rId3" Type="http://schemas.openxmlformats.org/officeDocument/2006/relationships/hyperlink" Target="file:///\\Elizabethpc\UACI\2018\GENERALIDADES2018E\CONTRATOS%202018\PA%2001-2012%20OSCAR%20SANCHEZ.pdf" TargetMode="External"/><Relationship Id="rId12" Type="http://schemas.openxmlformats.org/officeDocument/2006/relationships/hyperlink" Target="file:///\\Elizabethpc\UACI\2018\GENERALIDADES2018E\ORDENES%202018\840-2018%20COLATINO.pdf" TargetMode="External"/><Relationship Id="rId17" Type="http://schemas.openxmlformats.org/officeDocument/2006/relationships/hyperlink" Target="file:///\\Elizabethpc\UACI\2018\GENERALIDADES2018E\ORDENES%202018\841-2018%20RENDEROS.pdf" TargetMode="External"/><Relationship Id="rId25" Type="http://schemas.openxmlformats.org/officeDocument/2006/relationships/hyperlink" Target="file:///\\Elizabethpc\UACI\2018\GENERALIDADES2018E\ORDENES%202018\846-2018%20LA%20PRENSA.pdf" TargetMode="External"/><Relationship Id="rId33" Type="http://schemas.openxmlformats.org/officeDocument/2006/relationships/hyperlink" Target="file:///\\Elizabethpc\UACI\2018\GENERALIDADES2018E\CONTRATOS%202018\CONTRATO%20DE%20SERVICIO%20N&#176;%2017-2018%20IBW.pdf" TargetMode="External"/><Relationship Id="rId38" Type="http://schemas.openxmlformats.org/officeDocument/2006/relationships/hyperlink" Target="file:///\\Elizabethpc\UACI\2018\GENERALIDADES2018E\CONTRATOS%202018\CONTRATO%20DE%20SERVICIO%20N&#176;%2014-2018%20EL%20SALVADOR%20NETWOR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file:///C:\Users\miguelaquino\Desktop\Todo%20julio%202019\Todo%202019%20v1\2018%20todos%20los%20doc\elizabethmail\TODO\AppData\Local\elizabethmail\TODO\UACI\ANTERIOR\2003-2008%20COMPRAS\SERVICIO%20DE%20CONSULTORIA%20DE%20UN%20ABOGADO%20PARA%20JUCIO%20MERCANTIL%202008.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C:\Users\miguelaquino\Desktop\Todo%20julio%202019\Todo%202019%20v1\2018%20todos%20los%20doc\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C:\Users\miguelaquino\Desktop\Todo%20julio%202019\Todo%202019%20v1\2018%20todos%20los%20doc\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C:\Users\miguelaquino\Desktop\Todo%20julio%202019\Todo%202019%20v1\2018%20todos%20los%20doc\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C:\Users\miguelaquino\Desktop\Todo%20julio%202019\Todo%202019%20v1\2018%20todos%20los%20doc\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C:\Users\miguelaquino\Desktop\Todo%20julio%202019\Todo%202019%20v1\2018%20todos%20los%20doc\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C:\Users\miguelaquino\Desktop\Todo%20julio%202019\Todo%202019%20v1\2018%20todos%20los%20doc\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C:\Users\miguelaquino\Desktop\Todo%20julio%202019\Todo%202019%20v1\2018%20todos%20los%20doc\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C:\Users\miguelaquino\Desktop\Todo%20julio%202019\Todo%202019%20v1\2018%20todos%20los%20doc\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C:\Users\miguelaquino\Desktop\Todo%20julio%202019\Todo%202019%20v1\2018%20todos%20los%20doc\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C:\Users\miguelaquino\Desktop\Todo%20julio%202019\Todo%202019%20v1\2018%20todos%20los%20doc\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C:\Users\miguelaquino\Desktop\Todo%20julio%202019\Todo%202019%20v1\2018%20todos%20los%20doc\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7.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7.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C:\Users\miguelaquino\Desktop\Todo%20julio%202019\Todo%202019%20v1\2018%20todos%20los%20doc\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C:\Users\miguelaquino\Desktop\Todo%20julio%202019\Todo%202019%20v1\2018%20todos%20los%20doc\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C:\Users\miguelaquino\Desktop\Todo%20julio%202019\Todo%202019%20v1\2018%20todos%20los%20doc\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8.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C:\Users\miguelaquino\Desktop\Todo%20julio%202019\Todo%202019%20v1\2018%20todos%20los%20doc\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8.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9.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9.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Z515"/>
  <sheetViews>
    <sheetView view="pageBreakPreview" topLeftCell="A227" zoomScale="51" zoomScaleNormal="70" zoomScaleSheetLayoutView="51" workbookViewId="0">
      <selection activeCell="A233" sqref="A233:A26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20.5703125" style="12" customWidth="1"/>
    <col min="5" max="5" width="22.5703125" style="8" customWidth="1"/>
    <col min="6" max="6" width="19" style="14" customWidth="1"/>
    <col min="7" max="14" width="11.7109375" style="14"/>
    <col min="15" max="15" width="30.85546875" style="14" hidden="1" customWidth="1"/>
    <col min="16" max="26" width="11.7109375" style="14"/>
    <col min="27" max="16384" width="11.7109375" style="4"/>
  </cols>
  <sheetData>
    <row r="1" spans="1:25" s="14" customFormat="1" x14ac:dyDescent="0.2">
      <c r="A1" s="690"/>
      <c r="B1" s="690"/>
      <c r="C1" s="690"/>
      <c r="D1" s="690"/>
      <c r="E1" s="690"/>
    </row>
    <row r="2" spans="1:25" s="14" customFormat="1" x14ac:dyDescent="0.2">
      <c r="A2" s="1"/>
      <c r="D2" s="1"/>
      <c r="E2" s="7"/>
    </row>
    <row r="3" spans="1:25" s="132" customFormat="1" x14ac:dyDescent="0.2">
      <c r="A3" s="1"/>
      <c r="D3" s="1"/>
      <c r="E3" s="7"/>
    </row>
    <row r="4" spans="1:25" s="132" customFormat="1" x14ac:dyDescent="0.2">
      <c r="A4" s="1"/>
      <c r="D4" s="1"/>
      <c r="E4" s="7"/>
    </row>
    <row r="5" spans="1:25" s="132" customFormat="1" x14ac:dyDescent="0.2">
      <c r="A5" s="1"/>
      <c r="D5" s="1"/>
      <c r="E5" s="7"/>
    </row>
    <row r="6" spans="1:25" s="132" customFormat="1" x14ac:dyDescent="0.2">
      <c r="A6" s="1"/>
      <c r="D6" s="1"/>
      <c r="E6" s="7"/>
    </row>
    <row r="7" spans="1:25" s="132" customFormat="1" x14ac:dyDescent="0.2">
      <c r="A7" s="1"/>
      <c r="D7" s="1"/>
      <c r="E7" s="7"/>
    </row>
    <row r="8" spans="1:25" s="14" customFormat="1" x14ac:dyDescent="0.2">
      <c r="A8" s="1"/>
      <c r="D8" s="1"/>
      <c r="E8" s="7"/>
    </row>
    <row r="9" spans="1:25" s="14" customFormat="1" x14ac:dyDescent="0.2">
      <c r="A9" s="1"/>
      <c r="D9" s="1"/>
      <c r="E9" s="7"/>
    </row>
    <row r="10" spans="1:25" s="14" customFormat="1" x14ac:dyDescent="0.2">
      <c r="A10" s="1"/>
      <c r="D10" s="1"/>
      <c r="E10" s="7"/>
    </row>
    <row r="11" spans="1:25" s="14" customFormat="1" x14ac:dyDescent="0.2">
      <c r="A11" s="1"/>
      <c r="D11" s="1"/>
      <c r="E11" s="7"/>
    </row>
    <row r="12" spans="1:25" s="14" customFormat="1" x14ac:dyDescent="0.2">
      <c r="A12" s="1"/>
      <c r="D12" s="1"/>
      <c r="E12" s="7"/>
    </row>
    <row r="13" spans="1:25" s="1" customFormat="1" ht="24" customHeight="1" x14ac:dyDescent="0.2">
      <c r="A13" s="687" t="s">
        <v>1984</v>
      </c>
      <c r="B13" s="687"/>
      <c r="C13" s="687"/>
      <c r="D13" s="687"/>
      <c r="E13" s="687"/>
      <c r="F13" s="687"/>
      <c r="G13" s="687"/>
      <c r="H13" s="687"/>
      <c r="I13" s="687"/>
      <c r="J13" s="687"/>
      <c r="K13" s="687"/>
      <c r="L13" s="687"/>
      <c r="M13" s="687"/>
      <c r="N13" s="687"/>
      <c r="O13" s="687"/>
    </row>
    <row r="14" spans="1:25" s="1" customFormat="1" ht="26.25" x14ac:dyDescent="0.2">
      <c r="A14" s="687" t="s">
        <v>0</v>
      </c>
      <c r="B14" s="687"/>
      <c r="C14" s="687"/>
      <c r="D14" s="687"/>
      <c r="E14" s="687"/>
      <c r="F14" s="687"/>
      <c r="G14" s="687"/>
      <c r="H14" s="687"/>
      <c r="I14" s="687"/>
      <c r="J14" s="687"/>
      <c r="K14" s="687"/>
      <c r="L14" s="687"/>
      <c r="M14" s="687"/>
      <c r="N14" s="687"/>
      <c r="O14" s="687"/>
    </row>
    <row r="15" spans="1:25" s="1" customFormat="1" ht="12" customHeight="1" thickBot="1" x14ac:dyDescent="0.25">
      <c r="A15" s="32"/>
      <c r="B15" s="32"/>
      <c r="C15" s="32"/>
      <c r="D15" s="32"/>
      <c r="E15" s="32"/>
      <c r="F15" s="32"/>
      <c r="G15" s="32"/>
      <c r="H15" s="32"/>
      <c r="I15" s="32"/>
      <c r="J15" s="32"/>
      <c r="K15" s="32"/>
      <c r="L15" s="32"/>
      <c r="M15" s="32"/>
      <c r="N15" s="32"/>
      <c r="O15" s="32"/>
    </row>
    <row r="16" spans="1:25" s="115" customFormat="1" ht="51.75" customHeight="1" thickTop="1" x14ac:dyDescent="0.2">
      <c r="A16" s="674" t="s">
        <v>3386</v>
      </c>
      <c r="B16" s="676" t="s">
        <v>3387</v>
      </c>
      <c r="C16" s="676" t="s">
        <v>3388</v>
      </c>
      <c r="D16" s="676" t="s">
        <v>1793</v>
      </c>
      <c r="E16" s="682" t="s">
        <v>1794</v>
      </c>
      <c r="F16" s="681" t="s">
        <v>3389</v>
      </c>
      <c r="G16" s="681" t="s">
        <v>3390</v>
      </c>
      <c r="H16" s="681"/>
      <c r="I16" s="681" t="s">
        <v>3391</v>
      </c>
      <c r="J16" s="681"/>
      <c r="K16" s="681" t="s">
        <v>3392</v>
      </c>
      <c r="L16" s="681"/>
      <c r="M16" s="681"/>
      <c r="N16" s="681"/>
      <c r="O16" s="679" t="s">
        <v>3393</v>
      </c>
      <c r="P16" s="114"/>
      <c r="Q16" s="114"/>
      <c r="R16" s="114"/>
      <c r="S16" s="114"/>
      <c r="T16" s="114"/>
      <c r="U16" s="114"/>
      <c r="V16" s="114"/>
      <c r="W16" s="114"/>
      <c r="X16" s="114"/>
      <c r="Y16" s="114"/>
    </row>
    <row r="17" spans="1:26" s="115" customFormat="1" ht="36.75" customHeight="1" thickBot="1" x14ac:dyDescent="0.25">
      <c r="A17" s="675"/>
      <c r="B17" s="677"/>
      <c r="C17" s="677"/>
      <c r="D17" s="677"/>
      <c r="E17" s="683"/>
      <c r="F17" s="684"/>
      <c r="G17" s="161" t="s">
        <v>3394</v>
      </c>
      <c r="H17" s="161" t="s">
        <v>3395</v>
      </c>
      <c r="I17" s="161" t="s">
        <v>3396</v>
      </c>
      <c r="J17" s="161" t="s">
        <v>3395</v>
      </c>
      <c r="K17" s="161" t="s">
        <v>1795</v>
      </c>
      <c r="L17" s="161" t="s">
        <v>1796</v>
      </c>
      <c r="M17" s="161" t="s">
        <v>1797</v>
      </c>
      <c r="N17" s="161" t="s">
        <v>1798</v>
      </c>
      <c r="O17" s="680"/>
      <c r="P17" s="114"/>
      <c r="Q17" s="114"/>
      <c r="R17" s="114"/>
      <c r="S17" s="114"/>
      <c r="T17" s="114"/>
      <c r="U17" s="114"/>
      <c r="V17" s="114"/>
      <c r="W17" s="114"/>
      <c r="X17" s="114"/>
      <c r="Y17" s="114"/>
    </row>
    <row r="18" spans="1:26" s="15" customFormat="1" ht="48.75" customHeight="1" x14ac:dyDescent="0.2">
      <c r="A18" s="685" t="s">
        <v>1800</v>
      </c>
      <c r="B18" s="68" t="s">
        <v>1600</v>
      </c>
      <c r="C18" s="672" t="s">
        <v>4483</v>
      </c>
      <c r="D18" s="691" t="s">
        <v>1721</v>
      </c>
      <c r="E18" s="697" t="s">
        <v>1722</v>
      </c>
      <c r="F18" s="34"/>
      <c r="G18" s="35" t="s">
        <v>1799</v>
      </c>
      <c r="H18" s="34"/>
      <c r="I18" s="35" t="s">
        <v>1799</v>
      </c>
      <c r="J18" s="34"/>
      <c r="K18" s="34"/>
      <c r="L18" s="35" t="s">
        <v>1799</v>
      </c>
      <c r="M18" s="35"/>
      <c r="N18" s="34"/>
      <c r="O18" s="36"/>
    </row>
    <row r="19" spans="1:26" s="15" customFormat="1" ht="48.75" customHeight="1" x14ac:dyDescent="0.2">
      <c r="A19" s="685"/>
      <c r="B19" s="68" t="s">
        <v>1601</v>
      </c>
      <c r="C19" s="672"/>
      <c r="D19" s="692"/>
      <c r="E19" s="698"/>
      <c r="F19" s="34"/>
      <c r="G19" s="35" t="s">
        <v>1799</v>
      </c>
      <c r="H19" s="34"/>
      <c r="I19" s="35" t="s">
        <v>1799</v>
      </c>
      <c r="J19" s="34"/>
      <c r="K19" s="34"/>
      <c r="L19" s="35" t="s">
        <v>1799</v>
      </c>
      <c r="M19" s="35"/>
      <c r="N19" s="34"/>
      <c r="O19" s="36"/>
    </row>
    <row r="20" spans="1:26" s="15" customFormat="1" ht="48.75" customHeight="1" x14ac:dyDescent="0.2">
      <c r="A20" s="685"/>
      <c r="B20" s="68" t="s">
        <v>1602</v>
      </c>
      <c r="C20" s="672"/>
      <c r="D20" s="692"/>
      <c r="E20" s="698"/>
      <c r="F20" s="34"/>
      <c r="G20" s="35" t="s">
        <v>1799</v>
      </c>
      <c r="H20" s="34"/>
      <c r="I20" s="35" t="s">
        <v>1799</v>
      </c>
      <c r="J20" s="34"/>
      <c r="K20" s="34"/>
      <c r="L20" s="35" t="s">
        <v>1799</v>
      </c>
      <c r="M20" s="35"/>
      <c r="N20" s="34"/>
      <c r="O20" s="36"/>
    </row>
    <row r="21" spans="1:26" s="15" customFormat="1" ht="48.75" customHeight="1" x14ac:dyDescent="0.2">
      <c r="A21" s="685"/>
      <c r="B21" s="68" t="s">
        <v>1603</v>
      </c>
      <c r="C21" s="672"/>
      <c r="D21" s="692"/>
      <c r="E21" s="698"/>
      <c r="F21" s="34"/>
      <c r="G21" s="35" t="s">
        <v>1799</v>
      </c>
      <c r="H21" s="34"/>
      <c r="I21" s="35" t="s">
        <v>1799</v>
      </c>
      <c r="J21" s="34"/>
      <c r="K21" s="34"/>
      <c r="L21" s="35" t="s">
        <v>1799</v>
      </c>
      <c r="M21" s="35"/>
      <c r="N21" s="34"/>
      <c r="O21" s="36"/>
    </row>
    <row r="22" spans="1:26" s="15" customFormat="1" ht="48.75" customHeight="1" x14ac:dyDescent="0.2">
      <c r="A22" s="685"/>
      <c r="B22" s="68" t="s">
        <v>1604</v>
      </c>
      <c r="C22" s="672"/>
      <c r="D22" s="692"/>
      <c r="E22" s="698"/>
      <c r="F22" s="34"/>
      <c r="G22" s="35" t="s">
        <v>1799</v>
      </c>
      <c r="H22" s="34"/>
      <c r="I22" s="35" t="s">
        <v>1799</v>
      </c>
      <c r="J22" s="34"/>
      <c r="K22" s="34"/>
      <c r="L22" s="35" t="s">
        <v>1799</v>
      </c>
      <c r="M22" s="35"/>
      <c r="N22" s="34"/>
      <c r="O22" s="36"/>
    </row>
    <row r="23" spans="1:26" s="15" customFormat="1" ht="48.75" customHeight="1" x14ac:dyDescent="0.2">
      <c r="A23" s="685"/>
      <c r="B23" s="68" t="s">
        <v>1605</v>
      </c>
      <c r="C23" s="672"/>
      <c r="D23" s="692"/>
      <c r="E23" s="698"/>
      <c r="F23" s="34"/>
      <c r="G23" s="35" t="s">
        <v>1799</v>
      </c>
      <c r="H23" s="34"/>
      <c r="I23" s="35" t="s">
        <v>1799</v>
      </c>
      <c r="J23" s="34"/>
      <c r="K23" s="34"/>
      <c r="L23" s="35" t="s">
        <v>1799</v>
      </c>
      <c r="M23" s="35"/>
      <c r="N23" s="34"/>
      <c r="O23" s="36"/>
    </row>
    <row r="24" spans="1:26" s="15" customFormat="1" ht="48.75" customHeight="1" x14ac:dyDescent="0.2">
      <c r="A24" s="685"/>
      <c r="B24" s="68" t="s">
        <v>1606</v>
      </c>
      <c r="C24" s="672"/>
      <c r="D24" s="692"/>
      <c r="E24" s="698"/>
      <c r="F24" s="34"/>
      <c r="G24" s="35" t="s">
        <v>1799</v>
      </c>
      <c r="H24" s="34"/>
      <c r="I24" s="35" t="s">
        <v>1799</v>
      </c>
      <c r="J24" s="34"/>
      <c r="K24" s="34"/>
      <c r="L24" s="35" t="s">
        <v>1799</v>
      </c>
      <c r="M24" s="35"/>
      <c r="N24" s="34"/>
      <c r="O24" s="36"/>
    </row>
    <row r="25" spans="1:26" s="18" customFormat="1" ht="48.75" customHeight="1" x14ac:dyDescent="0.2">
      <c r="A25" s="685"/>
      <c r="B25" s="68" t="s">
        <v>1607</v>
      </c>
      <c r="C25" s="672"/>
      <c r="D25" s="692"/>
      <c r="E25" s="698"/>
      <c r="F25" s="34"/>
      <c r="G25" s="35" t="s">
        <v>1799</v>
      </c>
      <c r="H25" s="34"/>
      <c r="I25" s="35" t="s">
        <v>1799</v>
      </c>
      <c r="J25" s="34"/>
      <c r="K25" s="34"/>
      <c r="L25" s="35"/>
      <c r="M25" s="35" t="s">
        <v>1799</v>
      </c>
      <c r="N25" s="34"/>
      <c r="O25" s="36"/>
      <c r="P25" s="15"/>
      <c r="Q25" s="15"/>
      <c r="R25" s="15"/>
      <c r="S25" s="15"/>
      <c r="T25" s="15"/>
      <c r="U25" s="15"/>
      <c r="V25" s="15"/>
      <c r="W25" s="15"/>
      <c r="X25" s="15"/>
      <c r="Y25" s="15"/>
      <c r="Z25" s="15"/>
    </row>
    <row r="26" spans="1:26" s="18" customFormat="1" ht="48.75" customHeight="1" x14ac:dyDescent="0.2">
      <c r="A26" s="685"/>
      <c r="B26" s="68" t="s">
        <v>1608</v>
      </c>
      <c r="C26" s="672"/>
      <c r="D26" s="692"/>
      <c r="E26" s="698"/>
      <c r="F26" s="34"/>
      <c r="G26" s="35" t="s">
        <v>1799</v>
      </c>
      <c r="H26" s="34"/>
      <c r="I26" s="35" t="s">
        <v>1799</v>
      </c>
      <c r="J26" s="34"/>
      <c r="K26" s="34"/>
      <c r="L26" s="35"/>
      <c r="M26" s="35" t="s">
        <v>1799</v>
      </c>
      <c r="N26" s="34"/>
      <c r="O26" s="36"/>
      <c r="P26" s="15"/>
      <c r="Q26" s="15"/>
      <c r="R26" s="15"/>
      <c r="S26" s="15"/>
      <c r="T26" s="15"/>
      <c r="U26" s="15"/>
      <c r="V26" s="15"/>
      <c r="W26" s="15"/>
      <c r="X26" s="15"/>
      <c r="Y26" s="15"/>
      <c r="Z26" s="15"/>
    </row>
    <row r="27" spans="1:26" s="18" customFormat="1" ht="48.75" customHeight="1" x14ac:dyDescent="0.2">
      <c r="A27" s="685"/>
      <c r="B27" s="68" t="s">
        <v>1609</v>
      </c>
      <c r="C27" s="672"/>
      <c r="D27" s="693"/>
      <c r="E27" s="699"/>
      <c r="F27" s="34"/>
      <c r="G27" s="35" t="s">
        <v>1799</v>
      </c>
      <c r="H27" s="34"/>
      <c r="I27" s="35" t="s">
        <v>1799</v>
      </c>
      <c r="J27" s="34"/>
      <c r="K27" s="34"/>
      <c r="L27" s="35"/>
      <c r="M27" s="35" t="s">
        <v>1799</v>
      </c>
      <c r="N27" s="34"/>
      <c r="O27" s="36"/>
      <c r="P27" s="15"/>
      <c r="Q27" s="15"/>
      <c r="R27" s="15"/>
      <c r="S27" s="15"/>
      <c r="T27" s="15"/>
      <c r="U27" s="15"/>
      <c r="V27" s="15"/>
      <c r="W27" s="15"/>
      <c r="X27" s="15"/>
      <c r="Y27" s="15"/>
      <c r="Z27" s="15"/>
    </row>
    <row r="28" spans="1:26" s="18" customFormat="1" ht="48.75" customHeight="1" x14ac:dyDescent="0.2">
      <c r="A28" s="685" t="s">
        <v>1806</v>
      </c>
      <c r="B28" s="70" t="s">
        <v>1610</v>
      </c>
      <c r="C28" s="672" t="s">
        <v>4484</v>
      </c>
      <c r="D28" s="71">
        <v>3000</v>
      </c>
      <c r="E28" s="69">
        <v>4400</v>
      </c>
      <c r="F28" s="34"/>
      <c r="G28" s="35" t="s">
        <v>1799</v>
      </c>
      <c r="H28" s="34"/>
      <c r="I28" s="35" t="s">
        <v>1799</v>
      </c>
      <c r="J28" s="34"/>
      <c r="K28" s="34"/>
      <c r="L28" s="35"/>
      <c r="M28" s="35" t="s">
        <v>1799</v>
      </c>
      <c r="N28" s="34"/>
      <c r="O28" s="36"/>
      <c r="P28" s="15"/>
      <c r="Q28" s="15"/>
      <c r="R28" s="15"/>
      <c r="S28" s="15"/>
      <c r="T28" s="15"/>
      <c r="U28" s="15"/>
      <c r="V28" s="15"/>
      <c r="W28" s="15"/>
      <c r="X28" s="15"/>
      <c r="Y28" s="15"/>
      <c r="Z28" s="15"/>
    </row>
    <row r="29" spans="1:26" s="18" customFormat="1" ht="48.75" customHeight="1" x14ac:dyDescent="0.2">
      <c r="A29" s="685"/>
      <c r="B29" s="70" t="s">
        <v>1611</v>
      </c>
      <c r="C29" s="672"/>
      <c r="D29" s="71">
        <v>1000</v>
      </c>
      <c r="E29" s="69">
        <v>4401</v>
      </c>
      <c r="F29" s="34"/>
      <c r="G29" s="35" t="s">
        <v>1799</v>
      </c>
      <c r="H29" s="34"/>
      <c r="I29" s="35" t="s">
        <v>1799</v>
      </c>
      <c r="J29" s="34"/>
      <c r="K29" s="34"/>
      <c r="L29" s="35"/>
      <c r="M29" s="35" t="s">
        <v>1799</v>
      </c>
      <c r="N29" s="34"/>
      <c r="O29" s="36"/>
      <c r="P29" s="15"/>
      <c r="Q29" s="15"/>
      <c r="R29" s="15"/>
      <c r="S29" s="15"/>
      <c r="T29" s="15"/>
      <c r="U29" s="15"/>
      <c r="V29" s="15"/>
      <c r="W29" s="15"/>
      <c r="X29" s="15"/>
      <c r="Y29" s="15"/>
      <c r="Z29" s="15"/>
    </row>
    <row r="30" spans="1:26" s="18" customFormat="1" ht="48.75" customHeight="1" x14ac:dyDescent="0.2">
      <c r="A30" s="685"/>
      <c r="B30" s="68" t="s">
        <v>1612</v>
      </c>
      <c r="C30" s="672"/>
      <c r="D30" s="71">
        <v>1000</v>
      </c>
      <c r="E30" s="69">
        <v>4402</v>
      </c>
      <c r="F30" s="34"/>
      <c r="G30" s="35" t="s">
        <v>1799</v>
      </c>
      <c r="H30" s="34"/>
      <c r="I30" s="35" t="s">
        <v>1799</v>
      </c>
      <c r="J30" s="34"/>
      <c r="K30" s="34"/>
      <c r="L30" s="35" t="s">
        <v>1799</v>
      </c>
      <c r="M30" s="35"/>
      <c r="N30" s="34"/>
      <c r="O30" s="36"/>
      <c r="P30" s="15"/>
      <c r="Q30" s="15"/>
      <c r="R30" s="15"/>
      <c r="S30" s="15"/>
      <c r="T30" s="15"/>
      <c r="U30" s="15"/>
      <c r="V30" s="15"/>
      <c r="W30" s="15"/>
      <c r="X30" s="15"/>
      <c r="Y30" s="15"/>
      <c r="Z30" s="15"/>
    </row>
    <row r="31" spans="1:26" s="18" customFormat="1" ht="48.75" customHeight="1" x14ac:dyDescent="0.2">
      <c r="A31" s="39" t="s">
        <v>1805</v>
      </c>
      <c r="B31" s="48" t="s">
        <v>1389</v>
      </c>
      <c r="C31" s="48" t="s">
        <v>4485</v>
      </c>
      <c r="D31" s="71">
        <v>3128.88</v>
      </c>
      <c r="E31" s="72">
        <v>4391</v>
      </c>
      <c r="F31" s="34"/>
      <c r="G31" s="35" t="s">
        <v>1799</v>
      </c>
      <c r="H31" s="34"/>
      <c r="I31" s="35" t="s">
        <v>1799</v>
      </c>
      <c r="J31" s="34"/>
      <c r="K31" s="34"/>
      <c r="L31" s="35" t="s">
        <v>1799</v>
      </c>
      <c r="M31" s="35"/>
      <c r="N31" s="34"/>
      <c r="O31" s="36"/>
      <c r="P31" s="15"/>
      <c r="Q31" s="15"/>
      <c r="R31" s="15"/>
      <c r="S31" s="15"/>
      <c r="T31" s="15"/>
      <c r="U31" s="15"/>
      <c r="V31" s="15"/>
      <c r="W31" s="15"/>
      <c r="X31" s="15"/>
      <c r="Y31" s="15"/>
      <c r="Z31" s="15"/>
    </row>
    <row r="32" spans="1:26" s="18" customFormat="1" ht="35.25" customHeight="1" x14ac:dyDescent="0.2">
      <c r="A32" s="685" t="s">
        <v>1807</v>
      </c>
      <c r="B32" s="48" t="s">
        <v>817</v>
      </c>
      <c r="C32" s="672" t="s">
        <v>4486</v>
      </c>
      <c r="D32" s="71">
        <v>10.57</v>
      </c>
      <c r="E32" s="695" t="s">
        <v>1723</v>
      </c>
      <c r="F32" s="34"/>
      <c r="G32" s="35" t="s">
        <v>1799</v>
      </c>
      <c r="H32" s="34"/>
      <c r="I32" s="35" t="s">
        <v>1799</v>
      </c>
      <c r="J32" s="34"/>
      <c r="K32" s="34"/>
      <c r="L32" s="35" t="s">
        <v>1799</v>
      </c>
      <c r="M32" s="35"/>
      <c r="N32" s="34"/>
      <c r="O32" s="36"/>
      <c r="P32" s="15"/>
      <c r="Q32" s="15"/>
      <c r="R32" s="15"/>
      <c r="S32" s="15"/>
      <c r="T32" s="15"/>
      <c r="U32" s="15"/>
      <c r="V32" s="15"/>
      <c r="W32" s="15"/>
      <c r="X32" s="15"/>
      <c r="Y32" s="15"/>
      <c r="Z32" s="15"/>
    </row>
    <row r="33" spans="1:26" s="18" customFormat="1" ht="35.25" customHeight="1" x14ac:dyDescent="0.2">
      <c r="A33" s="685"/>
      <c r="B33" s="48" t="s">
        <v>1613</v>
      </c>
      <c r="C33" s="672"/>
      <c r="D33" s="71">
        <v>7</v>
      </c>
      <c r="E33" s="700"/>
      <c r="F33" s="34"/>
      <c r="G33" s="35" t="s">
        <v>1799</v>
      </c>
      <c r="H33" s="34"/>
      <c r="I33" s="35" t="s">
        <v>1799</v>
      </c>
      <c r="J33" s="34"/>
      <c r="K33" s="34"/>
      <c r="L33" s="35"/>
      <c r="M33" s="35" t="s">
        <v>1799</v>
      </c>
      <c r="N33" s="34"/>
      <c r="O33" s="36"/>
      <c r="P33" s="15"/>
      <c r="Q33" s="15"/>
      <c r="R33" s="15"/>
      <c r="S33" s="15"/>
      <c r="T33" s="15"/>
      <c r="U33" s="15"/>
      <c r="V33" s="15"/>
      <c r="W33" s="15"/>
      <c r="X33" s="15"/>
      <c r="Y33" s="15"/>
      <c r="Z33" s="15"/>
    </row>
    <row r="34" spans="1:26" s="18" customFormat="1" ht="35.25" customHeight="1" x14ac:dyDescent="0.2">
      <c r="A34" s="685"/>
      <c r="B34" s="48" t="s">
        <v>1614</v>
      </c>
      <c r="C34" s="672"/>
      <c r="D34" s="71">
        <v>7</v>
      </c>
      <c r="E34" s="700"/>
      <c r="F34" s="34"/>
      <c r="G34" s="35" t="s">
        <v>1799</v>
      </c>
      <c r="H34" s="34"/>
      <c r="I34" s="35" t="s">
        <v>1799</v>
      </c>
      <c r="J34" s="34"/>
      <c r="K34" s="34"/>
      <c r="L34" s="35"/>
      <c r="M34" s="35" t="s">
        <v>1799</v>
      </c>
      <c r="N34" s="34"/>
      <c r="O34" s="36"/>
      <c r="P34" s="15"/>
      <c r="Q34" s="15"/>
      <c r="R34" s="15"/>
      <c r="S34" s="15"/>
      <c r="T34" s="15"/>
      <c r="U34" s="15"/>
      <c r="V34" s="15"/>
      <c r="W34" s="15"/>
      <c r="X34" s="15"/>
      <c r="Y34" s="15"/>
      <c r="Z34" s="15"/>
    </row>
    <row r="35" spans="1:26" s="18" customFormat="1" ht="35.25" customHeight="1" x14ac:dyDescent="0.2">
      <c r="A35" s="685"/>
      <c r="B35" s="48" t="s">
        <v>1615</v>
      </c>
      <c r="C35" s="672"/>
      <c r="D35" s="71">
        <v>7</v>
      </c>
      <c r="E35" s="696"/>
      <c r="F35" s="34"/>
      <c r="G35" s="35" t="s">
        <v>1799</v>
      </c>
      <c r="H35" s="34"/>
      <c r="I35" s="35" t="s">
        <v>1799</v>
      </c>
      <c r="J35" s="34"/>
      <c r="K35" s="34"/>
      <c r="L35" s="35"/>
      <c r="M35" s="35" t="s">
        <v>1799</v>
      </c>
      <c r="N35" s="34"/>
      <c r="O35" s="36"/>
      <c r="P35" s="15"/>
      <c r="Q35" s="15"/>
      <c r="R35" s="15"/>
      <c r="S35" s="15"/>
      <c r="T35" s="15"/>
      <c r="U35" s="15"/>
      <c r="V35" s="15"/>
      <c r="W35" s="15"/>
      <c r="X35" s="15"/>
      <c r="Y35" s="15"/>
      <c r="Z35" s="15"/>
    </row>
    <row r="36" spans="1:26" s="18" customFormat="1" ht="35.25" customHeight="1" x14ac:dyDescent="0.2">
      <c r="A36" s="685" t="s">
        <v>1808</v>
      </c>
      <c r="B36" s="48" t="s">
        <v>1082</v>
      </c>
      <c r="C36" s="672" t="s">
        <v>4487</v>
      </c>
      <c r="D36" s="71">
        <v>20</v>
      </c>
      <c r="E36" s="695" t="s">
        <v>1723</v>
      </c>
      <c r="F36" s="34"/>
      <c r="G36" s="35" t="s">
        <v>1799</v>
      </c>
      <c r="H36" s="34"/>
      <c r="I36" s="35" t="s">
        <v>1799</v>
      </c>
      <c r="J36" s="34"/>
      <c r="K36" s="34"/>
      <c r="L36" s="35"/>
      <c r="M36" s="35" t="s">
        <v>1799</v>
      </c>
      <c r="N36" s="34"/>
      <c r="O36" s="36"/>
      <c r="P36" s="15"/>
      <c r="Q36" s="15"/>
      <c r="R36" s="15"/>
      <c r="S36" s="15"/>
      <c r="T36" s="15"/>
      <c r="U36" s="15"/>
      <c r="V36" s="15"/>
      <c r="W36" s="15"/>
      <c r="X36" s="15"/>
      <c r="Y36" s="15"/>
      <c r="Z36" s="15"/>
    </row>
    <row r="37" spans="1:26" s="18" customFormat="1" ht="35.25" customHeight="1" x14ac:dyDescent="0.2">
      <c r="A37" s="685"/>
      <c r="B37" s="48" t="s">
        <v>1616</v>
      </c>
      <c r="C37" s="672"/>
      <c r="D37" s="71">
        <v>20</v>
      </c>
      <c r="E37" s="700"/>
      <c r="F37" s="34"/>
      <c r="G37" s="35" t="s">
        <v>1799</v>
      </c>
      <c r="H37" s="34"/>
      <c r="I37" s="35" t="s">
        <v>1799</v>
      </c>
      <c r="J37" s="34"/>
      <c r="K37" s="34"/>
      <c r="L37" s="35"/>
      <c r="M37" s="35" t="s">
        <v>1799</v>
      </c>
      <c r="N37" s="34"/>
      <c r="O37" s="36"/>
      <c r="P37" s="15"/>
      <c r="Q37" s="15"/>
      <c r="R37" s="15"/>
      <c r="S37" s="15"/>
      <c r="T37" s="15"/>
      <c r="U37" s="15"/>
      <c r="V37" s="15"/>
      <c r="W37" s="15"/>
      <c r="X37" s="15"/>
      <c r="Y37" s="15"/>
      <c r="Z37" s="15"/>
    </row>
    <row r="38" spans="1:26" s="18" customFormat="1" ht="35.25" customHeight="1" x14ac:dyDescent="0.2">
      <c r="A38" s="685"/>
      <c r="B38" s="48" t="s">
        <v>1287</v>
      </c>
      <c r="C38" s="672"/>
      <c r="D38" s="71">
        <v>20</v>
      </c>
      <c r="E38" s="700"/>
      <c r="F38" s="34"/>
      <c r="G38" s="35" t="s">
        <v>1799</v>
      </c>
      <c r="H38" s="34"/>
      <c r="I38" s="35" t="s">
        <v>1799</v>
      </c>
      <c r="J38" s="34"/>
      <c r="K38" s="34"/>
      <c r="L38" s="35"/>
      <c r="M38" s="35" t="s">
        <v>1799</v>
      </c>
      <c r="N38" s="34"/>
      <c r="O38" s="36"/>
      <c r="P38" s="15"/>
      <c r="Q38" s="15"/>
      <c r="R38" s="15"/>
      <c r="S38" s="15"/>
      <c r="T38" s="15"/>
      <c r="U38" s="15"/>
      <c r="V38" s="15"/>
      <c r="W38" s="15"/>
      <c r="X38" s="15"/>
      <c r="Y38" s="15"/>
      <c r="Z38" s="15"/>
    </row>
    <row r="39" spans="1:26" s="18" customFormat="1" ht="35.25" customHeight="1" x14ac:dyDescent="0.2">
      <c r="A39" s="685"/>
      <c r="B39" s="48" t="s">
        <v>1450</v>
      </c>
      <c r="C39" s="672"/>
      <c r="D39" s="71">
        <v>20</v>
      </c>
      <c r="E39" s="700"/>
      <c r="F39" s="34"/>
      <c r="G39" s="35" t="s">
        <v>1799</v>
      </c>
      <c r="H39" s="34"/>
      <c r="I39" s="35" t="s">
        <v>1799</v>
      </c>
      <c r="J39" s="34"/>
      <c r="K39" s="34"/>
      <c r="L39" s="35"/>
      <c r="M39" s="35" t="s">
        <v>1799</v>
      </c>
      <c r="N39" s="34"/>
      <c r="O39" s="36"/>
      <c r="P39" s="15"/>
      <c r="Q39" s="15"/>
      <c r="R39" s="15"/>
      <c r="S39" s="15"/>
      <c r="T39" s="15"/>
      <c r="U39" s="15"/>
      <c r="V39" s="15"/>
      <c r="W39" s="15"/>
      <c r="X39" s="15"/>
      <c r="Y39" s="15"/>
      <c r="Z39" s="15"/>
    </row>
    <row r="40" spans="1:26" s="18" customFormat="1" ht="35.25" customHeight="1" x14ac:dyDescent="0.2">
      <c r="A40" s="685"/>
      <c r="B40" s="48" t="s">
        <v>1617</v>
      </c>
      <c r="C40" s="672"/>
      <c r="D40" s="71">
        <v>20</v>
      </c>
      <c r="E40" s="696"/>
      <c r="F40" s="34"/>
      <c r="G40" s="35" t="s">
        <v>1799</v>
      </c>
      <c r="H40" s="34"/>
      <c r="I40" s="35" t="s">
        <v>1799</v>
      </c>
      <c r="J40" s="34"/>
      <c r="K40" s="34"/>
      <c r="L40" s="35"/>
      <c r="M40" s="35" t="s">
        <v>1799</v>
      </c>
      <c r="N40" s="34"/>
      <c r="O40" s="36"/>
      <c r="P40" s="15"/>
      <c r="Q40" s="15"/>
      <c r="R40" s="15"/>
      <c r="S40" s="15"/>
      <c r="T40" s="15"/>
      <c r="U40" s="15"/>
      <c r="V40" s="15"/>
      <c r="W40" s="15"/>
      <c r="X40" s="15"/>
      <c r="Y40" s="15"/>
      <c r="Z40" s="15"/>
    </row>
    <row r="41" spans="1:26" s="18" customFormat="1" ht="35.25" customHeight="1" x14ac:dyDescent="0.2">
      <c r="A41" s="685" t="s">
        <v>1809</v>
      </c>
      <c r="B41" s="48" t="s">
        <v>1580</v>
      </c>
      <c r="C41" s="672" t="s">
        <v>4488</v>
      </c>
      <c r="D41" s="71">
        <v>770</v>
      </c>
      <c r="E41" s="695" t="s">
        <v>1723</v>
      </c>
      <c r="F41" s="34"/>
      <c r="G41" s="35" t="s">
        <v>1799</v>
      </c>
      <c r="H41" s="34"/>
      <c r="I41" s="35" t="s">
        <v>1799</v>
      </c>
      <c r="J41" s="34"/>
      <c r="K41" s="34"/>
      <c r="L41" s="35" t="s">
        <v>1799</v>
      </c>
      <c r="M41" s="35"/>
      <c r="N41" s="34"/>
      <c r="O41" s="36"/>
      <c r="P41" s="15"/>
      <c r="Q41" s="15"/>
      <c r="R41" s="15"/>
      <c r="S41" s="15"/>
      <c r="T41" s="15"/>
      <c r="U41" s="15"/>
      <c r="V41" s="15"/>
      <c r="W41" s="15"/>
      <c r="X41" s="15"/>
      <c r="Y41" s="15"/>
      <c r="Z41" s="15"/>
    </row>
    <row r="42" spans="1:26" s="18" customFormat="1" ht="35.25" customHeight="1" x14ac:dyDescent="0.2">
      <c r="A42" s="685"/>
      <c r="B42" s="48" t="s">
        <v>1618</v>
      </c>
      <c r="C42" s="672"/>
      <c r="D42" s="71">
        <v>770</v>
      </c>
      <c r="E42" s="700"/>
      <c r="F42" s="34"/>
      <c r="G42" s="35" t="s">
        <v>1799</v>
      </c>
      <c r="H42" s="34"/>
      <c r="I42" s="35" t="s">
        <v>1799</v>
      </c>
      <c r="J42" s="34"/>
      <c r="K42" s="34"/>
      <c r="L42" s="35" t="s">
        <v>1799</v>
      </c>
      <c r="M42" s="35"/>
      <c r="N42" s="34"/>
      <c r="O42" s="36"/>
      <c r="P42" s="15"/>
      <c r="Q42" s="15"/>
      <c r="R42" s="15"/>
      <c r="S42" s="15"/>
      <c r="T42" s="15"/>
      <c r="U42" s="15"/>
      <c r="V42" s="15"/>
      <c r="W42" s="15"/>
      <c r="X42" s="15"/>
      <c r="Y42" s="15"/>
      <c r="Z42" s="15"/>
    </row>
    <row r="43" spans="1:26" s="18" customFormat="1" ht="35.25" customHeight="1" x14ac:dyDescent="0.2">
      <c r="A43" s="685"/>
      <c r="B43" s="48" t="s">
        <v>1296</v>
      </c>
      <c r="C43" s="672"/>
      <c r="D43" s="71">
        <v>770</v>
      </c>
      <c r="E43" s="700"/>
      <c r="F43" s="34"/>
      <c r="G43" s="35" t="s">
        <v>1799</v>
      </c>
      <c r="H43" s="34"/>
      <c r="I43" s="35" t="s">
        <v>1799</v>
      </c>
      <c r="J43" s="34"/>
      <c r="K43" s="34"/>
      <c r="L43" s="35" t="s">
        <v>1799</v>
      </c>
      <c r="M43" s="35"/>
      <c r="N43" s="34"/>
      <c r="O43" s="36"/>
      <c r="P43" s="15"/>
      <c r="Q43" s="15"/>
      <c r="R43" s="15"/>
      <c r="S43" s="15"/>
      <c r="T43" s="15"/>
      <c r="U43" s="15"/>
      <c r="V43" s="15"/>
      <c r="W43" s="15"/>
      <c r="X43" s="15"/>
      <c r="Y43" s="15"/>
      <c r="Z43" s="15"/>
    </row>
    <row r="44" spans="1:26" s="18" customFormat="1" ht="35.25" customHeight="1" x14ac:dyDescent="0.2">
      <c r="A44" s="685"/>
      <c r="B44" s="48" t="s">
        <v>1581</v>
      </c>
      <c r="C44" s="672"/>
      <c r="D44" s="71">
        <v>770</v>
      </c>
      <c r="E44" s="696"/>
      <c r="F44" s="34"/>
      <c r="G44" s="35" t="s">
        <v>1799</v>
      </c>
      <c r="H44" s="34"/>
      <c r="I44" s="35" t="s">
        <v>1799</v>
      </c>
      <c r="J44" s="34"/>
      <c r="K44" s="34"/>
      <c r="L44" s="35" t="s">
        <v>1799</v>
      </c>
      <c r="M44" s="35"/>
      <c r="N44" s="34"/>
      <c r="O44" s="36"/>
      <c r="P44" s="15"/>
      <c r="Q44" s="15"/>
      <c r="R44" s="15"/>
      <c r="S44" s="15"/>
      <c r="T44" s="15"/>
      <c r="U44" s="15"/>
      <c r="V44" s="15"/>
      <c r="W44" s="15"/>
      <c r="X44" s="15"/>
      <c r="Y44" s="15"/>
      <c r="Z44" s="15"/>
    </row>
    <row r="45" spans="1:26" s="18" customFormat="1" ht="22.5" customHeight="1" x14ac:dyDescent="0.2">
      <c r="A45" s="685" t="s">
        <v>1810</v>
      </c>
      <c r="B45" s="673" t="s">
        <v>1546</v>
      </c>
      <c r="C45" s="672" t="s">
        <v>3404</v>
      </c>
      <c r="D45" s="71">
        <v>35</v>
      </c>
      <c r="E45" s="701" t="s">
        <v>1723</v>
      </c>
      <c r="F45" s="34"/>
      <c r="G45" s="35" t="s">
        <v>1799</v>
      </c>
      <c r="H45" s="34"/>
      <c r="I45" s="35" t="s">
        <v>1799</v>
      </c>
      <c r="J45" s="34"/>
      <c r="K45" s="34"/>
      <c r="L45" s="35" t="s">
        <v>1799</v>
      </c>
      <c r="M45" s="35"/>
      <c r="N45" s="34"/>
      <c r="O45" s="36"/>
      <c r="P45" s="15"/>
      <c r="Q45" s="15"/>
      <c r="R45" s="15"/>
      <c r="S45" s="15"/>
      <c r="T45" s="15"/>
      <c r="U45" s="15"/>
      <c r="V45" s="15"/>
      <c r="W45" s="15"/>
      <c r="X45" s="15"/>
      <c r="Y45" s="15"/>
      <c r="Z45" s="15"/>
    </row>
    <row r="46" spans="1:26" s="18" customFormat="1" ht="22.5" customHeight="1" x14ac:dyDescent="0.2">
      <c r="A46" s="685"/>
      <c r="B46" s="673"/>
      <c r="C46" s="672"/>
      <c r="D46" s="71">
        <v>60</v>
      </c>
      <c r="E46" s="702"/>
      <c r="F46" s="34"/>
      <c r="G46" s="35" t="s">
        <v>1799</v>
      </c>
      <c r="H46" s="34"/>
      <c r="I46" s="35" t="s">
        <v>1799</v>
      </c>
      <c r="J46" s="34"/>
      <c r="K46" s="34"/>
      <c r="L46" s="35" t="s">
        <v>1799</v>
      </c>
      <c r="M46" s="35"/>
      <c r="N46" s="34"/>
      <c r="O46" s="36"/>
      <c r="P46" s="15"/>
      <c r="Q46" s="15"/>
      <c r="R46" s="15"/>
      <c r="S46" s="15"/>
      <c r="T46" s="15"/>
      <c r="U46" s="15"/>
      <c r="V46" s="15"/>
      <c r="W46" s="15"/>
      <c r="X46" s="15"/>
      <c r="Y46" s="15"/>
      <c r="Z46" s="15"/>
    </row>
    <row r="47" spans="1:26" s="18" customFormat="1" ht="22.5" customHeight="1" x14ac:dyDescent="0.2">
      <c r="A47" s="685"/>
      <c r="B47" s="673" t="s">
        <v>1547</v>
      </c>
      <c r="C47" s="672"/>
      <c r="D47" s="71">
        <v>35</v>
      </c>
      <c r="E47" s="702"/>
      <c r="F47" s="34"/>
      <c r="G47" s="35" t="s">
        <v>1799</v>
      </c>
      <c r="H47" s="34"/>
      <c r="I47" s="35" t="s">
        <v>1799</v>
      </c>
      <c r="J47" s="34"/>
      <c r="K47" s="34"/>
      <c r="L47" s="35" t="s">
        <v>1799</v>
      </c>
      <c r="M47" s="35"/>
      <c r="N47" s="34"/>
      <c r="O47" s="36"/>
      <c r="P47" s="15"/>
      <c r="Q47" s="15"/>
      <c r="R47" s="15"/>
      <c r="S47" s="15"/>
      <c r="T47" s="15"/>
      <c r="U47" s="15"/>
      <c r="V47" s="15"/>
      <c r="W47" s="15"/>
      <c r="X47" s="15"/>
      <c r="Y47" s="15"/>
      <c r="Z47" s="15"/>
    </row>
    <row r="48" spans="1:26" s="18" customFormat="1" ht="22.5" customHeight="1" x14ac:dyDescent="0.2">
      <c r="A48" s="685"/>
      <c r="B48" s="673"/>
      <c r="C48" s="672"/>
      <c r="D48" s="71">
        <v>60</v>
      </c>
      <c r="E48" s="702"/>
      <c r="F48" s="34"/>
      <c r="G48" s="35" t="s">
        <v>1799</v>
      </c>
      <c r="H48" s="34"/>
      <c r="I48" s="35" t="s">
        <v>1799</v>
      </c>
      <c r="J48" s="34"/>
      <c r="K48" s="34"/>
      <c r="L48" s="35" t="s">
        <v>1799</v>
      </c>
      <c r="M48" s="35"/>
      <c r="N48" s="34"/>
      <c r="O48" s="36"/>
      <c r="P48" s="15"/>
      <c r="Q48" s="15"/>
      <c r="R48" s="15"/>
      <c r="S48" s="15"/>
      <c r="T48" s="15"/>
      <c r="U48" s="15"/>
      <c r="V48" s="15"/>
      <c r="W48" s="15"/>
      <c r="X48" s="15"/>
      <c r="Y48" s="15"/>
      <c r="Z48" s="15"/>
    </row>
    <row r="49" spans="1:26" s="18" customFormat="1" ht="22.5" customHeight="1" x14ac:dyDescent="0.2">
      <c r="A49" s="685"/>
      <c r="B49" s="673" t="s">
        <v>1292</v>
      </c>
      <c r="C49" s="672"/>
      <c r="D49" s="71">
        <v>30</v>
      </c>
      <c r="E49" s="702"/>
      <c r="F49" s="34"/>
      <c r="G49" s="35" t="s">
        <v>1799</v>
      </c>
      <c r="H49" s="34"/>
      <c r="I49" s="35" t="s">
        <v>1799</v>
      </c>
      <c r="J49" s="34"/>
      <c r="K49" s="34"/>
      <c r="L49" s="35" t="s">
        <v>1799</v>
      </c>
      <c r="M49" s="35"/>
      <c r="N49" s="34"/>
      <c r="O49" s="36"/>
      <c r="P49" s="15"/>
      <c r="Q49" s="15"/>
      <c r="R49" s="15"/>
      <c r="S49" s="15"/>
      <c r="T49" s="15"/>
      <c r="U49" s="15"/>
      <c r="V49" s="15"/>
      <c r="W49" s="15"/>
      <c r="X49" s="15"/>
      <c r="Y49" s="15"/>
      <c r="Z49" s="15"/>
    </row>
    <row r="50" spans="1:26" s="18" customFormat="1" ht="22.5" customHeight="1" x14ac:dyDescent="0.2">
      <c r="A50" s="685"/>
      <c r="B50" s="673"/>
      <c r="C50" s="672"/>
      <c r="D50" s="71">
        <v>55</v>
      </c>
      <c r="E50" s="702"/>
      <c r="F50" s="34"/>
      <c r="G50" s="35" t="s">
        <v>1799</v>
      </c>
      <c r="H50" s="34"/>
      <c r="I50" s="35" t="s">
        <v>1799</v>
      </c>
      <c r="J50" s="34"/>
      <c r="K50" s="34"/>
      <c r="L50" s="35" t="s">
        <v>1799</v>
      </c>
      <c r="M50" s="35"/>
      <c r="N50" s="34"/>
      <c r="O50" s="36"/>
      <c r="P50" s="15"/>
      <c r="Q50" s="15"/>
      <c r="R50" s="15"/>
      <c r="S50" s="15"/>
      <c r="T50" s="15"/>
      <c r="U50" s="15"/>
      <c r="V50" s="15"/>
      <c r="W50" s="15"/>
      <c r="X50" s="15"/>
      <c r="Y50" s="15"/>
      <c r="Z50" s="15"/>
    </row>
    <row r="51" spans="1:26" s="18" customFormat="1" ht="22.5" customHeight="1" x14ac:dyDescent="0.2">
      <c r="A51" s="685"/>
      <c r="B51" s="673" t="s">
        <v>1619</v>
      </c>
      <c r="C51" s="672"/>
      <c r="D51" s="71">
        <v>30</v>
      </c>
      <c r="E51" s="702"/>
      <c r="F51" s="34"/>
      <c r="G51" s="35" t="s">
        <v>1799</v>
      </c>
      <c r="H51" s="34"/>
      <c r="I51" s="35" t="s">
        <v>1799</v>
      </c>
      <c r="J51" s="34"/>
      <c r="K51" s="34"/>
      <c r="L51" s="35" t="s">
        <v>1799</v>
      </c>
      <c r="M51" s="35"/>
      <c r="N51" s="34"/>
      <c r="O51" s="36"/>
      <c r="P51" s="15"/>
      <c r="Q51" s="15"/>
      <c r="R51" s="15"/>
      <c r="S51" s="15"/>
      <c r="T51" s="15"/>
      <c r="U51" s="15"/>
      <c r="V51" s="15"/>
      <c r="W51" s="15"/>
      <c r="X51" s="15"/>
      <c r="Y51" s="15"/>
      <c r="Z51" s="15"/>
    </row>
    <row r="52" spans="1:26" s="18" customFormat="1" ht="22.5" customHeight="1" x14ac:dyDescent="0.2">
      <c r="A52" s="685"/>
      <c r="B52" s="673"/>
      <c r="C52" s="672"/>
      <c r="D52" s="71">
        <v>55</v>
      </c>
      <c r="E52" s="703"/>
      <c r="F52" s="34"/>
      <c r="G52" s="35" t="s">
        <v>1799</v>
      </c>
      <c r="H52" s="34"/>
      <c r="I52" s="35" t="s">
        <v>1799</v>
      </c>
      <c r="J52" s="34"/>
      <c r="K52" s="34"/>
      <c r="L52" s="35" t="s">
        <v>1799</v>
      </c>
      <c r="M52" s="35"/>
      <c r="N52" s="34"/>
      <c r="O52" s="36"/>
      <c r="P52" s="15"/>
      <c r="Q52" s="15"/>
      <c r="R52" s="15"/>
      <c r="S52" s="15"/>
      <c r="T52" s="15"/>
      <c r="U52" s="15"/>
      <c r="V52" s="15"/>
      <c r="W52" s="15"/>
      <c r="X52" s="15"/>
      <c r="Y52" s="15"/>
      <c r="Z52" s="15"/>
    </row>
    <row r="53" spans="1:26" s="18" customFormat="1" ht="53.25" customHeight="1" x14ac:dyDescent="0.2">
      <c r="A53" s="39" t="s">
        <v>1811</v>
      </c>
      <c r="B53" s="48" t="s">
        <v>1620</v>
      </c>
      <c r="C53" s="48" t="s">
        <v>4489</v>
      </c>
      <c r="D53" s="71">
        <v>1180</v>
      </c>
      <c r="E53" s="62" t="s">
        <v>1723</v>
      </c>
      <c r="F53" s="34"/>
      <c r="G53" s="35" t="s">
        <v>1799</v>
      </c>
      <c r="H53" s="34"/>
      <c r="I53" s="35" t="s">
        <v>1799</v>
      </c>
      <c r="J53" s="34"/>
      <c r="K53" s="34"/>
      <c r="L53" s="35" t="s">
        <v>1799</v>
      </c>
      <c r="M53" s="35"/>
      <c r="N53" s="34"/>
      <c r="O53" s="36"/>
      <c r="P53" s="15"/>
      <c r="Q53" s="15"/>
      <c r="R53" s="15"/>
      <c r="S53" s="15"/>
      <c r="T53" s="15"/>
      <c r="U53" s="15"/>
      <c r="V53" s="15"/>
      <c r="W53" s="15"/>
      <c r="X53" s="15"/>
      <c r="Y53" s="15"/>
      <c r="Z53" s="15"/>
    </row>
    <row r="54" spans="1:26" s="18" customFormat="1" ht="53.25" customHeight="1" x14ac:dyDescent="0.2">
      <c r="A54" s="39" t="s">
        <v>1812</v>
      </c>
      <c r="B54" s="48" t="s">
        <v>1290</v>
      </c>
      <c r="C54" s="48" t="s">
        <v>4490</v>
      </c>
      <c r="D54" s="71">
        <v>875</v>
      </c>
      <c r="E54" s="62" t="s">
        <v>1723</v>
      </c>
      <c r="F54" s="34"/>
      <c r="G54" s="35" t="s">
        <v>1799</v>
      </c>
      <c r="H54" s="34"/>
      <c r="I54" s="35" t="s">
        <v>1799</v>
      </c>
      <c r="J54" s="34"/>
      <c r="K54" s="34"/>
      <c r="L54" s="35" t="s">
        <v>1799</v>
      </c>
      <c r="M54" s="35"/>
      <c r="N54" s="34"/>
      <c r="O54" s="36"/>
      <c r="P54" s="15"/>
      <c r="Q54" s="15"/>
      <c r="R54" s="15"/>
      <c r="S54" s="15"/>
      <c r="T54" s="15"/>
      <c r="U54" s="15"/>
      <c r="V54" s="15"/>
      <c r="W54" s="15"/>
      <c r="X54" s="15"/>
      <c r="Y54" s="15"/>
      <c r="Z54" s="15"/>
    </row>
    <row r="55" spans="1:26" s="18" customFormat="1" ht="53.25" customHeight="1" x14ac:dyDescent="0.2">
      <c r="A55" s="39" t="s">
        <v>1813</v>
      </c>
      <c r="B55" s="48" t="s">
        <v>1621</v>
      </c>
      <c r="C55" s="48" t="s">
        <v>4491</v>
      </c>
      <c r="D55" s="71">
        <v>1070</v>
      </c>
      <c r="E55" s="62" t="s">
        <v>1723</v>
      </c>
      <c r="F55" s="34"/>
      <c r="G55" s="35" t="s">
        <v>1799</v>
      </c>
      <c r="H55" s="34"/>
      <c r="I55" s="35" t="s">
        <v>1799</v>
      </c>
      <c r="J55" s="34"/>
      <c r="K55" s="34"/>
      <c r="L55" s="35" t="s">
        <v>1799</v>
      </c>
      <c r="M55" s="35"/>
      <c r="N55" s="34"/>
      <c r="O55" s="36"/>
      <c r="P55" s="15"/>
      <c r="Q55" s="15"/>
      <c r="R55" s="15"/>
      <c r="S55" s="15"/>
      <c r="T55" s="15"/>
      <c r="U55" s="15"/>
      <c r="V55" s="15"/>
      <c r="W55" s="15"/>
      <c r="X55" s="15"/>
      <c r="Y55" s="15"/>
      <c r="Z55" s="15"/>
    </row>
    <row r="56" spans="1:26" s="18" customFormat="1" ht="27" customHeight="1" x14ac:dyDescent="0.2">
      <c r="A56" s="685" t="s">
        <v>1814</v>
      </c>
      <c r="B56" s="48" t="s">
        <v>1542</v>
      </c>
      <c r="C56" s="672" t="s">
        <v>4492</v>
      </c>
      <c r="D56" s="71">
        <v>1100</v>
      </c>
      <c r="E56" s="695" t="s">
        <v>1723</v>
      </c>
      <c r="F56" s="34"/>
      <c r="G56" s="35" t="s">
        <v>1799</v>
      </c>
      <c r="H56" s="34"/>
      <c r="I56" s="35" t="s">
        <v>1799</v>
      </c>
      <c r="J56" s="34"/>
      <c r="K56" s="34"/>
      <c r="L56" s="35" t="s">
        <v>1799</v>
      </c>
      <c r="M56" s="35"/>
      <c r="N56" s="34"/>
      <c r="O56" s="36"/>
      <c r="P56" s="15"/>
      <c r="Q56" s="15"/>
      <c r="R56" s="15"/>
      <c r="S56" s="15"/>
      <c r="T56" s="15"/>
      <c r="U56" s="15"/>
      <c r="V56" s="15"/>
      <c r="W56" s="15"/>
      <c r="X56" s="15"/>
      <c r="Y56" s="15"/>
      <c r="Z56" s="15"/>
    </row>
    <row r="57" spans="1:26" s="18" customFormat="1" ht="27" customHeight="1" x14ac:dyDescent="0.2">
      <c r="A57" s="685"/>
      <c r="B57" s="48" t="s">
        <v>1032</v>
      </c>
      <c r="C57" s="672"/>
      <c r="D57" s="71">
        <v>1100</v>
      </c>
      <c r="E57" s="700"/>
      <c r="F57" s="34"/>
      <c r="G57" s="35" t="s">
        <v>1799</v>
      </c>
      <c r="H57" s="34"/>
      <c r="I57" s="35" t="s">
        <v>1799</v>
      </c>
      <c r="J57" s="34"/>
      <c r="K57" s="34"/>
      <c r="L57" s="35" t="s">
        <v>1799</v>
      </c>
      <c r="M57" s="35"/>
      <c r="N57" s="34"/>
      <c r="O57" s="36"/>
      <c r="P57" s="15"/>
      <c r="Q57" s="15"/>
      <c r="R57" s="15"/>
      <c r="S57" s="15"/>
      <c r="T57" s="15"/>
      <c r="U57" s="15"/>
      <c r="V57" s="15"/>
      <c r="W57" s="15"/>
      <c r="X57" s="15"/>
      <c r="Y57" s="15"/>
      <c r="Z57" s="15"/>
    </row>
    <row r="58" spans="1:26" s="18" customFormat="1" ht="27" customHeight="1" x14ac:dyDescent="0.2">
      <c r="A58" s="685"/>
      <c r="B58" s="48" t="s">
        <v>1295</v>
      </c>
      <c r="C58" s="672"/>
      <c r="D58" s="71">
        <v>6.39</v>
      </c>
      <c r="E58" s="700"/>
      <c r="F58" s="34"/>
      <c r="G58" s="35" t="s">
        <v>1799</v>
      </c>
      <c r="H58" s="34"/>
      <c r="I58" s="35" t="s">
        <v>1799</v>
      </c>
      <c r="J58" s="34"/>
      <c r="K58" s="34"/>
      <c r="L58" s="35"/>
      <c r="M58" s="35" t="s">
        <v>1799</v>
      </c>
      <c r="N58" s="34"/>
      <c r="O58" s="36"/>
      <c r="P58" s="15"/>
      <c r="Q58" s="15"/>
      <c r="R58" s="15"/>
      <c r="S58" s="15"/>
      <c r="T58" s="15"/>
      <c r="U58" s="15"/>
      <c r="V58" s="15"/>
      <c r="W58" s="15"/>
      <c r="X58" s="15"/>
      <c r="Y58" s="15"/>
      <c r="Z58" s="15"/>
    </row>
    <row r="59" spans="1:26" s="18" customFormat="1" ht="27" customHeight="1" x14ac:dyDescent="0.2">
      <c r="A59" s="685"/>
      <c r="B59" s="48" t="s">
        <v>1308</v>
      </c>
      <c r="C59" s="672"/>
      <c r="D59" s="71">
        <v>6.39</v>
      </c>
      <c r="E59" s="700"/>
      <c r="F59" s="34"/>
      <c r="G59" s="35" t="s">
        <v>1799</v>
      </c>
      <c r="H59" s="34"/>
      <c r="I59" s="35" t="s">
        <v>1799</v>
      </c>
      <c r="J59" s="34"/>
      <c r="K59" s="34"/>
      <c r="L59" s="35"/>
      <c r="M59" s="35" t="s">
        <v>1799</v>
      </c>
      <c r="N59" s="34"/>
      <c r="O59" s="36"/>
      <c r="P59" s="15"/>
      <c r="Q59" s="15"/>
      <c r="R59" s="15"/>
      <c r="S59" s="15"/>
      <c r="T59" s="15"/>
      <c r="U59" s="15"/>
      <c r="V59" s="15"/>
      <c r="W59" s="15"/>
      <c r="X59" s="15"/>
      <c r="Y59" s="15"/>
      <c r="Z59" s="15"/>
    </row>
    <row r="60" spans="1:26" s="18" customFormat="1" ht="27" customHeight="1" x14ac:dyDescent="0.2">
      <c r="A60" s="685"/>
      <c r="B60" s="48" t="s">
        <v>1305</v>
      </c>
      <c r="C60" s="672"/>
      <c r="D60" s="71">
        <v>6.39</v>
      </c>
      <c r="E60" s="700"/>
      <c r="F60" s="34"/>
      <c r="G60" s="35" t="s">
        <v>1799</v>
      </c>
      <c r="H60" s="34"/>
      <c r="I60" s="35" t="s">
        <v>1799</v>
      </c>
      <c r="J60" s="34"/>
      <c r="K60" s="34"/>
      <c r="L60" s="35"/>
      <c r="M60" s="35" t="s">
        <v>1799</v>
      </c>
      <c r="N60" s="34"/>
      <c r="O60" s="36"/>
      <c r="P60" s="15"/>
      <c r="Q60" s="15"/>
      <c r="R60" s="15"/>
      <c r="S60" s="15"/>
      <c r="T60" s="15"/>
      <c r="U60" s="15"/>
      <c r="V60" s="15"/>
      <c r="W60" s="15"/>
      <c r="X60" s="15"/>
      <c r="Y60" s="15"/>
      <c r="Z60" s="15"/>
    </row>
    <row r="61" spans="1:26" s="18" customFormat="1" ht="27" customHeight="1" x14ac:dyDescent="0.2">
      <c r="A61" s="685"/>
      <c r="B61" s="48" t="s">
        <v>1019</v>
      </c>
      <c r="C61" s="672"/>
      <c r="D61" s="71">
        <v>6.39</v>
      </c>
      <c r="E61" s="700"/>
      <c r="F61" s="34"/>
      <c r="G61" s="35" t="s">
        <v>1799</v>
      </c>
      <c r="H61" s="34"/>
      <c r="I61" s="35" t="s">
        <v>1799</v>
      </c>
      <c r="J61" s="34"/>
      <c r="K61" s="34"/>
      <c r="L61" s="35"/>
      <c r="M61" s="35" t="s">
        <v>1799</v>
      </c>
      <c r="N61" s="34"/>
      <c r="O61" s="36"/>
      <c r="P61" s="15"/>
      <c r="Q61" s="15"/>
      <c r="R61" s="15"/>
      <c r="S61" s="15"/>
      <c r="T61" s="15"/>
      <c r="U61" s="15"/>
      <c r="V61" s="15"/>
      <c r="W61" s="15"/>
      <c r="X61" s="15"/>
      <c r="Y61" s="15"/>
      <c r="Z61" s="15"/>
    </row>
    <row r="62" spans="1:26" s="18" customFormat="1" ht="27" customHeight="1" x14ac:dyDescent="0.2">
      <c r="A62" s="685"/>
      <c r="B62" s="48" t="s">
        <v>1622</v>
      </c>
      <c r="C62" s="672"/>
      <c r="D62" s="71">
        <v>6.39</v>
      </c>
      <c r="E62" s="700"/>
      <c r="F62" s="34"/>
      <c r="G62" s="35" t="s">
        <v>1799</v>
      </c>
      <c r="H62" s="34"/>
      <c r="I62" s="35" t="s">
        <v>1799</v>
      </c>
      <c r="J62" s="34"/>
      <c r="K62" s="34"/>
      <c r="L62" s="35" t="s">
        <v>1799</v>
      </c>
      <c r="M62" s="35"/>
      <c r="N62" s="34"/>
      <c r="O62" s="36"/>
      <c r="P62" s="15"/>
      <c r="Q62" s="15"/>
      <c r="R62" s="15"/>
      <c r="S62" s="15"/>
      <c r="T62" s="15"/>
      <c r="U62" s="15"/>
      <c r="V62" s="15"/>
      <c r="W62" s="15"/>
      <c r="X62" s="15"/>
      <c r="Y62" s="15"/>
      <c r="Z62" s="15"/>
    </row>
    <row r="63" spans="1:26" s="18" customFormat="1" ht="27" customHeight="1" x14ac:dyDescent="0.2">
      <c r="A63" s="685"/>
      <c r="B63" s="48" t="s">
        <v>1623</v>
      </c>
      <c r="C63" s="672"/>
      <c r="D63" s="71">
        <v>6.39</v>
      </c>
      <c r="E63" s="700"/>
      <c r="F63" s="34"/>
      <c r="G63" s="35" t="s">
        <v>1799</v>
      </c>
      <c r="H63" s="34"/>
      <c r="I63" s="35" t="s">
        <v>1799</v>
      </c>
      <c r="J63" s="34"/>
      <c r="K63" s="34"/>
      <c r="L63" s="35" t="s">
        <v>1799</v>
      </c>
      <c r="M63" s="35"/>
      <c r="N63" s="34"/>
      <c r="O63" s="36"/>
      <c r="P63" s="15"/>
      <c r="Q63" s="15"/>
      <c r="R63" s="15"/>
      <c r="S63" s="15"/>
      <c r="T63" s="15"/>
      <c r="U63" s="15"/>
      <c r="V63" s="15"/>
      <c r="W63" s="15"/>
      <c r="X63" s="15"/>
      <c r="Y63" s="15"/>
      <c r="Z63" s="15"/>
    </row>
    <row r="64" spans="1:26" s="18" customFormat="1" ht="27" customHeight="1" x14ac:dyDescent="0.2">
      <c r="A64" s="685"/>
      <c r="B64" s="48" t="s">
        <v>1307</v>
      </c>
      <c r="C64" s="672"/>
      <c r="D64" s="71">
        <v>10.5</v>
      </c>
      <c r="E64" s="696"/>
      <c r="F64" s="34"/>
      <c r="G64" s="35" t="s">
        <v>1799</v>
      </c>
      <c r="H64" s="34"/>
      <c r="I64" s="35" t="s">
        <v>1799</v>
      </c>
      <c r="J64" s="34"/>
      <c r="K64" s="34"/>
      <c r="L64" s="35" t="s">
        <v>1799</v>
      </c>
      <c r="M64" s="35"/>
      <c r="N64" s="34"/>
      <c r="O64" s="36"/>
      <c r="P64" s="15"/>
      <c r="Q64" s="15"/>
      <c r="R64" s="15"/>
      <c r="S64" s="15"/>
      <c r="T64" s="15"/>
      <c r="U64" s="15"/>
      <c r="V64" s="15"/>
      <c r="W64" s="15"/>
      <c r="X64" s="15"/>
      <c r="Y64" s="15"/>
      <c r="Z64" s="15"/>
    </row>
    <row r="65" spans="1:26" s="18" customFormat="1" ht="49.5" customHeight="1" x14ac:dyDescent="0.2">
      <c r="A65" s="685" t="s">
        <v>1815</v>
      </c>
      <c r="B65" s="48" t="s">
        <v>1624</v>
      </c>
      <c r="C65" s="672" t="s">
        <v>4493</v>
      </c>
      <c r="D65" s="71">
        <v>2.54</v>
      </c>
      <c r="E65" s="695" t="s">
        <v>1723</v>
      </c>
      <c r="F65" s="34"/>
      <c r="G65" s="35" t="s">
        <v>1799</v>
      </c>
      <c r="H65" s="34"/>
      <c r="I65" s="35" t="s">
        <v>1799</v>
      </c>
      <c r="J65" s="34"/>
      <c r="K65" s="34"/>
      <c r="L65" s="35" t="s">
        <v>1799</v>
      </c>
      <c r="M65" s="35"/>
      <c r="N65" s="34"/>
      <c r="O65" s="36"/>
      <c r="P65" s="15"/>
      <c r="Q65" s="15"/>
      <c r="R65" s="15"/>
      <c r="S65" s="15"/>
      <c r="T65" s="15"/>
      <c r="U65" s="15"/>
      <c r="V65" s="15"/>
      <c r="W65" s="15"/>
      <c r="X65" s="15"/>
      <c r="Y65" s="15"/>
      <c r="Z65" s="15"/>
    </row>
    <row r="66" spans="1:26" s="18" customFormat="1" ht="49.5" customHeight="1" x14ac:dyDescent="0.2">
      <c r="A66" s="685"/>
      <c r="B66" s="48" t="s">
        <v>4843</v>
      </c>
      <c r="C66" s="672"/>
      <c r="D66" s="71">
        <v>2.54</v>
      </c>
      <c r="E66" s="696"/>
      <c r="F66" s="34"/>
      <c r="G66" s="35" t="s">
        <v>1799</v>
      </c>
      <c r="H66" s="34"/>
      <c r="I66" s="35" t="s">
        <v>1799</v>
      </c>
      <c r="J66" s="34"/>
      <c r="K66" s="34"/>
      <c r="L66" s="35" t="s">
        <v>1799</v>
      </c>
      <c r="M66" s="35"/>
      <c r="N66" s="34"/>
      <c r="O66" s="36"/>
      <c r="P66" s="15"/>
      <c r="Q66" s="15"/>
      <c r="R66" s="15"/>
      <c r="S66" s="15"/>
      <c r="T66" s="15"/>
      <c r="U66" s="15"/>
      <c r="V66" s="15"/>
      <c r="W66" s="15"/>
      <c r="X66" s="15"/>
      <c r="Y66" s="15"/>
      <c r="Z66" s="15"/>
    </row>
    <row r="67" spans="1:26" s="18" customFormat="1" ht="49.5" customHeight="1" x14ac:dyDescent="0.2">
      <c r="A67" s="39" t="s">
        <v>1816</v>
      </c>
      <c r="B67" s="48" t="s">
        <v>1625</v>
      </c>
      <c r="C67" s="48" t="s">
        <v>4494</v>
      </c>
      <c r="D67" s="71">
        <v>2.2200000000000002</v>
      </c>
      <c r="E67" s="62" t="s">
        <v>1723</v>
      </c>
      <c r="F67" s="34"/>
      <c r="G67" s="35" t="s">
        <v>1799</v>
      </c>
      <c r="H67" s="34"/>
      <c r="I67" s="35" t="s">
        <v>1799</v>
      </c>
      <c r="J67" s="34"/>
      <c r="K67" s="34"/>
      <c r="L67" s="35" t="s">
        <v>1799</v>
      </c>
      <c r="M67" s="35"/>
      <c r="N67" s="34"/>
      <c r="O67" s="36"/>
      <c r="P67" s="15"/>
      <c r="Q67" s="15"/>
      <c r="R67" s="15"/>
      <c r="S67" s="15"/>
      <c r="T67" s="15"/>
      <c r="U67" s="15"/>
      <c r="V67" s="15"/>
      <c r="W67" s="15"/>
      <c r="X67" s="15"/>
      <c r="Y67" s="15"/>
      <c r="Z67" s="15"/>
    </row>
    <row r="68" spans="1:26" s="18" customFormat="1" ht="49.5" customHeight="1" x14ac:dyDescent="0.2">
      <c r="A68" s="39" t="s">
        <v>1817</v>
      </c>
      <c r="B68" s="48" t="s">
        <v>1626</v>
      </c>
      <c r="C68" s="48" t="s">
        <v>3405</v>
      </c>
      <c r="D68" s="71">
        <v>2.2200000000000002</v>
      </c>
      <c r="E68" s="62" t="s">
        <v>1723</v>
      </c>
      <c r="F68" s="34"/>
      <c r="G68" s="35" t="s">
        <v>1799</v>
      </c>
      <c r="H68" s="34"/>
      <c r="I68" s="35" t="s">
        <v>1799</v>
      </c>
      <c r="J68" s="34"/>
      <c r="K68" s="34"/>
      <c r="L68" s="35" t="s">
        <v>1799</v>
      </c>
      <c r="M68" s="35"/>
      <c r="N68" s="34"/>
      <c r="O68" s="36"/>
      <c r="P68" s="15"/>
      <c r="Q68" s="15"/>
      <c r="R68" s="15"/>
      <c r="S68" s="15"/>
      <c r="T68" s="15"/>
      <c r="U68" s="15"/>
      <c r="V68" s="15"/>
      <c r="W68" s="15"/>
      <c r="X68" s="15"/>
      <c r="Y68" s="15"/>
      <c r="Z68" s="15"/>
    </row>
    <row r="69" spans="1:26" s="18" customFormat="1" ht="49.5" customHeight="1" x14ac:dyDescent="0.2">
      <c r="A69" s="39" t="s">
        <v>1804</v>
      </c>
      <c r="B69" s="48" t="s">
        <v>1093</v>
      </c>
      <c r="C69" s="48" t="s">
        <v>4495</v>
      </c>
      <c r="D69" s="71">
        <v>400</v>
      </c>
      <c r="E69" s="62" t="s">
        <v>1723</v>
      </c>
      <c r="F69" s="34"/>
      <c r="G69" s="35" t="s">
        <v>1799</v>
      </c>
      <c r="H69" s="34"/>
      <c r="I69" s="35" t="s">
        <v>1799</v>
      </c>
      <c r="J69" s="34"/>
      <c r="K69" s="34"/>
      <c r="L69" s="35" t="s">
        <v>1799</v>
      </c>
      <c r="M69" s="35"/>
      <c r="N69" s="34"/>
      <c r="O69" s="36"/>
      <c r="P69" s="15"/>
      <c r="Q69" s="15"/>
      <c r="R69" s="15"/>
      <c r="S69" s="15"/>
      <c r="T69" s="15"/>
      <c r="U69" s="15"/>
      <c r="V69" s="15"/>
      <c r="W69" s="15"/>
      <c r="X69" s="15"/>
      <c r="Y69" s="15"/>
      <c r="Z69" s="15"/>
    </row>
    <row r="70" spans="1:26" s="18" customFormat="1" ht="49.5" customHeight="1" x14ac:dyDescent="0.2">
      <c r="A70" s="39" t="s">
        <v>1818</v>
      </c>
      <c r="B70" s="48" t="s">
        <v>1012</v>
      </c>
      <c r="C70" s="48" t="s">
        <v>4496</v>
      </c>
      <c r="D70" s="71">
        <v>965</v>
      </c>
      <c r="E70" s="62" t="s">
        <v>1723</v>
      </c>
      <c r="F70" s="34"/>
      <c r="G70" s="35" t="s">
        <v>1799</v>
      </c>
      <c r="H70" s="34"/>
      <c r="I70" s="35" t="s">
        <v>1799</v>
      </c>
      <c r="J70" s="34"/>
      <c r="K70" s="34"/>
      <c r="L70" s="35" t="s">
        <v>1799</v>
      </c>
      <c r="M70" s="35"/>
      <c r="N70" s="34"/>
      <c r="O70" s="36"/>
      <c r="P70" s="15"/>
      <c r="Q70" s="15"/>
      <c r="R70" s="15"/>
      <c r="S70" s="15"/>
      <c r="T70" s="15"/>
      <c r="U70" s="15"/>
      <c r="V70" s="15"/>
      <c r="W70" s="15"/>
      <c r="X70" s="15"/>
      <c r="Y70" s="15"/>
      <c r="Z70" s="15"/>
    </row>
    <row r="71" spans="1:26" s="18" customFormat="1" ht="49.5" customHeight="1" x14ac:dyDescent="0.2">
      <c r="A71" s="39" t="s">
        <v>1819</v>
      </c>
      <c r="B71" s="48" t="s">
        <v>1627</v>
      </c>
      <c r="C71" s="48" t="s">
        <v>4497</v>
      </c>
      <c r="D71" s="71">
        <v>6.39</v>
      </c>
      <c r="E71" s="62" t="s">
        <v>1723</v>
      </c>
      <c r="F71" s="34"/>
      <c r="G71" s="35" t="s">
        <v>1799</v>
      </c>
      <c r="H71" s="34"/>
      <c r="I71" s="35" t="s">
        <v>1799</v>
      </c>
      <c r="J71" s="34"/>
      <c r="K71" s="34"/>
      <c r="L71" s="35" t="s">
        <v>1799</v>
      </c>
      <c r="M71" s="35"/>
      <c r="N71" s="34"/>
      <c r="O71" s="36"/>
      <c r="P71" s="15"/>
      <c r="Q71" s="15"/>
      <c r="R71" s="15"/>
      <c r="S71" s="15"/>
      <c r="T71" s="15"/>
      <c r="U71" s="15"/>
      <c r="V71" s="15"/>
      <c r="W71" s="15"/>
      <c r="X71" s="15"/>
      <c r="Y71" s="15"/>
      <c r="Z71" s="15"/>
    </row>
    <row r="72" spans="1:26" s="18" customFormat="1" ht="49.5" customHeight="1" x14ac:dyDescent="0.2">
      <c r="A72" s="39" t="s">
        <v>1820</v>
      </c>
      <c r="B72" s="48" t="s">
        <v>1541</v>
      </c>
      <c r="C72" s="48" t="s">
        <v>4498</v>
      </c>
      <c r="D72" s="71">
        <v>6.39</v>
      </c>
      <c r="E72" s="62" t="s">
        <v>1723</v>
      </c>
      <c r="F72" s="34"/>
      <c r="G72" s="35" t="s">
        <v>1799</v>
      </c>
      <c r="H72" s="34"/>
      <c r="I72" s="35" t="s">
        <v>1799</v>
      </c>
      <c r="J72" s="34"/>
      <c r="K72" s="34"/>
      <c r="L72" s="35" t="s">
        <v>1799</v>
      </c>
      <c r="M72" s="35"/>
      <c r="N72" s="34"/>
      <c r="O72" s="36"/>
      <c r="P72" s="15"/>
      <c r="Q72" s="15"/>
      <c r="R72" s="15"/>
      <c r="S72" s="15"/>
      <c r="T72" s="15"/>
      <c r="U72" s="15"/>
      <c r="V72" s="15"/>
      <c r="W72" s="15"/>
      <c r="X72" s="15"/>
      <c r="Y72" s="15"/>
      <c r="Z72" s="15"/>
    </row>
    <row r="73" spans="1:26" s="18" customFormat="1" ht="49.5" customHeight="1" x14ac:dyDescent="0.2">
      <c r="A73" s="39" t="s">
        <v>1821</v>
      </c>
      <c r="B73" s="48" t="s">
        <v>1294</v>
      </c>
      <c r="C73" s="48" t="s">
        <v>4499</v>
      </c>
      <c r="D73" s="71">
        <v>800</v>
      </c>
      <c r="E73" s="62" t="s">
        <v>1723</v>
      </c>
      <c r="F73" s="34"/>
      <c r="G73" s="35" t="s">
        <v>1799</v>
      </c>
      <c r="H73" s="34"/>
      <c r="I73" s="35" t="s">
        <v>1799</v>
      </c>
      <c r="J73" s="34"/>
      <c r="K73" s="34"/>
      <c r="L73" s="35" t="s">
        <v>1799</v>
      </c>
      <c r="M73" s="35"/>
      <c r="N73" s="34"/>
      <c r="O73" s="36"/>
      <c r="P73" s="15"/>
      <c r="Q73" s="15"/>
      <c r="R73" s="15"/>
      <c r="S73" s="15"/>
      <c r="T73" s="15"/>
      <c r="U73" s="15"/>
      <c r="V73" s="15"/>
      <c r="W73" s="15"/>
      <c r="X73" s="15"/>
      <c r="Y73" s="15"/>
      <c r="Z73" s="15"/>
    </row>
    <row r="74" spans="1:26" s="18" customFormat="1" ht="56.25" customHeight="1" x14ac:dyDescent="0.2">
      <c r="A74" s="685" t="s">
        <v>1822</v>
      </c>
      <c r="B74" s="48" t="s">
        <v>83</v>
      </c>
      <c r="C74" s="672" t="s">
        <v>4500</v>
      </c>
      <c r="D74" s="71">
        <v>357.94</v>
      </c>
      <c r="E74" s="72">
        <v>4398</v>
      </c>
      <c r="F74" s="34"/>
      <c r="G74" s="35" t="s">
        <v>1799</v>
      </c>
      <c r="H74" s="34"/>
      <c r="I74" s="35" t="s">
        <v>1799</v>
      </c>
      <c r="J74" s="34"/>
      <c r="K74" s="34"/>
      <c r="L74" s="35" t="s">
        <v>1799</v>
      </c>
      <c r="M74" s="35"/>
      <c r="N74" s="34"/>
      <c r="O74" s="36"/>
      <c r="P74" s="15"/>
      <c r="Q74" s="15"/>
      <c r="R74" s="15"/>
      <c r="S74" s="15"/>
      <c r="T74" s="15"/>
      <c r="U74" s="15"/>
      <c r="V74" s="15"/>
      <c r="W74" s="15"/>
      <c r="X74" s="15"/>
      <c r="Y74" s="15"/>
      <c r="Z74" s="15"/>
    </row>
    <row r="75" spans="1:26" s="18" customFormat="1" ht="56.25" customHeight="1" x14ac:dyDescent="0.2">
      <c r="A75" s="685"/>
      <c r="B75" s="70" t="s">
        <v>67</v>
      </c>
      <c r="C75" s="672"/>
      <c r="D75" s="71">
        <v>355.95</v>
      </c>
      <c r="E75" s="69">
        <v>4399</v>
      </c>
      <c r="F75" s="34"/>
      <c r="G75" s="35" t="s">
        <v>1799</v>
      </c>
      <c r="H75" s="34"/>
      <c r="I75" s="35" t="s">
        <v>1799</v>
      </c>
      <c r="J75" s="34"/>
      <c r="K75" s="34"/>
      <c r="L75" s="35"/>
      <c r="M75" s="35" t="s">
        <v>1799</v>
      </c>
      <c r="N75" s="34"/>
      <c r="O75" s="36"/>
      <c r="P75" s="15"/>
      <c r="Q75" s="15"/>
      <c r="R75" s="15"/>
      <c r="S75" s="15"/>
      <c r="T75" s="15"/>
      <c r="U75" s="15"/>
      <c r="V75" s="15"/>
      <c r="W75" s="15"/>
      <c r="X75" s="15"/>
      <c r="Y75" s="15"/>
      <c r="Z75" s="15"/>
    </row>
    <row r="76" spans="1:26" s="18" customFormat="1" ht="56.25" customHeight="1" x14ac:dyDescent="0.2">
      <c r="A76" s="60" t="s">
        <v>1823</v>
      </c>
      <c r="B76" s="70" t="s">
        <v>1129</v>
      </c>
      <c r="C76" s="68" t="s">
        <v>3406</v>
      </c>
      <c r="D76" s="71">
        <v>503.15</v>
      </c>
      <c r="E76" s="69">
        <v>4403</v>
      </c>
      <c r="F76" s="34"/>
      <c r="G76" s="35" t="s">
        <v>1799</v>
      </c>
      <c r="H76" s="34"/>
      <c r="I76" s="35" t="s">
        <v>1799</v>
      </c>
      <c r="J76" s="34"/>
      <c r="K76" s="34"/>
      <c r="L76" s="35"/>
      <c r="M76" s="35" t="s">
        <v>1799</v>
      </c>
      <c r="N76" s="34"/>
      <c r="O76" s="36"/>
      <c r="P76" s="15"/>
      <c r="Q76" s="15"/>
      <c r="R76" s="15"/>
      <c r="S76" s="15"/>
      <c r="T76" s="15"/>
      <c r="U76" s="15"/>
      <c r="V76" s="15"/>
      <c r="W76" s="15"/>
      <c r="X76" s="15"/>
      <c r="Y76" s="15"/>
      <c r="Z76" s="15"/>
    </row>
    <row r="77" spans="1:26" s="18" customFormat="1" ht="41.25" customHeight="1" x14ac:dyDescent="0.2">
      <c r="A77" s="685" t="s">
        <v>1824</v>
      </c>
      <c r="B77" s="70" t="s">
        <v>1628</v>
      </c>
      <c r="C77" s="672" t="s">
        <v>4501</v>
      </c>
      <c r="D77" s="71">
        <v>2100</v>
      </c>
      <c r="E77" s="69">
        <v>4392</v>
      </c>
      <c r="F77" s="34"/>
      <c r="G77" s="35" t="s">
        <v>1799</v>
      </c>
      <c r="H77" s="34"/>
      <c r="I77" s="35" t="s">
        <v>1799</v>
      </c>
      <c r="J77" s="34"/>
      <c r="K77" s="34"/>
      <c r="L77" s="35"/>
      <c r="M77" s="35" t="s">
        <v>1799</v>
      </c>
      <c r="N77" s="34"/>
      <c r="O77" s="36"/>
      <c r="P77" s="15"/>
      <c r="Q77" s="15"/>
      <c r="R77" s="15"/>
      <c r="S77" s="15"/>
      <c r="T77" s="15"/>
      <c r="U77" s="15"/>
      <c r="V77" s="15"/>
      <c r="W77" s="15"/>
      <c r="X77" s="15"/>
      <c r="Y77" s="15"/>
      <c r="Z77" s="15"/>
    </row>
    <row r="78" spans="1:26" s="18" customFormat="1" ht="41.25" customHeight="1" x14ac:dyDescent="0.2">
      <c r="A78" s="685"/>
      <c r="B78" s="70" t="s">
        <v>1442</v>
      </c>
      <c r="C78" s="672"/>
      <c r="D78" s="71">
        <v>2100</v>
      </c>
      <c r="E78" s="69">
        <v>4393</v>
      </c>
      <c r="F78" s="34"/>
      <c r="G78" s="35" t="s">
        <v>1799</v>
      </c>
      <c r="H78" s="34"/>
      <c r="I78" s="35" t="s">
        <v>1799</v>
      </c>
      <c r="J78" s="34"/>
      <c r="K78" s="34"/>
      <c r="L78" s="35"/>
      <c r="M78" s="35" t="s">
        <v>1799</v>
      </c>
      <c r="N78" s="34"/>
      <c r="O78" s="36"/>
      <c r="P78" s="15"/>
      <c r="Q78" s="15"/>
      <c r="R78" s="15"/>
      <c r="S78" s="15"/>
      <c r="T78" s="15"/>
      <c r="U78" s="15"/>
      <c r="V78" s="15"/>
      <c r="W78" s="15"/>
      <c r="X78" s="15"/>
      <c r="Y78" s="15"/>
      <c r="Z78" s="15"/>
    </row>
    <row r="79" spans="1:26" s="18" customFormat="1" ht="41.25" customHeight="1" x14ac:dyDescent="0.2">
      <c r="A79" s="685"/>
      <c r="B79" s="70" t="s">
        <v>219</v>
      </c>
      <c r="C79" s="672"/>
      <c r="D79" s="71">
        <v>2100</v>
      </c>
      <c r="E79" s="69">
        <v>4394</v>
      </c>
      <c r="F79" s="34"/>
      <c r="G79" s="35" t="s">
        <v>1799</v>
      </c>
      <c r="H79" s="34"/>
      <c r="I79" s="35" t="s">
        <v>1799</v>
      </c>
      <c r="J79" s="34"/>
      <c r="K79" s="34"/>
      <c r="L79" s="35"/>
      <c r="M79" s="35" t="s">
        <v>1799</v>
      </c>
      <c r="N79" s="34"/>
      <c r="O79" s="36"/>
      <c r="P79" s="15"/>
      <c r="Q79" s="15"/>
      <c r="R79" s="15"/>
      <c r="S79" s="15"/>
      <c r="T79" s="15"/>
      <c r="U79" s="15"/>
      <c r="V79" s="15"/>
      <c r="W79" s="15"/>
      <c r="X79" s="15"/>
      <c r="Y79" s="15"/>
      <c r="Z79" s="15"/>
    </row>
    <row r="80" spans="1:26" s="18" customFormat="1" ht="41.25" customHeight="1" x14ac:dyDescent="0.2">
      <c r="A80" s="685"/>
      <c r="B80" s="70" t="s">
        <v>1629</v>
      </c>
      <c r="C80" s="672"/>
      <c r="D80" s="71">
        <v>2100</v>
      </c>
      <c r="E80" s="69">
        <v>4395</v>
      </c>
      <c r="F80" s="34"/>
      <c r="G80" s="35" t="s">
        <v>1799</v>
      </c>
      <c r="H80" s="34"/>
      <c r="I80" s="35" t="s">
        <v>1799</v>
      </c>
      <c r="J80" s="34"/>
      <c r="K80" s="34"/>
      <c r="L80" s="35" t="s">
        <v>1799</v>
      </c>
      <c r="M80" s="35"/>
      <c r="N80" s="34"/>
      <c r="O80" s="36"/>
      <c r="P80" s="15"/>
      <c r="Q80" s="15"/>
      <c r="R80" s="15"/>
      <c r="S80" s="15"/>
      <c r="T80" s="15"/>
      <c r="U80" s="15"/>
      <c r="V80" s="15"/>
      <c r="W80" s="15"/>
      <c r="X80" s="15"/>
      <c r="Y80" s="15"/>
      <c r="Z80" s="15"/>
    </row>
    <row r="81" spans="1:26" s="18" customFormat="1" ht="41.25" customHeight="1" x14ac:dyDescent="0.2">
      <c r="A81" s="685"/>
      <c r="B81" s="70" t="s">
        <v>1630</v>
      </c>
      <c r="C81" s="672"/>
      <c r="D81" s="71">
        <v>2100</v>
      </c>
      <c r="E81" s="69">
        <v>4396</v>
      </c>
      <c r="F81" s="34"/>
      <c r="G81" s="35" t="s">
        <v>1799</v>
      </c>
      <c r="H81" s="34"/>
      <c r="I81" s="35" t="s">
        <v>1799</v>
      </c>
      <c r="J81" s="34"/>
      <c r="K81" s="34"/>
      <c r="L81" s="35" t="s">
        <v>1799</v>
      </c>
      <c r="M81" s="35"/>
      <c r="N81" s="34"/>
      <c r="O81" s="36"/>
      <c r="P81" s="15"/>
      <c r="Q81" s="15"/>
      <c r="R81" s="15"/>
      <c r="S81" s="15"/>
      <c r="T81" s="15"/>
      <c r="U81" s="15"/>
      <c r="V81" s="15"/>
      <c r="W81" s="15"/>
      <c r="X81" s="15"/>
      <c r="Y81" s="15"/>
      <c r="Z81" s="15"/>
    </row>
    <row r="82" spans="1:26" s="18" customFormat="1" ht="41.25" customHeight="1" x14ac:dyDescent="0.2">
      <c r="A82" s="685"/>
      <c r="B82" s="70" t="s">
        <v>1631</v>
      </c>
      <c r="C82" s="672"/>
      <c r="D82" s="71">
        <v>2100</v>
      </c>
      <c r="E82" s="69">
        <v>4397</v>
      </c>
      <c r="F82" s="34"/>
      <c r="G82" s="35" t="s">
        <v>1799</v>
      </c>
      <c r="H82" s="34"/>
      <c r="I82" s="35" t="s">
        <v>1799</v>
      </c>
      <c r="J82" s="34"/>
      <c r="K82" s="34"/>
      <c r="L82" s="35" t="s">
        <v>1799</v>
      </c>
      <c r="M82" s="35"/>
      <c r="N82" s="34"/>
      <c r="O82" s="36"/>
      <c r="P82" s="15"/>
      <c r="Q82" s="15"/>
      <c r="R82" s="15"/>
      <c r="S82" s="15"/>
      <c r="T82" s="15"/>
      <c r="U82" s="15"/>
      <c r="V82" s="15"/>
      <c r="W82" s="15"/>
      <c r="X82" s="15"/>
      <c r="Y82" s="15"/>
      <c r="Z82" s="15"/>
    </row>
    <row r="83" spans="1:26" s="18" customFormat="1" ht="58.5" customHeight="1" x14ac:dyDescent="0.2">
      <c r="A83" s="60" t="s">
        <v>1825</v>
      </c>
      <c r="B83" s="70" t="s">
        <v>1632</v>
      </c>
      <c r="C83" s="68" t="s">
        <v>4502</v>
      </c>
      <c r="D83" s="71">
        <v>1388</v>
      </c>
      <c r="E83" s="69">
        <v>4404</v>
      </c>
      <c r="F83" s="34"/>
      <c r="G83" s="35" t="s">
        <v>1799</v>
      </c>
      <c r="H83" s="34"/>
      <c r="I83" s="35" t="s">
        <v>1799</v>
      </c>
      <c r="J83" s="34"/>
      <c r="K83" s="34"/>
      <c r="L83" s="35" t="s">
        <v>1799</v>
      </c>
      <c r="M83" s="35"/>
      <c r="N83" s="34"/>
      <c r="O83" s="36"/>
      <c r="P83" s="15"/>
      <c r="Q83" s="15"/>
      <c r="R83" s="15"/>
      <c r="S83" s="15"/>
      <c r="T83" s="15"/>
      <c r="U83" s="15"/>
      <c r="V83" s="15"/>
      <c r="W83" s="15"/>
      <c r="X83" s="15"/>
      <c r="Y83" s="15"/>
      <c r="Z83" s="15"/>
    </row>
    <row r="84" spans="1:26" s="18" customFormat="1" ht="51" customHeight="1" x14ac:dyDescent="0.2">
      <c r="A84" s="685" t="s">
        <v>1826</v>
      </c>
      <c r="B84" s="70" t="s">
        <v>67</v>
      </c>
      <c r="C84" s="672" t="s">
        <v>4500</v>
      </c>
      <c r="D84" s="71">
        <v>355.95</v>
      </c>
      <c r="E84" s="72">
        <v>4405</v>
      </c>
      <c r="F84" s="34"/>
      <c r="G84" s="35" t="s">
        <v>1799</v>
      </c>
      <c r="H84" s="34"/>
      <c r="I84" s="35" t="s">
        <v>1799</v>
      </c>
      <c r="J84" s="34"/>
      <c r="K84" s="34"/>
      <c r="L84" s="35" t="s">
        <v>1799</v>
      </c>
      <c r="M84" s="35"/>
      <c r="N84" s="34"/>
      <c r="O84" s="36"/>
      <c r="P84" s="15"/>
      <c r="Q84" s="15"/>
      <c r="R84" s="15"/>
      <c r="S84" s="15"/>
      <c r="T84" s="15"/>
      <c r="U84" s="15"/>
      <c r="V84" s="15"/>
      <c r="W84" s="15"/>
      <c r="X84" s="15"/>
      <c r="Y84" s="15"/>
      <c r="Z84" s="15"/>
    </row>
    <row r="85" spans="1:26" s="18" customFormat="1" ht="51" customHeight="1" x14ac:dyDescent="0.2">
      <c r="A85" s="685"/>
      <c r="B85" s="70" t="s">
        <v>83</v>
      </c>
      <c r="C85" s="672"/>
      <c r="D85" s="71">
        <v>357.94</v>
      </c>
      <c r="E85" s="69">
        <v>4406</v>
      </c>
      <c r="F85" s="34"/>
      <c r="G85" s="35" t="s">
        <v>1799</v>
      </c>
      <c r="H85" s="34"/>
      <c r="I85" s="35" t="s">
        <v>1799</v>
      </c>
      <c r="J85" s="34"/>
      <c r="K85" s="34"/>
      <c r="L85" s="35" t="s">
        <v>1799</v>
      </c>
      <c r="M85" s="35"/>
      <c r="N85" s="34"/>
      <c r="O85" s="36"/>
      <c r="P85" s="15"/>
      <c r="Q85" s="15"/>
      <c r="R85" s="15"/>
      <c r="S85" s="15"/>
      <c r="T85" s="15"/>
      <c r="U85" s="15"/>
      <c r="V85" s="15"/>
      <c r="W85" s="15"/>
      <c r="X85" s="15"/>
      <c r="Y85" s="15"/>
      <c r="Z85" s="15"/>
    </row>
    <row r="86" spans="1:26" s="18" customFormat="1" ht="67.5" customHeight="1" x14ac:dyDescent="0.2">
      <c r="A86" s="60" t="s">
        <v>1827</v>
      </c>
      <c r="B86" s="70" t="s">
        <v>1453</v>
      </c>
      <c r="C86" s="68" t="s">
        <v>4503</v>
      </c>
      <c r="D86" s="71">
        <v>10797.11</v>
      </c>
      <c r="E86" s="69">
        <v>4407</v>
      </c>
      <c r="F86" s="34"/>
      <c r="G86" s="35" t="s">
        <v>1799</v>
      </c>
      <c r="H86" s="34"/>
      <c r="I86" s="35" t="s">
        <v>1799</v>
      </c>
      <c r="J86" s="34"/>
      <c r="K86" s="34"/>
      <c r="L86" s="35" t="s">
        <v>1799</v>
      </c>
      <c r="M86" s="35"/>
      <c r="N86" s="34"/>
      <c r="O86" s="36"/>
      <c r="P86" s="15"/>
      <c r="Q86" s="15"/>
      <c r="R86" s="15"/>
      <c r="S86" s="15"/>
      <c r="T86" s="15"/>
      <c r="U86" s="15"/>
      <c r="V86" s="15"/>
      <c r="W86" s="15"/>
      <c r="X86" s="15"/>
      <c r="Y86" s="15"/>
      <c r="Z86" s="15"/>
    </row>
    <row r="87" spans="1:26" s="18" customFormat="1" ht="42" customHeight="1" x14ac:dyDescent="0.2">
      <c r="A87" s="60" t="s">
        <v>1828</v>
      </c>
      <c r="B87" s="70" t="s">
        <v>1633</v>
      </c>
      <c r="C87" s="68" t="s">
        <v>4504</v>
      </c>
      <c r="D87" s="71">
        <v>6000</v>
      </c>
      <c r="E87" s="69">
        <v>4408</v>
      </c>
      <c r="F87" s="34"/>
      <c r="G87" s="35" t="s">
        <v>1799</v>
      </c>
      <c r="H87" s="34"/>
      <c r="I87" s="35" t="s">
        <v>1799</v>
      </c>
      <c r="J87" s="34"/>
      <c r="K87" s="34"/>
      <c r="L87" s="35" t="s">
        <v>1799</v>
      </c>
      <c r="M87" s="35"/>
      <c r="N87" s="34"/>
      <c r="O87" s="36"/>
      <c r="P87" s="15"/>
      <c r="Q87" s="15"/>
      <c r="R87" s="15"/>
      <c r="S87" s="15"/>
      <c r="T87" s="15"/>
      <c r="U87" s="15"/>
      <c r="V87" s="15"/>
      <c r="W87" s="15"/>
      <c r="X87" s="15"/>
      <c r="Y87" s="15"/>
      <c r="Z87" s="15"/>
    </row>
    <row r="88" spans="1:26" s="18" customFormat="1" ht="39" customHeight="1" x14ac:dyDescent="0.2">
      <c r="A88" s="60" t="s">
        <v>1829</v>
      </c>
      <c r="B88" s="70" t="s">
        <v>1634</v>
      </c>
      <c r="C88" s="68" t="s">
        <v>4505</v>
      </c>
      <c r="D88" s="71">
        <v>438.84</v>
      </c>
      <c r="E88" s="69">
        <v>4410</v>
      </c>
      <c r="F88" s="34"/>
      <c r="G88" s="35" t="s">
        <v>1799</v>
      </c>
      <c r="H88" s="34"/>
      <c r="I88" s="35" t="s">
        <v>1799</v>
      </c>
      <c r="J88" s="34"/>
      <c r="K88" s="34"/>
      <c r="L88" s="35" t="s">
        <v>1799</v>
      </c>
      <c r="M88" s="35"/>
      <c r="N88" s="34"/>
      <c r="O88" s="36"/>
      <c r="P88" s="15"/>
      <c r="Q88" s="15"/>
      <c r="R88" s="15"/>
      <c r="S88" s="15"/>
      <c r="T88" s="15"/>
      <c r="U88" s="15"/>
      <c r="V88" s="15"/>
      <c r="W88" s="15"/>
      <c r="X88" s="15"/>
      <c r="Y88" s="15"/>
      <c r="Z88" s="15"/>
    </row>
    <row r="89" spans="1:26" s="18" customFormat="1" ht="39" customHeight="1" x14ac:dyDescent="0.2">
      <c r="A89" s="685" t="s">
        <v>1830</v>
      </c>
      <c r="B89" s="673" t="s">
        <v>1393</v>
      </c>
      <c r="C89" s="672" t="s">
        <v>4506</v>
      </c>
      <c r="D89" s="704">
        <v>3520</v>
      </c>
      <c r="E89" s="694">
        <v>4412</v>
      </c>
      <c r="F89" s="34"/>
      <c r="G89" s="35" t="s">
        <v>1799</v>
      </c>
      <c r="H89" s="34"/>
      <c r="I89" s="35" t="s">
        <v>1799</v>
      </c>
      <c r="J89" s="34"/>
      <c r="K89" s="34"/>
      <c r="L89" s="35" t="s">
        <v>1799</v>
      </c>
      <c r="M89" s="35"/>
      <c r="N89" s="34"/>
      <c r="O89" s="36"/>
      <c r="P89" s="15"/>
      <c r="Q89" s="15"/>
      <c r="R89" s="15"/>
      <c r="S89" s="15"/>
      <c r="T89" s="15"/>
      <c r="U89" s="15"/>
      <c r="V89" s="15"/>
      <c r="W89" s="15"/>
      <c r="X89" s="15"/>
      <c r="Y89" s="15"/>
      <c r="Z89" s="15"/>
    </row>
    <row r="90" spans="1:26" s="18" customFormat="1" ht="39" customHeight="1" x14ac:dyDescent="0.2">
      <c r="A90" s="685"/>
      <c r="B90" s="673"/>
      <c r="C90" s="672"/>
      <c r="D90" s="704"/>
      <c r="E90" s="694"/>
      <c r="F90" s="34"/>
      <c r="G90" s="35" t="s">
        <v>1799</v>
      </c>
      <c r="H90" s="34"/>
      <c r="I90" s="35" t="s">
        <v>1799</v>
      </c>
      <c r="J90" s="34"/>
      <c r="K90" s="34"/>
      <c r="L90" s="35" t="s">
        <v>1799</v>
      </c>
      <c r="M90" s="35"/>
      <c r="N90" s="34"/>
      <c r="O90" s="36"/>
      <c r="P90" s="15"/>
      <c r="Q90" s="15"/>
      <c r="R90" s="15"/>
      <c r="S90" s="15"/>
      <c r="T90" s="15"/>
      <c r="U90" s="15"/>
      <c r="V90" s="15"/>
      <c r="W90" s="15"/>
      <c r="X90" s="15"/>
      <c r="Y90" s="15"/>
      <c r="Z90" s="15"/>
    </row>
    <row r="91" spans="1:26" s="18" customFormat="1" ht="39" customHeight="1" x14ac:dyDescent="0.25">
      <c r="A91" s="685" t="s">
        <v>1831</v>
      </c>
      <c r="B91" s="68" t="s">
        <v>1635</v>
      </c>
      <c r="C91" s="672" t="s">
        <v>4507</v>
      </c>
      <c r="D91" s="71">
        <v>17</v>
      </c>
      <c r="E91" s="73"/>
      <c r="F91" s="34"/>
      <c r="G91" s="35" t="s">
        <v>1799</v>
      </c>
      <c r="H91" s="34"/>
      <c r="I91" s="35" t="s">
        <v>1799</v>
      </c>
      <c r="J91" s="34"/>
      <c r="K91" s="34"/>
      <c r="L91" s="35" t="s">
        <v>1799</v>
      </c>
      <c r="M91" s="35"/>
      <c r="N91" s="34"/>
      <c r="O91" s="36"/>
      <c r="P91" s="15"/>
      <c r="Q91" s="15"/>
      <c r="R91" s="15"/>
      <c r="S91" s="15"/>
      <c r="T91" s="15"/>
      <c r="U91" s="15"/>
      <c r="V91" s="15"/>
      <c r="W91" s="15"/>
      <c r="X91" s="15"/>
      <c r="Y91" s="15"/>
      <c r="Z91" s="15"/>
    </row>
    <row r="92" spans="1:26" s="18" customFormat="1" ht="39" customHeight="1" x14ac:dyDescent="0.25">
      <c r="A92" s="685"/>
      <c r="B92" s="68" t="s">
        <v>4842</v>
      </c>
      <c r="C92" s="672"/>
      <c r="D92" s="71">
        <v>17</v>
      </c>
      <c r="E92" s="73"/>
      <c r="F92" s="34"/>
      <c r="G92" s="35" t="s">
        <v>1799</v>
      </c>
      <c r="H92" s="34"/>
      <c r="I92" s="35" t="s">
        <v>1799</v>
      </c>
      <c r="J92" s="34"/>
      <c r="K92" s="34"/>
      <c r="L92" s="35" t="s">
        <v>1799</v>
      </c>
      <c r="M92" s="35"/>
      <c r="N92" s="34"/>
      <c r="O92" s="36"/>
      <c r="P92" s="15"/>
      <c r="Q92" s="15"/>
      <c r="R92" s="15"/>
      <c r="S92" s="15"/>
      <c r="T92" s="15"/>
      <c r="U92" s="15"/>
      <c r="V92" s="15"/>
      <c r="W92" s="15"/>
      <c r="X92" s="15"/>
      <c r="Y92" s="15"/>
      <c r="Z92" s="15"/>
    </row>
    <row r="93" spans="1:26" s="18" customFormat="1" ht="71.25" customHeight="1" x14ac:dyDescent="0.2">
      <c r="A93" s="60" t="s">
        <v>1832</v>
      </c>
      <c r="B93" s="70" t="s">
        <v>1636</v>
      </c>
      <c r="C93" s="48" t="s">
        <v>4508</v>
      </c>
      <c r="D93" s="71">
        <v>1822.08</v>
      </c>
      <c r="E93" s="69">
        <v>4413</v>
      </c>
      <c r="F93" s="34"/>
      <c r="G93" s="35" t="s">
        <v>1799</v>
      </c>
      <c r="H93" s="34"/>
      <c r="I93" s="35" t="s">
        <v>1799</v>
      </c>
      <c r="J93" s="34"/>
      <c r="K93" s="34"/>
      <c r="L93" s="35"/>
      <c r="M93" s="35" t="s">
        <v>1799</v>
      </c>
      <c r="N93" s="34"/>
      <c r="O93" s="36"/>
      <c r="P93" s="15"/>
      <c r="Q93" s="15"/>
      <c r="R93" s="15"/>
      <c r="S93" s="15"/>
      <c r="T93" s="15"/>
      <c r="U93" s="15"/>
      <c r="V93" s="15"/>
      <c r="W93" s="15"/>
      <c r="X93" s="15"/>
      <c r="Y93" s="15"/>
      <c r="Z93" s="15"/>
    </row>
    <row r="94" spans="1:26" s="18" customFormat="1" ht="68.25" customHeight="1" x14ac:dyDescent="0.2">
      <c r="A94" s="60" t="s">
        <v>1833</v>
      </c>
      <c r="B94" s="70" t="s">
        <v>1411</v>
      </c>
      <c r="C94" s="48" t="s">
        <v>4509</v>
      </c>
      <c r="D94" s="71">
        <v>3750</v>
      </c>
      <c r="E94" s="69">
        <v>4414</v>
      </c>
      <c r="F94" s="34"/>
      <c r="G94" s="35" t="s">
        <v>1799</v>
      </c>
      <c r="H94" s="34"/>
      <c r="I94" s="35" t="s">
        <v>1799</v>
      </c>
      <c r="J94" s="34"/>
      <c r="K94" s="34"/>
      <c r="L94" s="35"/>
      <c r="M94" s="35" t="s">
        <v>1799</v>
      </c>
      <c r="N94" s="34"/>
      <c r="O94" s="36"/>
      <c r="P94" s="15"/>
      <c r="Q94" s="15"/>
      <c r="R94" s="15"/>
      <c r="S94" s="15"/>
      <c r="T94" s="15"/>
      <c r="U94" s="15"/>
      <c r="V94" s="15"/>
      <c r="W94" s="15"/>
      <c r="X94" s="15"/>
      <c r="Y94" s="15"/>
      <c r="Z94" s="15"/>
    </row>
    <row r="95" spans="1:26" s="18" customFormat="1" ht="87.75" customHeight="1" x14ac:dyDescent="0.2">
      <c r="A95" s="60" t="s">
        <v>1834</v>
      </c>
      <c r="B95" s="70" t="s">
        <v>1637</v>
      </c>
      <c r="C95" s="68" t="s">
        <v>4480</v>
      </c>
      <c r="D95" s="71">
        <v>528</v>
      </c>
      <c r="E95" s="69">
        <v>4415</v>
      </c>
      <c r="F95" s="34"/>
      <c r="G95" s="35" t="s">
        <v>1799</v>
      </c>
      <c r="H95" s="34"/>
      <c r="I95" s="35" t="s">
        <v>1799</v>
      </c>
      <c r="J95" s="34"/>
      <c r="K95" s="34"/>
      <c r="L95" s="35"/>
      <c r="M95" s="35" t="s">
        <v>1799</v>
      </c>
      <c r="N95" s="34"/>
      <c r="O95" s="36"/>
      <c r="P95" s="15"/>
      <c r="Q95" s="15"/>
      <c r="R95" s="15"/>
      <c r="S95" s="15"/>
      <c r="T95" s="15"/>
      <c r="U95" s="15"/>
      <c r="V95" s="15"/>
      <c r="W95" s="15"/>
      <c r="X95" s="15"/>
      <c r="Y95" s="15"/>
      <c r="Z95" s="15"/>
    </row>
    <row r="96" spans="1:26" s="18" customFormat="1" ht="31.5" x14ac:dyDescent="0.2">
      <c r="A96" s="60" t="s">
        <v>1835</v>
      </c>
      <c r="B96" s="70" t="s">
        <v>1638</v>
      </c>
      <c r="C96" s="68" t="s">
        <v>4510</v>
      </c>
      <c r="D96" s="71">
        <v>397.41</v>
      </c>
      <c r="E96" s="133" t="s">
        <v>1724</v>
      </c>
      <c r="F96" s="34"/>
      <c r="G96" s="35" t="s">
        <v>1799</v>
      </c>
      <c r="H96" s="34"/>
      <c r="I96" s="35" t="s">
        <v>1799</v>
      </c>
      <c r="J96" s="34"/>
      <c r="K96" s="34"/>
      <c r="L96" s="35"/>
      <c r="M96" s="35" t="s">
        <v>1799</v>
      </c>
      <c r="N96" s="34"/>
      <c r="O96" s="36"/>
      <c r="P96" s="15"/>
      <c r="Q96" s="15"/>
      <c r="R96" s="15"/>
      <c r="S96" s="15"/>
      <c r="T96" s="15"/>
      <c r="U96" s="15"/>
      <c r="V96" s="15"/>
      <c r="W96" s="15"/>
      <c r="X96" s="15"/>
      <c r="Y96" s="15"/>
      <c r="Z96" s="15"/>
    </row>
    <row r="97" spans="1:26" s="18" customFormat="1" ht="49.5" customHeight="1" x14ac:dyDescent="0.2">
      <c r="A97" s="60" t="s">
        <v>1836</v>
      </c>
      <c r="B97" s="70" t="s">
        <v>752</v>
      </c>
      <c r="C97" s="68" t="s">
        <v>4481</v>
      </c>
      <c r="D97" s="71">
        <v>429.48</v>
      </c>
      <c r="E97" s="69">
        <v>4416</v>
      </c>
      <c r="F97" s="34"/>
      <c r="G97" s="35" t="s">
        <v>1799</v>
      </c>
      <c r="H97" s="34"/>
      <c r="I97" s="35" t="s">
        <v>1799</v>
      </c>
      <c r="J97" s="34"/>
      <c r="K97" s="34"/>
      <c r="L97" s="35"/>
      <c r="M97" s="35" t="s">
        <v>1799</v>
      </c>
      <c r="N97" s="34"/>
      <c r="O97" s="36"/>
      <c r="P97" s="15"/>
      <c r="Q97" s="15"/>
      <c r="R97" s="15"/>
      <c r="S97" s="15"/>
      <c r="T97" s="15"/>
      <c r="U97" s="15"/>
      <c r="V97" s="15"/>
      <c r="W97" s="15"/>
      <c r="X97" s="15"/>
      <c r="Y97" s="15"/>
      <c r="Z97" s="15"/>
    </row>
    <row r="98" spans="1:26" s="18" customFormat="1" ht="49.5" customHeight="1" x14ac:dyDescent="0.2">
      <c r="A98" s="685" t="s">
        <v>1837</v>
      </c>
      <c r="B98" s="70" t="s">
        <v>83</v>
      </c>
      <c r="C98" s="672" t="s">
        <v>4511</v>
      </c>
      <c r="D98" s="71">
        <v>169.5</v>
      </c>
      <c r="E98" s="69">
        <v>4417</v>
      </c>
      <c r="F98" s="34"/>
      <c r="G98" s="35" t="s">
        <v>1799</v>
      </c>
      <c r="H98" s="34"/>
      <c r="I98" s="35" t="s">
        <v>1799</v>
      </c>
      <c r="J98" s="34"/>
      <c r="K98" s="34"/>
      <c r="L98" s="35"/>
      <c r="M98" s="35" t="s">
        <v>1799</v>
      </c>
      <c r="N98" s="34"/>
      <c r="O98" s="36"/>
      <c r="P98" s="15"/>
      <c r="Q98" s="15"/>
      <c r="R98" s="15"/>
      <c r="S98" s="15"/>
      <c r="T98" s="15"/>
      <c r="U98" s="15"/>
      <c r="V98" s="15"/>
      <c r="W98" s="15"/>
      <c r="X98" s="15"/>
      <c r="Y98" s="15"/>
      <c r="Z98" s="15"/>
    </row>
    <row r="99" spans="1:26" s="18" customFormat="1" ht="49.5" customHeight="1" x14ac:dyDescent="0.2">
      <c r="A99" s="685"/>
      <c r="B99" s="70" t="s">
        <v>67</v>
      </c>
      <c r="C99" s="672"/>
      <c r="D99" s="71">
        <v>169.5</v>
      </c>
      <c r="E99" s="69">
        <v>4418</v>
      </c>
      <c r="F99" s="34"/>
      <c r="G99" s="35" t="s">
        <v>1799</v>
      </c>
      <c r="H99" s="34"/>
      <c r="I99" s="35" t="s">
        <v>1799</v>
      </c>
      <c r="J99" s="34"/>
      <c r="K99" s="34"/>
      <c r="L99" s="35"/>
      <c r="M99" s="35" t="s">
        <v>1799</v>
      </c>
      <c r="N99" s="34"/>
      <c r="O99" s="36"/>
      <c r="P99" s="15"/>
      <c r="Q99" s="15"/>
      <c r="R99" s="15"/>
      <c r="S99" s="15"/>
      <c r="T99" s="15"/>
      <c r="U99" s="15"/>
      <c r="V99" s="15"/>
      <c r="W99" s="15"/>
      <c r="X99" s="15"/>
      <c r="Y99" s="15"/>
      <c r="Z99" s="15"/>
    </row>
    <row r="100" spans="1:26" s="18" customFormat="1" ht="49.5" customHeight="1" x14ac:dyDescent="0.2">
      <c r="A100" s="60" t="s">
        <v>1838</v>
      </c>
      <c r="B100" s="70" t="s">
        <v>1420</v>
      </c>
      <c r="C100" s="48" t="s">
        <v>4512</v>
      </c>
      <c r="D100" s="71">
        <v>12414</v>
      </c>
      <c r="E100" s="69">
        <v>4419</v>
      </c>
      <c r="F100" s="34"/>
      <c r="G100" s="35" t="s">
        <v>1799</v>
      </c>
      <c r="H100" s="34"/>
      <c r="I100" s="35" t="s">
        <v>1799</v>
      </c>
      <c r="J100" s="34"/>
      <c r="K100" s="34"/>
      <c r="L100" s="35"/>
      <c r="M100" s="35" t="s">
        <v>1799</v>
      </c>
      <c r="N100" s="34"/>
      <c r="O100" s="36"/>
      <c r="P100" s="15"/>
      <c r="Q100" s="15"/>
      <c r="R100" s="15"/>
      <c r="S100" s="15"/>
      <c r="T100" s="15"/>
      <c r="U100" s="15"/>
      <c r="V100" s="15"/>
      <c r="W100" s="15"/>
      <c r="X100" s="15"/>
      <c r="Y100" s="15"/>
      <c r="Z100" s="15"/>
    </row>
    <row r="101" spans="1:26" s="18" customFormat="1" ht="60.75" customHeight="1" x14ac:dyDescent="0.2">
      <c r="A101" s="685" t="s">
        <v>1839</v>
      </c>
      <c r="B101" s="70" t="s">
        <v>67</v>
      </c>
      <c r="C101" s="672" t="s">
        <v>4511</v>
      </c>
      <c r="D101" s="71">
        <v>169.5</v>
      </c>
      <c r="E101" s="69">
        <v>4420</v>
      </c>
      <c r="F101" s="34"/>
      <c r="G101" s="35" t="s">
        <v>1799</v>
      </c>
      <c r="H101" s="34"/>
      <c r="I101" s="35" t="s">
        <v>1799</v>
      </c>
      <c r="J101" s="34"/>
      <c r="K101" s="34"/>
      <c r="L101" s="35"/>
      <c r="M101" s="35" t="s">
        <v>1799</v>
      </c>
      <c r="N101" s="34"/>
      <c r="O101" s="36"/>
      <c r="P101" s="15"/>
      <c r="Q101" s="15"/>
      <c r="R101" s="15"/>
      <c r="S101" s="15"/>
      <c r="T101" s="15"/>
      <c r="U101" s="15"/>
      <c r="V101" s="15"/>
      <c r="W101" s="15"/>
      <c r="X101" s="15"/>
      <c r="Y101" s="15"/>
      <c r="Z101" s="15"/>
    </row>
    <row r="102" spans="1:26" s="18" customFormat="1" ht="60.75" customHeight="1" x14ac:dyDescent="0.2">
      <c r="A102" s="685"/>
      <c r="B102" s="70" t="s">
        <v>83</v>
      </c>
      <c r="C102" s="672"/>
      <c r="D102" s="71">
        <v>169.5</v>
      </c>
      <c r="E102" s="69">
        <v>4421</v>
      </c>
      <c r="F102" s="34"/>
      <c r="G102" s="35" t="s">
        <v>1799</v>
      </c>
      <c r="H102" s="34"/>
      <c r="I102" s="35" t="s">
        <v>1799</v>
      </c>
      <c r="J102" s="34"/>
      <c r="K102" s="34"/>
      <c r="L102" s="35"/>
      <c r="M102" s="35" t="s">
        <v>1799</v>
      </c>
      <c r="N102" s="34"/>
      <c r="O102" s="36"/>
      <c r="P102" s="15"/>
      <c r="Q102" s="15"/>
      <c r="R102" s="15"/>
      <c r="S102" s="15"/>
      <c r="T102" s="15"/>
      <c r="U102" s="15"/>
      <c r="V102" s="15"/>
      <c r="W102" s="15"/>
      <c r="X102" s="15"/>
      <c r="Y102" s="15"/>
      <c r="Z102" s="15"/>
    </row>
    <row r="103" spans="1:26" s="18" customFormat="1" ht="55.5" customHeight="1" x14ac:dyDescent="0.2">
      <c r="A103" s="60" t="s">
        <v>1840</v>
      </c>
      <c r="B103" s="70" t="s">
        <v>1639</v>
      </c>
      <c r="C103" s="48" t="s">
        <v>4513</v>
      </c>
      <c r="D103" s="71">
        <v>325</v>
      </c>
      <c r="E103" s="69">
        <v>4422</v>
      </c>
      <c r="F103" s="34"/>
      <c r="G103" s="35" t="s">
        <v>1799</v>
      </c>
      <c r="H103" s="34"/>
      <c r="I103" s="35" t="s">
        <v>1799</v>
      </c>
      <c r="J103" s="34"/>
      <c r="K103" s="34"/>
      <c r="L103" s="35" t="s">
        <v>1799</v>
      </c>
      <c r="M103" s="35"/>
      <c r="N103" s="34"/>
      <c r="O103" s="36"/>
      <c r="P103" s="15"/>
      <c r="Q103" s="15"/>
      <c r="R103" s="15"/>
      <c r="S103" s="15"/>
      <c r="T103" s="15"/>
      <c r="U103" s="15"/>
      <c r="V103" s="15"/>
      <c r="W103" s="15"/>
      <c r="X103" s="15"/>
      <c r="Y103" s="15"/>
      <c r="Z103" s="15"/>
    </row>
    <row r="104" spans="1:26" s="18" customFormat="1" ht="55.5" customHeight="1" x14ac:dyDescent="0.2">
      <c r="A104" s="60" t="s">
        <v>1841</v>
      </c>
      <c r="B104" s="70" t="s">
        <v>1640</v>
      </c>
      <c r="C104" s="48" t="s">
        <v>4514</v>
      </c>
      <c r="D104" s="71">
        <v>660</v>
      </c>
      <c r="E104" s="69">
        <v>4423</v>
      </c>
      <c r="F104" s="34"/>
      <c r="G104" s="35" t="s">
        <v>1799</v>
      </c>
      <c r="H104" s="34"/>
      <c r="I104" s="35" t="s">
        <v>1799</v>
      </c>
      <c r="J104" s="34"/>
      <c r="K104" s="34"/>
      <c r="L104" s="35" t="s">
        <v>1799</v>
      </c>
      <c r="M104" s="35"/>
      <c r="N104" s="34"/>
      <c r="O104" s="36"/>
      <c r="P104" s="15"/>
      <c r="Q104" s="15"/>
      <c r="R104" s="15"/>
      <c r="S104" s="15"/>
      <c r="T104" s="15"/>
      <c r="U104" s="15"/>
      <c r="V104" s="15"/>
      <c r="W104" s="15"/>
      <c r="X104" s="15"/>
      <c r="Y104" s="15"/>
      <c r="Z104" s="15"/>
    </row>
    <row r="105" spans="1:26" s="18" customFormat="1" ht="48" customHeight="1" x14ac:dyDescent="0.2">
      <c r="A105" s="685" t="s">
        <v>1842</v>
      </c>
      <c r="B105" s="70" t="s">
        <v>83</v>
      </c>
      <c r="C105" s="672" t="s">
        <v>4515</v>
      </c>
      <c r="D105" s="71">
        <v>395.5</v>
      </c>
      <c r="E105" s="69">
        <v>4424</v>
      </c>
      <c r="F105" s="34"/>
      <c r="G105" s="35" t="s">
        <v>1799</v>
      </c>
      <c r="H105" s="34"/>
      <c r="I105" s="35" t="s">
        <v>1799</v>
      </c>
      <c r="J105" s="34"/>
      <c r="K105" s="34"/>
      <c r="L105" s="35" t="s">
        <v>1799</v>
      </c>
      <c r="M105" s="35"/>
      <c r="N105" s="34"/>
      <c r="O105" s="36"/>
      <c r="P105" s="15"/>
      <c r="Q105" s="15"/>
      <c r="R105" s="15"/>
      <c r="S105" s="15"/>
      <c r="T105" s="15"/>
      <c r="U105" s="15"/>
      <c r="V105" s="15"/>
      <c r="W105" s="15"/>
      <c r="X105" s="15"/>
      <c r="Y105" s="15"/>
      <c r="Z105" s="15"/>
    </row>
    <row r="106" spans="1:26" s="18" customFormat="1" ht="48" customHeight="1" x14ac:dyDescent="0.2">
      <c r="A106" s="685"/>
      <c r="B106" s="70" t="s">
        <v>67</v>
      </c>
      <c r="C106" s="672"/>
      <c r="D106" s="71">
        <v>395.5</v>
      </c>
      <c r="E106" s="69">
        <v>4425</v>
      </c>
      <c r="F106" s="34"/>
      <c r="G106" s="35" t="s">
        <v>1799</v>
      </c>
      <c r="H106" s="34"/>
      <c r="I106" s="35" t="s">
        <v>1799</v>
      </c>
      <c r="J106" s="34"/>
      <c r="K106" s="34"/>
      <c r="L106" s="35" t="s">
        <v>1799</v>
      </c>
      <c r="M106" s="35"/>
      <c r="N106" s="34"/>
      <c r="O106" s="36"/>
      <c r="P106" s="15"/>
      <c r="Q106" s="15"/>
      <c r="R106" s="15"/>
      <c r="S106" s="15"/>
      <c r="T106" s="15"/>
      <c r="U106" s="15"/>
      <c r="V106" s="15"/>
      <c r="W106" s="15"/>
      <c r="X106" s="15"/>
      <c r="Y106" s="15"/>
      <c r="Z106" s="15"/>
    </row>
    <row r="107" spans="1:26" s="18" customFormat="1" ht="48.75" customHeight="1" x14ac:dyDescent="0.2">
      <c r="A107" s="685" t="s">
        <v>1843</v>
      </c>
      <c r="B107" s="70" t="s">
        <v>67</v>
      </c>
      <c r="C107" s="672" t="s">
        <v>4511</v>
      </c>
      <c r="D107" s="71">
        <v>211.88</v>
      </c>
      <c r="E107" s="69">
        <v>4426</v>
      </c>
      <c r="F107" s="34"/>
      <c r="G107" s="35" t="s">
        <v>1799</v>
      </c>
      <c r="H107" s="34"/>
      <c r="I107" s="35" t="s">
        <v>1799</v>
      </c>
      <c r="J107" s="34"/>
      <c r="K107" s="34"/>
      <c r="L107" s="35" t="s">
        <v>1799</v>
      </c>
      <c r="M107" s="35"/>
      <c r="N107" s="34"/>
      <c r="O107" s="36"/>
      <c r="P107" s="15"/>
      <c r="Q107" s="15"/>
      <c r="R107" s="15"/>
      <c r="S107" s="15"/>
      <c r="T107" s="15"/>
      <c r="U107" s="15"/>
      <c r="V107" s="15"/>
      <c r="W107" s="15"/>
      <c r="X107" s="15"/>
      <c r="Y107" s="15"/>
      <c r="Z107" s="15"/>
    </row>
    <row r="108" spans="1:26" s="18" customFormat="1" ht="48.75" customHeight="1" x14ac:dyDescent="0.2">
      <c r="A108" s="685"/>
      <c r="B108" s="70" t="s">
        <v>83</v>
      </c>
      <c r="C108" s="672"/>
      <c r="D108" s="71">
        <v>211.88</v>
      </c>
      <c r="E108" s="69">
        <v>4427</v>
      </c>
      <c r="F108" s="34"/>
      <c r="G108" s="35" t="s">
        <v>1799</v>
      </c>
      <c r="H108" s="34"/>
      <c r="I108" s="35" t="s">
        <v>1799</v>
      </c>
      <c r="J108" s="34"/>
      <c r="K108" s="34"/>
      <c r="L108" s="35" t="s">
        <v>1799</v>
      </c>
      <c r="M108" s="35"/>
      <c r="N108" s="34"/>
      <c r="O108" s="36"/>
      <c r="P108" s="15"/>
      <c r="Q108" s="15"/>
      <c r="R108" s="15"/>
      <c r="S108" s="15"/>
      <c r="T108" s="15"/>
      <c r="U108" s="15"/>
      <c r="V108" s="15"/>
      <c r="W108" s="15"/>
      <c r="X108" s="15"/>
      <c r="Y108" s="15"/>
      <c r="Z108" s="15"/>
    </row>
    <row r="109" spans="1:26" s="18" customFormat="1" ht="45.75" customHeight="1" x14ac:dyDescent="0.2">
      <c r="A109" s="60" t="s">
        <v>1844</v>
      </c>
      <c r="B109" s="70" t="s">
        <v>752</v>
      </c>
      <c r="C109" s="68" t="s">
        <v>4481</v>
      </c>
      <c r="D109" s="71">
        <v>89.24</v>
      </c>
      <c r="E109" s="69">
        <v>4428</v>
      </c>
      <c r="F109" s="34"/>
      <c r="G109" s="35" t="s">
        <v>1799</v>
      </c>
      <c r="H109" s="34"/>
      <c r="I109" s="35" t="s">
        <v>1799</v>
      </c>
      <c r="J109" s="34"/>
      <c r="K109" s="34"/>
      <c r="L109" s="35" t="s">
        <v>1799</v>
      </c>
      <c r="M109" s="35"/>
      <c r="N109" s="34"/>
      <c r="O109" s="36"/>
      <c r="P109" s="15"/>
      <c r="Q109" s="15"/>
      <c r="R109" s="15"/>
      <c r="S109" s="15"/>
      <c r="T109" s="15"/>
      <c r="U109" s="15"/>
      <c r="V109" s="15"/>
      <c r="W109" s="15"/>
      <c r="X109" s="15"/>
      <c r="Y109" s="15"/>
      <c r="Z109" s="15"/>
    </row>
    <row r="110" spans="1:26" s="18" customFormat="1" ht="45.75" customHeight="1" x14ac:dyDescent="0.2">
      <c r="A110" s="60" t="s">
        <v>1845</v>
      </c>
      <c r="B110" s="70" t="s">
        <v>1395</v>
      </c>
      <c r="C110" s="68" t="s">
        <v>4516</v>
      </c>
      <c r="D110" s="71">
        <v>3250</v>
      </c>
      <c r="E110" s="69">
        <v>4431</v>
      </c>
      <c r="F110" s="34"/>
      <c r="G110" s="35" t="s">
        <v>1799</v>
      </c>
      <c r="H110" s="34"/>
      <c r="I110" s="35" t="s">
        <v>1799</v>
      </c>
      <c r="J110" s="34"/>
      <c r="K110" s="34"/>
      <c r="L110" s="35" t="s">
        <v>1799</v>
      </c>
      <c r="M110" s="35"/>
      <c r="N110" s="34"/>
      <c r="O110" s="36"/>
      <c r="P110" s="15"/>
      <c r="Q110" s="15"/>
      <c r="R110" s="15"/>
      <c r="S110" s="15"/>
      <c r="T110" s="15"/>
      <c r="U110" s="15"/>
      <c r="V110" s="15"/>
      <c r="W110" s="15"/>
      <c r="X110" s="15"/>
      <c r="Y110" s="15"/>
      <c r="Z110" s="15"/>
    </row>
    <row r="111" spans="1:26" s="18" customFormat="1" ht="45.75" customHeight="1" x14ac:dyDescent="0.2">
      <c r="A111" s="685" t="s">
        <v>1846</v>
      </c>
      <c r="B111" s="70" t="s">
        <v>67</v>
      </c>
      <c r="C111" s="672" t="s">
        <v>4517</v>
      </c>
      <c r="D111" s="71">
        <v>169.5</v>
      </c>
      <c r="E111" s="69">
        <v>4432</v>
      </c>
      <c r="F111" s="34"/>
      <c r="G111" s="35" t="s">
        <v>1799</v>
      </c>
      <c r="H111" s="34"/>
      <c r="I111" s="35" t="s">
        <v>1799</v>
      </c>
      <c r="J111" s="34"/>
      <c r="K111" s="34"/>
      <c r="L111" s="35" t="s">
        <v>1799</v>
      </c>
      <c r="M111" s="35"/>
      <c r="N111" s="34"/>
      <c r="O111" s="36"/>
      <c r="P111" s="15"/>
      <c r="Q111" s="15"/>
      <c r="R111" s="15"/>
      <c r="S111" s="15"/>
      <c r="T111" s="15"/>
      <c r="U111" s="15"/>
      <c r="V111" s="15"/>
      <c r="W111" s="15"/>
      <c r="X111" s="15"/>
      <c r="Y111" s="15"/>
      <c r="Z111" s="15"/>
    </row>
    <row r="112" spans="1:26" s="18" customFormat="1" ht="45.75" customHeight="1" x14ac:dyDescent="0.2">
      <c r="A112" s="685"/>
      <c r="B112" s="70" t="s">
        <v>83</v>
      </c>
      <c r="C112" s="672"/>
      <c r="D112" s="71">
        <v>169.5</v>
      </c>
      <c r="E112" s="69">
        <v>4433</v>
      </c>
      <c r="F112" s="34">
        <v>4433</v>
      </c>
      <c r="G112" s="35" t="s">
        <v>1799</v>
      </c>
      <c r="H112" s="34"/>
      <c r="I112" s="35" t="s">
        <v>1799</v>
      </c>
      <c r="J112" s="34"/>
      <c r="K112" s="34"/>
      <c r="L112" s="35" t="s">
        <v>1799</v>
      </c>
      <c r="M112" s="35"/>
      <c r="N112" s="34"/>
      <c r="O112" s="36"/>
      <c r="P112" s="15"/>
      <c r="Q112" s="15"/>
      <c r="R112" s="15"/>
      <c r="S112" s="15"/>
      <c r="T112" s="15"/>
      <c r="U112" s="15"/>
      <c r="V112" s="15"/>
      <c r="W112" s="15"/>
      <c r="X112" s="15"/>
      <c r="Y112" s="15"/>
      <c r="Z112" s="15"/>
    </row>
    <row r="113" spans="1:26" s="18" customFormat="1" ht="33" customHeight="1" x14ac:dyDescent="0.2">
      <c r="A113" s="685" t="s">
        <v>1847</v>
      </c>
      <c r="B113" s="70" t="s">
        <v>1635</v>
      </c>
      <c r="C113" s="672" t="s">
        <v>4507</v>
      </c>
      <c r="D113" s="71">
        <v>17</v>
      </c>
      <c r="E113" s="69" t="s">
        <v>1725</v>
      </c>
      <c r="F113" s="34"/>
      <c r="G113" s="35" t="s">
        <v>1799</v>
      </c>
      <c r="H113" s="34"/>
      <c r="I113" s="35" t="s">
        <v>1799</v>
      </c>
      <c r="J113" s="34"/>
      <c r="K113" s="34"/>
      <c r="L113" s="35" t="s">
        <v>1799</v>
      </c>
      <c r="M113" s="35"/>
      <c r="N113" s="34"/>
      <c r="O113" s="36"/>
      <c r="P113" s="15"/>
      <c r="Q113" s="15"/>
      <c r="R113" s="15"/>
      <c r="S113" s="15"/>
      <c r="T113" s="15"/>
      <c r="U113" s="15"/>
      <c r="V113" s="15"/>
      <c r="W113" s="15"/>
      <c r="X113" s="15"/>
      <c r="Y113" s="15"/>
      <c r="Z113" s="15"/>
    </row>
    <row r="114" spans="1:26" s="18" customFormat="1" ht="33" customHeight="1" x14ac:dyDescent="0.2">
      <c r="A114" s="685"/>
      <c r="B114" s="70" t="s">
        <v>4842</v>
      </c>
      <c r="C114" s="672"/>
      <c r="D114" s="71">
        <v>17</v>
      </c>
      <c r="E114" s="69" t="s">
        <v>1726</v>
      </c>
      <c r="F114" s="34"/>
      <c r="G114" s="35" t="s">
        <v>1799</v>
      </c>
      <c r="H114" s="34"/>
      <c r="I114" s="35" t="s">
        <v>1799</v>
      </c>
      <c r="J114" s="34"/>
      <c r="K114" s="34"/>
      <c r="L114" s="35" t="s">
        <v>1799</v>
      </c>
      <c r="M114" s="35"/>
      <c r="N114" s="34"/>
      <c r="O114" s="36"/>
      <c r="P114" s="15"/>
      <c r="Q114" s="15"/>
      <c r="R114" s="15"/>
      <c r="S114" s="15"/>
      <c r="T114" s="15"/>
      <c r="U114" s="15"/>
      <c r="V114" s="15"/>
      <c r="W114" s="15"/>
      <c r="X114" s="15"/>
      <c r="Y114" s="15"/>
      <c r="Z114" s="15"/>
    </row>
    <row r="115" spans="1:26" s="18" customFormat="1" ht="33" customHeight="1" x14ac:dyDescent="0.2">
      <c r="A115" s="685" t="s">
        <v>1848</v>
      </c>
      <c r="B115" s="70" t="s">
        <v>1641</v>
      </c>
      <c r="C115" s="672" t="s">
        <v>3402</v>
      </c>
      <c r="D115" s="71">
        <v>60.5</v>
      </c>
      <c r="E115" s="69">
        <v>4434</v>
      </c>
      <c r="F115" s="34"/>
      <c r="G115" s="35" t="s">
        <v>1799</v>
      </c>
      <c r="H115" s="34"/>
      <c r="I115" s="35" t="s">
        <v>1799</v>
      </c>
      <c r="J115" s="34"/>
      <c r="K115" s="34"/>
      <c r="L115" s="35" t="s">
        <v>1799</v>
      </c>
      <c r="M115" s="35"/>
      <c r="N115" s="34"/>
      <c r="O115" s="36"/>
      <c r="P115" s="15"/>
      <c r="Q115" s="15"/>
      <c r="R115" s="15"/>
      <c r="S115" s="15"/>
      <c r="T115" s="15"/>
      <c r="U115" s="15"/>
      <c r="V115" s="15"/>
      <c r="W115" s="15"/>
      <c r="X115" s="15"/>
      <c r="Y115" s="15"/>
      <c r="Z115" s="15"/>
    </row>
    <row r="116" spans="1:26" s="18" customFormat="1" ht="33" customHeight="1" x14ac:dyDescent="0.2">
      <c r="A116" s="685"/>
      <c r="B116" s="70" t="s">
        <v>101</v>
      </c>
      <c r="C116" s="672"/>
      <c r="D116" s="71">
        <v>467.76</v>
      </c>
      <c r="E116" s="69">
        <v>4435</v>
      </c>
      <c r="F116" s="34"/>
      <c r="G116" s="35" t="s">
        <v>1799</v>
      </c>
      <c r="H116" s="34"/>
      <c r="I116" s="35" t="s">
        <v>1799</v>
      </c>
      <c r="J116" s="34"/>
      <c r="K116" s="34"/>
      <c r="L116" s="35" t="s">
        <v>1799</v>
      </c>
      <c r="M116" s="35"/>
      <c r="N116" s="34"/>
      <c r="O116" s="36"/>
      <c r="P116" s="15"/>
      <c r="Q116" s="15"/>
      <c r="R116" s="15"/>
      <c r="S116" s="15"/>
      <c r="T116" s="15"/>
      <c r="U116" s="15"/>
      <c r="V116" s="15"/>
      <c r="W116" s="15"/>
      <c r="X116" s="15"/>
      <c r="Y116" s="15"/>
      <c r="Z116" s="15"/>
    </row>
    <row r="117" spans="1:26" s="18" customFormat="1" ht="33" customHeight="1" x14ac:dyDescent="0.2">
      <c r="A117" s="685"/>
      <c r="B117" s="70" t="s">
        <v>1642</v>
      </c>
      <c r="C117" s="672"/>
      <c r="D117" s="71">
        <v>285.64999999999998</v>
      </c>
      <c r="E117" s="69">
        <v>4437</v>
      </c>
      <c r="F117" s="34"/>
      <c r="G117" s="35" t="s">
        <v>1799</v>
      </c>
      <c r="H117" s="34"/>
      <c r="I117" s="35" t="s">
        <v>1799</v>
      </c>
      <c r="J117" s="34"/>
      <c r="K117" s="34"/>
      <c r="L117" s="35" t="s">
        <v>1799</v>
      </c>
      <c r="M117" s="35"/>
      <c r="N117" s="34"/>
      <c r="O117" s="36"/>
      <c r="P117" s="15"/>
      <c r="Q117" s="15"/>
      <c r="R117" s="15"/>
      <c r="S117" s="15"/>
      <c r="T117" s="15"/>
      <c r="U117" s="15"/>
      <c r="V117" s="15"/>
      <c r="W117" s="15"/>
      <c r="X117" s="15"/>
      <c r="Y117" s="15"/>
      <c r="Z117" s="15"/>
    </row>
    <row r="118" spans="1:26" s="18" customFormat="1" ht="33" customHeight="1" x14ac:dyDescent="0.2">
      <c r="A118" s="685"/>
      <c r="B118" s="70" t="s">
        <v>1643</v>
      </c>
      <c r="C118" s="672"/>
      <c r="D118" s="71">
        <v>230.52</v>
      </c>
      <c r="E118" s="69">
        <v>4441</v>
      </c>
      <c r="F118" s="34"/>
      <c r="G118" s="35" t="s">
        <v>1799</v>
      </c>
      <c r="H118" s="34"/>
      <c r="I118" s="35" t="s">
        <v>1799</v>
      </c>
      <c r="J118" s="34"/>
      <c r="K118" s="34"/>
      <c r="L118" s="35"/>
      <c r="M118" s="35" t="s">
        <v>1799</v>
      </c>
      <c r="N118" s="34"/>
      <c r="O118" s="36"/>
      <c r="P118" s="15"/>
      <c r="Q118" s="15"/>
      <c r="R118" s="15"/>
      <c r="S118" s="15"/>
      <c r="T118" s="15"/>
      <c r="U118" s="15"/>
      <c r="V118" s="15"/>
      <c r="W118" s="15"/>
      <c r="X118" s="15"/>
      <c r="Y118" s="15"/>
      <c r="Z118" s="15"/>
    </row>
    <row r="119" spans="1:26" s="18" customFormat="1" ht="33" customHeight="1" x14ac:dyDescent="0.2">
      <c r="A119" s="39" t="s">
        <v>1849</v>
      </c>
      <c r="B119" s="70" t="s">
        <v>1102</v>
      </c>
      <c r="C119" s="74" t="s">
        <v>4518</v>
      </c>
      <c r="D119" s="71">
        <v>11187</v>
      </c>
      <c r="E119" s="69">
        <v>4438</v>
      </c>
      <c r="F119" s="34"/>
      <c r="G119" s="35" t="s">
        <v>1799</v>
      </c>
      <c r="H119" s="34"/>
      <c r="I119" s="35" t="s">
        <v>1799</v>
      </c>
      <c r="J119" s="34"/>
      <c r="K119" s="34"/>
      <c r="L119" s="35"/>
      <c r="M119" s="35" t="s">
        <v>1799</v>
      </c>
      <c r="N119" s="34"/>
      <c r="O119" s="36"/>
      <c r="P119" s="15"/>
      <c r="Q119" s="15"/>
      <c r="R119" s="15"/>
      <c r="S119" s="15"/>
      <c r="T119" s="15"/>
      <c r="U119" s="15"/>
      <c r="V119" s="15"/>
      <c r="W119" s="15"/>
      <c r="X119" s="15"/>
      <c r="Y119" s="15"/>
      <c r="Z119" s="15"/>
    </row>
    <row r="120" spans="1:26" s="18" customFormat="1" ht="33" customHeight="1" x14ac:dyDescent="0.2">
      <c r="A120" s="685" t="s">
        <v>1850</v>
      </c>
      <c r="B120" s="70" t="s">
        <v>1644</v>
      </c>
      <c r="C120" s="672" t="s">
        <v>4519</v>
      </c>
      <c r="D120" s="71">
        <v>323.75</v>
      </c>
      <c r="E120" s="69">
        <v>4439</v>
      </c>
      <c r="F120" s="34"/>
      <c r="G120" s="35" t="s">
        <v>1799</v>
      </c>
      <c r="H120" s="34"/>
      <c r="I120" s="35" t="s">
        <v>1799</v>
      </c>
      <c r="J120" s="34"/>
      <c r="K120" s="34"/>
      <c r="L120" s="35"/>
      <c r="M120" s="35" t="s">
        <v>1799</v>
      </c>
      <c r="N120" s="34"/>
      <c r="O120" s="36"/>
      <c r="P120" s="15"/>
      <c r="Q120" s="15"/>
      <c r="R120" s="15"/>
      <c r="S120" s="15"/>
      <c r="T120" s="15"/>
      <c r="U120" s="15"/>
      <c r="V120" s="15"/>
      <c r="W120" s="15"/>
      <c r="X120" s="15"/>
      <c r="Y120" s="15"/>
      <c r="Z120" s="15"/>
    </row>
    <row r="121" spans="1:26" s="18" customFormat="1" ht="33" customHeight="1" x14ac:dyDescent="0.2">
      <c r="A121" s="685"/>
      <c r="B121" s="70" t="s">
        <v>756</v>
      </c>
      <c r="C121" s="672"/>
      <c r="D121" s="71">
        <v>323.75</v>
      </c>
      <c r="E121" s="69">
        <v>4440</v>
      </c>
      <c r="F121" s="34"/>
      <c r="G121" s="35" t="s">
        <v>1799</v>
      </c>
      <c r="H121" s="34"/>
      <c r="I121" s="35" t="s">
        <v>1799</v>
      </c>
      <c r="J121" s="34"/>
      <c r="K121" s="34"/>
      <c r="L121" s="35"/>
      <c r="M121" s="35" t="s">
        <v>1799</v>
      </c>
      <c r="N121" s="34"/>
      <c r="O121" s="36"/>
      <c r="P121" s="15"/>
      <c r="Q121" s="15"/>
      <c r="R121" s="15"/>
      <c r="S121" s="15"/>
      <c r="T121" s="15"/>
      <c r="U121" s="15"/>
      <c r="V121" s="15"/>
      <c r="W121" s="15"/>
      <c r="X121" s="15"/>
      <c r="Y121" s="15"/>
      <c r="Z121" s="15"/>
    </row>
    <row r="122" spans="1:26" s="18" customFormat="1" ht="33" customHeight="1" x14ac:dyDescent="0.2">
      <c r="A122" s="685" t="s">
        <v>1851</v>
      </c>
      <c r="B122" s="70" t="s">
        <v>1645</v>
      </c>
      <c r="C122" s="672" t="s">
        <v>4520</v>
      </c>
      <c r="D122" s="71">
        <v>178</v>
      </c>
      <c r="E122" s="69">
        <v>4442</v>
      </c>
      <c r="F122" s="34"/>
      <c r="G122" s="35" t="s">
        <v>1799</v>
      </c>
      <c r="H122" s="34"/>
      <c r="I122" s="35" t="s">
        <v>1799</v>
      </c>
      <c r="J122" s="34"/>
      <c r="K122" s="34"/>
      <c r="L122" s="35"/>
      <c r="M122" s="35" t="s">
        <v>1799</v>
      </c>
      <c r="N122" s="34"/>
      <c r="O122" s="36"/>
      <c r="P122" s="15"/>
      <c r="Q122" s="15"/>
      <c r="R122" s="15"/>
      <c r="S122" s="15"/>
      <c r="T122" s="15"/>
      <c r="U122" s="15"/>
      <c r="V122" s="15"/>
      <c r="W122" s="15"/>
      <c r="X122" s="15"/>
      <c r="Y122" s="15"/>
      <c r="Z122" s="15"/>
    </row>
    <row r="123" spans="1:26" s="18" customFormat="1" ht="33" customHeight="1" x14ac:dyDescent="0.2">
      <c r="A123" s="685"/>
      <c r="B123" s="70" t="s">
        <v>1646</v>
      </c>
      <c r="C123" s="672"/>
      <c r="D123" s="71">
        <v>400.4</v>
      </c>
      <c r="E123" s="69">
        <v>4443</v>
      </c>
      <c r="F123" s="34"/>
      <c r="G123" s="35" t="s">
        <v>1799</v>
      </c>
      <c r="H123" s="34"/>
      <c r="I123" s="35" t="s">
        <v>1799</v>
      </c>
      <c r="J123" s="34"/>
      <c r="K123" s="34"/>
      <c r="L123" s="35" t="s">
        <v>1799</v>
      </c>
      <c r="M123" s="35"/>
      <c r="N123" s="34"/>
      <c r="O123" s="36"/>
      <c r="P123" s="15"/>
      <c r="Q123" s="15"/>
      <c r="R123" s="15"/>
      <c r="S123" s="15"/>
      <c r="T123" s="15"/>
      <c r="U123" s="15"/>
      <c r="V123" s="15"/>
      <c r="W123" s="15"/>
      <c r="X123" s="15"/>
      <c r="Y123" s="15"/>
      <c r="Z123" s="15"/>
    </row>
    <row r="124" spans="1:26" s="18" customFormat="1" ht="33" customHeight="1" x14ac:dyDescent="0.2">
      <c r="A124" s="685"/>
      <c r="B124" s="70" t="s">
        <v>1418</v>
      </c>
      <c r="C124" s="672"/>
      <c r="D124" s="71">
        <v>4323</v>
      </c>
      <c r="E124" s="69">
        <v>4444</v>
      </c>
      <c r="F124" s="34"/>
      <c r="G124" s="35" t="s">
        <v>1799</v>
      </c>
      <c r="H124" s="34"/>
      <c r="I124" s="35" t="s">
        <v>1799</v>
      </c>
      <c r="J124" s="34"/>
      <c r="K124" s="34"/>
      <c r="L124" s="35" t="s">
        <v>1799</v>
      </c>
      <c r="M124" s="35"/>
      <c r="N124" s="34"/>
      <c r="O124" s="36"/>
      <c r="P124" s="15"/>
      <c r="Q124" s="15"/>
      <c r="R124" s="15"/>
      <c r="S124" s="15"/>
      <c r="T124" s="15"/>
      <c r="U124" s="15"/>
      <c r="V124" s="15"/>
      <c r="W124" s="15"/>
      <c r="X124" s="15"/>
      <c r="Y124" s="15"/>
      <c r="Z124" s="15"/>
    </row>
    <row r="125" spans="1:26" s="18" customFormat="1" ht="33" customHeight="1" x14ac:dyDescent="0.2">
      <c r="A125" s="685"/>
      <c r="B125" s="70" t="s">
        <v>1647</v>
      </c>
      <c r="C125" s="672"/>
      <c r="D125" s="71">
        <v>24.6</v>
      </c>
      <c r="E125" s="69">
        <v>4445</v>
      </c>
      <c r="F125" s="34"/>
      <c r="G125" s="35" t="s">
        <v>1799</v>
      </c>
      <c r="H125" s="34"/>
      <c r="I125" s="35" t="s">
        <v>1799</v>
      </c>
      <c r="J125" s="34"/>
      <c r="K125" s="34"/>
      <c r="L125" s="35" t="s">
        <v>1799</v>
      </c>
      <c r="M125" s="35"/>
      <c r="N125" s="34"/>
      <c r="O125" s="36"/>
      <c r="P125" s="15"/>
      <c r="Q125" s="15"/>
      <c r="R125" s="15"/>
      <c r="S125" s="15"/>
      <c r="T125" s="15"/>
      <c r="U125" s="15"/>
      <c r="V125" s="15"/>
      <c r="W125" s="15"/>
      <c r="X125" s="15"/>
      <c r="Y125" s="15"/>
      <c r="Z125" s="15"/>
    </row>
    <row r="126" spans="1:26" s="18" customFormat="1" ht="33" customHeight="1" x14ac:dyDescent="0.2">
      <c r="A126" s="685" t="s">
        <v>1852</v>
      </c>
      <c r="B126" s="70" t="s">
        <v>1648</v>
      </c>
      <c r="C126" s="672" t="s">
        <v>3401</v>
      </c>
      <c r="D126" s="71">
        <v>1183.26</v>
      </c>
      <c r="E126" s="69">
        <v>4446</v>
      </c>
      <c r="F126" s="34"/>
      <c r="G126" s="35" t="s">
        <v>1799</v>
      </c>
      <c r="H126" s="34"/>
      <c r="I126" s="35" t="s">
        <v>1799</v>
      </c>
      <c r="J126" s="34"/>
      <c r="K126" s="34"/>
      <c r="L126" s="35" t="s">
        <v>1799</v>
      </c>
      <c r="M126" s="35"/>
      <c r="N126" s="34"/>
      <c r="O126" s="36"/>
      <c r="P126" s="15"/>
      <c r="Q126" s="15"/>
      <c r="R126" s="15"/>
      <c r="S126" s="15"/>
      <c r="T126" s="15"/>
      <c r="U126" s="15"/>
      <c r="V126" s="15"/>
      <c r="W126" s="15"/>
      <c r="X126" s="15"/>
      <c r="Y126" s="15"/>
      <c r="Z126" s="15"/>
    </row>
    <row r="127" spans="1:26" s="18" customFormat="1" ht="33" customHeight="1" x14ac:dyDescent="0.2">
      <c r="A127" s="685"/>
      <c r="B127" s="70" t="s">
        <v>1208</v>
      </c>
      <c r="C127" s="672"/>
      <c r="D127" s="71">
        <v>652.44000000000005</v>
      </c>
      <c r="E127" s="69">
        <v>4447</v>
      </c>
      <c r="F127" s="34"/>
      <c r="G127" s="35" t="s">
        <v>1799</v>
      </c>
      <c r="H127" s="34"/>
      <c r="I127" s="35" t="s">
        <v>1799</v>
      </c>
      <c r="J127" s="34"/>
      <c r="K127" s="34"/>
      <c r="L127" s="35" t="s">
        <v>1799</v>
      </c>
      <c r="M127" s="35"/>
      <c r="N127" s="34"/>
      <c r="O127" s="36"/>
      <c r="P127" s="15"/>
      <c r="Q127" s="15"/>
      <c r="R127" s="15"/>
      <c r="S127" s="15"/>
      <c r="T127" s="15"/>
      <c r="U127" s="15"/>
      <c r="V127" s="15"/>
      <c r="W127" s="15"/>
      <c r="X127" s="15"/>
      <c r="Y127" s="15"/>
      <c r="Z127" s="15"/>
    </row>
    <row r="128" spans="1:26" s="18" customFormat="1" ht="33" customHeight="1" x14ac:dyDescent="0.2">
      <c r="A128" s="685"/>
      <c r="B128" s="70" t="s">
        <v>1649</v>
      </c>
      <c r="C128" s="672"/>
      <c r="D128" s="71">
        <v>99.36</v>
      </c>
      <c r="E128" s="69">
        <v>4448</v>
      </c>
      <c r="F128" s="34"/>
      <c r="G128" s="35" t="s">
        <v>1799</v>
      </c>
      <c r="H128" s="34"/>
      <c r="I128" s="35" t="s">
        <v>1799</v>
      </c>
      <c r="J128" s="34"/>
      <c r="K128" s="34"/>
      <c r="L128" s="35" t="s">
        <v>1799</v>
      </c>
      <c r="M128" s="35"/>
      <c r="N128" s="34"/>
      <c r="O128" s="36"/>
      <c r="P128" s="15"/>
      <c r="Q128" s="15"/>
      <c r="R128" s="15"/>
      <c r="S128" s="15"/>
      <c r="T128" s="15"/>
      <c r="U128" s="15"/>
      <c r="V128" s="15"/>
      <c r="W128" s="15"/>
      <c r="X128" s="15"/>
      <c r="Y128" s="15"/>
      <c r="Z128" s="15"/>
    </row>
    <row r="129" spans="1:26" s="18" customFormat="1" ht="33" customHeight="1" x14ac:dyDescent="0.2">
      <c r="A129" s="685"/>
      <c r="B129" s="70" t="s">
        <v>1650</v>
      </c>
      <c r="C129" s="672"/>
      <c r="D129" s="71">
        <v>371.19</v>
      </c>
      <c r="E129" s="69">
        <v>4449</v>
      </c>
      <c r="F129" s="34"/>
      <c r="G129" s="35" t="s">
        <v>1799</v>
      </c>
      <c r="H129" s="34"/>
      <c r="I129" s="35" t="s">
        <v>1799</v>
      </c>
      <c r="J129" s="34"/>
      <c r="K129" s="34"/>
      <c r="L129" s="35" t="s">
        <v>1799</v>
      </c>
      <c r="M129" s="35"/>
      <c r="N129" s="34"/>
      <c r="O129" s="36"/>
      <c r="P129" s="15"/>
      <c r="Q129" s="15"/>
      <c r="R129" s="15"/>
      <c r="S129" s="15"/>
      <c r="T129" s="15"/>
      <c r="U129" s="15"/>
      <c r="V129" s="15"/>
      <c r="W129" s="15"/>
      <c r="X129" s="15"/>
      <c r="Y129" s="15"/>
      <c r="Z129" s="15"/>
    </row>
    <row r="130" spans="1:26" s="18" customFormat="1" ht="63.75" customHeight="1" x14ac:dyDescent="0.2">
      <c r="A130" s="39" t="s">
        <v>1853</v>
      </c>
      <c r="B130" s="70" t="s">
        <v>1651</v>
      </c>
      <c r="C130" s="68" t="s">
        <v>4521</v>
      </c>
      <c r="D130" s="71">
        <v>220.75</v>
      </c>
      <c r="E130" s="62" t="s">
        <v>1727</v>
      </c>
      <c r="F130" s="34"/>
      <c r="G130" s="35" t="s">
        <v>1799</v>
      </c>
      <c r="H130" s="34"/>
      <c r="I130" s="35" t="s">
        <v>1799</v>
      </c>
      <c r="J130" s="34"/>
      <c r="K130" s="34"/>
      <c r="L130" s="35" t="s">
        <v>1799</v>
      </c>
      <c r="M130" s="35"/>
      <c r="N130" s="34"/>
      <c r="O130" s="36"/>
      <c r="P130" s="15"/>
      <c r="Q130" s="15"/>
      <c r="R130" s="15"/>
      <c r="S130" s="15"/>
      <c r="T130" s="15"/>
      <c r="U130" s="15"/>
      <c r="V130" s="15"/>
      <c r="W130" s="15"/>
      <c r="X130" s="15"/>
      <c r="Y130" s="15"/>
      <c r="Z130" s="15"/>
    </row>
    <row r="131" spans="1:26" s="18" customFormat="1" ht="53.25" customHeight="1" x14ac:dyDescent="0.2">
      <c r="A131" s="39" t="s">
        <v>1854</v>
      </c>
      <c r="B131" s="70" t="s">
        <v>1652</v>
      </c>
      <c r="C131" s="68" t="s">
        <v>3407</v>
      </c>
      <c r="D131" s="71">
        <v>3860.08</v>
      </c>
      <c r="E131" s="69">
        <v>4452</v>
      </c>
      <c r="F131" s="34"/>
      <c r="G131" s="35" t="s">
        <v>1799</v>
      </c>
      <c r="H131" s="34"/>
      <c r="I131" s="35" t="s">
        <v>1799</v>
      </c>
      <c r="J131" s="34"/>
      <c r="K131" s="34"/>
      <c r="L131" s="35" t="s">
        <v>1799</v>
      </c>
      <c r="M131" s="35"/>
      <c r="N131" s="34"/>
      <c r="O131" s="36"/>
      <c r="P131" s="15"/>
      <c r="Q131" s="15"/>
      <c r="R131" s="15"/>
      <c r="S131" s="15"/>
      <c r="T131" s="15"/>
      <c r="U131" s="15"/>
      <c r="V131" s="15"/>
      <c r="W131" s="15"/>
      <c r="X131" s="15"/>
      <c r="Y131" s="15"/>
      <c r="Z131" s="15"/>
    </row>
    <row r="132" spans="1:26" s="18" customFormat="1" ht="53.25" customHeight="1" x14ac:dyDescent="0.2">
      <c r="A132" s="685" t="s">
        <v>1855</v>
      </c>
      <c r="B132" s="70" t="s">
        <v>83</v>
      </c>
      <c r="C132" s="672" t="s">
        <v>4522</v>
      </c>
      <c r="D132" s="71">
        <v>169.5</v>
      </c>
      <c r="E132" s="69">
        <v>4453</v>
      </c>
      <c r="F132" s="34"/>
      <c r="G132" s="35" t="s">
        <v>1799</v>
      </c>
      <c r="H132" s="34"/>
      <c r="I132" s="35" t="s">
        <v>1799</v>
      </c>
      <c r="J132" s="34"/>
      <c r="K132" s="34"/>
      <c r="L132" s="35" t="s">
        <v>1799</v>
      </c>
      <c r="M132" s="35"/>
      <c r="N132" s="34"/>
      <c r="O132" s="36"/>
      <c r="P132" s="15"/>
      <c r="Q132" s="15"/>
      <c r="R132" s="15"/>
      <c r="S132" s="15"/>
      <c r="T132" s="15"/>
      <c r="U132" s="15"/>
      <c r="V132" s="15"/>
      <c r="W132" s="15"/>
      <c r="X132" s="15"/>
      <c r="Y132" s="15"/>
      <c r="Z132" s="15"/>
    </row>
    <row r="133" spans="1:26" s="18" customFormat="1" ht="53.25" customHeight="1" x14ac:dyDescent="0.2">
      <c r="A133" s="685"/>
      <c r="B133" s="70" t="s">
        <v>67</v>
      </c>
      <c r="C133" s="672"/>
      <c r="D133" s="71">
        <v>169.5</v>
      </c>
      <c r="E133" s="69">
        <v>4454</v>
      </c>
      <c r="F133" s="34"/>
      <c r="G133" s="35" t="s">
        <v>1799</v>
      </c>
      <c r="H133" s="34"/>
      <c r="I133" s="35" t="s">
        <v>1799</v>
      </c>
      <c r="J133" s="34"/>
      <c r="K133" s="34"/>
      <c r="L133" s="35" t="s">
        <v>1799</v>
      </c>
      <c r="M133" s="35"/>
      <c r="N133" s="34"/>
      <c r="O133" s="36"/>
      <c r="P133" s="15"/>
      <c r="Q133" s="15"/>
      <c r="R133" s="15"/>
      <c r="S133" s="15"/>
      <c r="T133" s="15"/>
      <c r="U133" s="15"/>
      <c r="V133" s="15"/>
      <c r="W133" s="15"/>
      <c r="X133" s="15"/>
      <c r="Y133" s="15"/>
      <c r="Z133" s="15"/>
    </row>
    <row r="134" spans="1:26" s="18" customFormat="1" ht="66" customHeight="1" x14ac:dyDescent="0.2">
      <c r="A134" s="39" t="s">
        <v>1856</v>
      </c>
      <c r="B134" s="70" t="s">
        <v>1185</v>
      </c>
      <c r="C134" s="48" t="s">
        <v>4523</v>
      </c>
      <c r="D134" s="71">
        <v>220.35</v>
      </c>
      <c r="E134" s="69">
        <v>4456</v>
      </c>
      <c r="F134" s="34"/>
      <c r="G134" s="35" t="s">
        <v>1799</v>
      </c>
      <c r="H134" s="34"/>
      <c r="I134" s="35" t="s">
        <v>1799</v>
      </c>
      <c r="J134" s="34"/>
      <c r="K134" s="34"/>
      <c r="L134" s="35" t="s">
        <v>1799</v>
      </c>
      <c r="M134" s="35"/>
      <c r="N134" s="34"/>
      <c r="O134" s="36"/>
      <c r="P134" s="15"/>
      <c r="Q134" s="15"/>
      <c r="R134" s="15"/>
      <c r="S134" s="15"/>
      <c r="T134" s="15"/>
      <c r="U134" s="15"/>
      <c r="V134" s="15"/>
      <c r="W134" s="15"/>
      <c r="X134" s="15"/>
      <c r="Y134" s="15"/>
      <c r="Z134" s="15"/>
    </row>
    <row r="135" spans="1:26" s="18" customFormat="1" ht="70.5" customHeight="1" x14ac:dyDescent="0.2">
      <c r="A135" s="39" t="s">
        <v>1857</v>
      </c>
      <c r="B135" s="70" t="s">
        <v>1653</v>
      </c>
      <c r="C135" s="68" t="s">
        <v>4524</v>
      </c>
      <c r="D135" s="71">
        <v>702</v>
      </c>
      <c r="E135" s="69">
        <v>4457</v>
      </c>
      <c r="F135" s="34"/>
      <c r="G135" s="35" t="s">
        <v>1799</v>
      </c>
      <c r="H135" s="34"/>
      <c r="I135" s="35" t="s">
        <v>1799</v>
      </c>
      <c r="J135" s="34"/>
      <c r="K135" s="34"/>
      <c r="L135" s="35" t="s">
        <v>1799</v>
      </c>
      <c r="M135" s="35"/>
      <c r="N135" s="34"/>
      <c r="O135" s="36"/>
      <c r="P135" s="15"/>
      <c r="Q135" s="15"/>
      <c r="R135" s="15"/>
      <c r="S135" s="15"/>
      <c r="T135" s="15"/>
      <c r="U135" s="15"/>
      <c r="V135" s="15"/>
      <c r="W135" s="15"/>
      <c r="X135" s="15"/>
      <c r="Y135" s="15"/>
      <c r="Z135" s="15"/>
    </row>
    <row r="136" spans="1:26" s="18" customFormat="1" ht="50.25" customHeight="1" x14ac:dyDescent="0.2">
      <c r="A136" s="39" t="s">
        <v>1858</v>
      </c>
      <c r="B136" s="70" t="s">
        <v>1372</v>
      </c>
      <c r="C136" s="68" t="s">
        <v>3408</v>
      </c>
      <c r="D136" s="71">
        <v>377.19</v>
      </c>
      <c r="E136" s="69">
        <v>4458</v>
      </c>
      <c r="F136" s="34"/>
      <c r="G136" s="35" t="s">
        <v>1799</v>
      </c>
      <c r="H136" s="34"/>
      <c r="I136" s="35" t="s">
        <v>1799</v>
      </c>
      <c r="J136" s="34"/>
      <c r="K136" s="34"/>
      <c r="L136" s="35"/>
      <c r="M136" s="35" t="s">
        <v>1799</v>
      </c>
      <c r="N136" s="34"/>
      <c r="O136" s="36"/>
      <c r="P136" s="15"/>
      <c r="Q136" s="15"/>
      <c r="R136" s="15"/>
      <c r="S136" s="15"/>
      <c r="T136" s="15"/>
      <c r="U136" s="15"/>
      <c r="V136" s="15"/>
      <c r="W136" s="15"/>
      <c r="X136" s="15"/>
      <c r="Y136" s="15"/>
      <c r="Z136" s="15"/>
    </row>
    <row r="137" spans="1:26" s="18" customFormat="1" ht="50.25" customHeight="1" x14ac:dyDescent="0.2">
      <c r="A137" s="39" t="s">
        <v>1859</v>
      </c>
      <c r="B137" s="70" t="s">
        <v>1389</v>
      </c>
      <c r="C137" s="68" t="s">
        <v>4525</v>
      </c>
      <c r="D137" s="71">
        <v>222.28</v>
      </c>
      <c r="E137" s="69">
        <v>4459</v>
      </c>
      <c r="F137" s="34"/>
      <c r="G137" s="35" t="s">
        <v>1799</v>
      </c>
      <c r="H137" s="34"/>
      <c r="I137" s="35" t="s">
        <v>1799</v>
      </c>
      <c r="J137" s="34"/>
      <c r="K137" s="34"/>
      <c r="L137" s="35"/>
      <c r="M137" s="35" t="s">
        <v>1799</v>
      </c>
      <c r="N137" s="34"/>
      <c r="O137" s="36"/>
      <c r="P137" s="15"/>
      <c r="Q137" s="15"/>
      <c r="R137" s="15"/>
      <c r="S137" s="15"/>
      <c r="T137" s="15"/>
      <c r="U137" s="15"/>
      <c r="V137" s="15"/>
      <c r="W137" s="15"/>
      <c r="X137" s="15"/>
      <c r="Y137" s="15"/>
      <c r="Z137" s="15"/>
    </row>
    <row r="138" spans="1:26" s="18" customFormat="1" ht="48.75" customHeight="1" x14ac:dyDescent="0.2">
      <c r="A138" s="685" t="s">
        <v>1860</v>
      </c>
      <c r="B138" s="70" t="s">
        <v>67</v>
      </c>
      <c r="C138" s="672" t="s">
        <v>4482</v>
      </c>
      <c r="D138" s="71">
        <v>169.5</v>
      </c>
      <c r="E138" s="69">
        <v>4460</v>
      </c>
      <c r="F138" s="34"/>
      <c r="G138" s="35" t="s">
        <v>1799</v>
      </c>
      <c r="H138" s="34"/>
      <c r="I138" s="35" t="s">
        <v>1799</v>
      </c>
      <c r="J138" s="34"/>
      <c r="K138" s="34"/>
      <c r="L138" s="35"/>
      <c r="M138" s="35" t="s">
        <v>1799</v>
      </c>
      <c r="N138" s="34"/>
      <c r="O138" s="36"/>
      <c r="P138" s="15"/>
      <c r="Q138" s="15"/>
      <c r="R138" s="15"/>
      <c r="S138" s="15"/>
      <c r="T138" s="15"/>
      <c r="U138" s="15"/>
      <c r="V138" s="15"/>
      <c r="W138" s="15"/>
      <c r="X138" s="15"/>
      <c r="Y138" s="15"/>
      <c r="Z138" s="15"/>
    </row>
    <row r="139" spans="1:26" s="18" customFormat="1" ht="48.75" customHeight="1" x14ac:dyDescent="0.2">
      <c r="A139" s="685"/>
      <c r="B139" s="70" t="s">
        <v>83</v>
      </c>
      <c r="C139" s="672"/>
      <c r="D139" s="71">
        <v>169.5</v>
      </c>
      <c r="E139" s="69">
        <v>4461</v>
      </c>
      <c r="F139" s="34"/>
      <c r="G139" s="35" t="s">
        <v>1799</v>
      </c>
      <c r="H139" s="34"/>
      <c r="I139" s="35" t="s">
        <v>1799</v>
      </c>
      <c r="J139" s="34"/>
      <c r="K139" s="34"/>
      <c r="L139" s="35"/>
      <c r="M139" s="35" t="s">
        <v>1799</v>
      </c>
      <c r="N139" s="34"/>
      <c r="O139" s="36"/>
      <c r="P139" s="15"/>
      <c r="Q139" s="15"/>
      <c r="R139" s="15"/>
      <c r="S139" s="15"/>
      <c r="T139" s="15"/>
      <c r="U139" s="15"/>
      <c r="V139" s="15"/>
      <c r="W139" s="15"/>
      <c r="X139" s="15"/>
      <c r="Y139" s="15"/>
      <c r="Z139" s="15"/>
    </row>
    <row r="140" spans="1:26" s="18" customFormat="1" ht="48.75" customHeight="1" x14ac:dyDescent="0.2">
      <c r="A140" s="685" t="s">
        <v>1862</v>
      </c>
      <c r="B140" s="70" t="s">
        <v>1654</v>
      </c>
      <c r="C140" s="672" t="s">
        <v>4526</v>
      </c>
      <c r="D140" s="71">
        <v>276.26</v>
      </c>
      <c r="E140" s="69">
        <v>4462</v>
      </c>
      <c r="F140" s="34"/>
      <c r="G140" s="35" t="s">
        <v>1799</v>
      </c>
      <c r="H140" s="34"/>
      <c r="I140" s="35" t="s">
        <v>1799</v>
      </c>
      <c r="J140" s="34"/>
      <c r="K140" s="34"/>
      <c r="L140" s="35"/>
      <c r="M140" s="35" t="s">
        <v>1799</v>
      </c>
      <c r="N140" s="34"/>
      <c r="O140" s="36"/>
      <c r="P140" s="15"/>
      <c r="Q140" s="15"/>
      <c r="R140" s="15"/>
      <c r="S140" s="15"/>
      <c r="T140" s="15"/>
      <c r="U140" s="15"/>
      <c r="V140" s="15"/>
      <c r="W140" s="15"/>
      <c r="X140" s="15"/>
      <c r="Y140" s="15"/>
      <c r="Z140" s="15"/>
    </row>
    <row r="141" spans="1:26" s="18" customFormat="1" ht="48.75" customHeight="1" x14ac:dyDescent="0.2">
      <c r="A141" s="685"/>
      <c r="B141" s="70" t="s">
        <v>1655</v>
      </c>
      <c r="C141" s="672"/>
      <c r="D141" s="71">
        <v>44</v>
      </c>
      <c r="E141" s="69">
        <v>4463</v>
      </c>
      <c r="F141" s="34"/>
      <c r="G141" s="35" t="s">
        <v>1799</v>
      </c>
      <c r="H141" s="34"/>
      <c r="I141" s="35" t="s">
        <v>1799</v>
      </c>
      <c r="J141" s="34"/>
      <c r="K141" s="34"/>
      <c r="L141" s="35"/>
      <c r="M141" s="35" t="s">
        <v>1799</v>
      </c>
      <c r="N141" s="34"/>
      <c r="O141" s="36"/>
      <c r="P141" s="15"/>
      <c r="Q141" s="15"/>
      <c r="R141" s="15"/>
      <c r="S141" s="15"/>
      <c r="T141" s="15"/>
      <c r="U141" s="15"/>
      <c r="V141" s="15"/>
      <c r="W141" s="15"/>
      <c r="X141" s="15"/>
      <c r="Y141" s="15"/>
      <c r="Z141" s="15"/>
    </row>
    <row r="142" spans="1:26" s="18" customFormat="1" ht="48.75" customHeight="1" x14ac:dyDescent="0.2">
      <c r="A142" s="685"/>
      <c r="B142" s="70" t="s">
        <v>223</v>
      </c>
      <c r="C142" s="672"/>
      <c r="D142" s="71">
        <v>2139.0500000000002</v>
      </c>
      <c r="E142" s="69">
        <v>4464</v>
      </c>
      <c r="F142" s="34"/>
      <c r="G142" s="35" t="s">
        <v>1799</v>
      </c>
      <c r="H142" s="34"/>
      <c r="I142" s="35" t="s">
        <v>1799</v>
      </c>
      <c r="J142" s="34"/>
      <c r="K142" s="34"/>
      <c r="L142" s="35" t="s">
        <v>1799</v>
      </c>
      <c r="M142" s="35"/>
      <c r="N142" s="34"/>
      <c r="O142" s="36"/>
      <c r="P142" s="15"/>
      <c r="Q142" s="15"/>
      <c r="R142" s="15"/>
      <c r="S142" s="15"/>
      <c r="T142" s="15"/>
      <c r="U142" s="15"/>
      <c r="V142" s="15"/>
      <c r="W142" s="15"/>
      <c r="X142" s="15"/>
      <c r="Y142" s="15"/>
      <c r="Z142" s="15"/>
    </row>
    <row r="143" spans="1:26" s="18" customFormat="1" ht="48.75" customHeight="1" x14ac:dyDescent="0.2">
      <c r="A143" s="685"/>
      <c r="B143" s="70" t="s">
        <v>1656</v>
      </c>
      <c r="C143" s="672"/>
      <c r="D143" s="71">
        <v>128.1</v>
      </c>
      <c r="E143" s="69">
        <v>4465</v>
      </c>
      <c r="F143" s="34"/>
      <c r="G143" s="35" t="s">
        <v>1799</v>
      </c>
      <c r="H143" s="34"/>
      <c r="I143" s="35" t="s">
        <v>1799</v>
      </c>
      <c r="J143" s="34"/>
      <c r="K143" s="34"/>
      <c r="L143" s="35" t="s">
        <v>1799</v>
      </c>
      <c r="M143" s="35"/>
      <c r="N143" s="34"/>
      <c r="O143" s="36"/>
      <c r="P143" s="15"/>
      <c r="Q143" s="15"/>
      <c r="R143" s="15"/>
      <c r="S143" s="15"/>
      <c r="T143" s="15"/>
      <c r="U143" s="15"/>
      <c r="V143" s="15"/>
      <c r="W143" s="15"/>
      <c r="X143" s="15"/>
      <c r="Y143" s="15"/>
      <c r="Z143" s="15"/>
    </row>
    <row r="144" spans="1:26" s="18" customFormat="1" ht="48.75" customHeight="1" x14ac:dyDescent="0.2">
      <c r="A144" s="685"/>
      <c r="B144" s="70" t="s">
        <v>1657</v>
      </c>
      <c r="C144" s="672"/>
      <c r="D144" s="71">
        <v>244.89</v>
      </c>
      <c r="E144" s="69">
        <v>4466</v>
      </c>
      <c r="F144" s="34"/>
      <c r="G144" s="35" t="s">
        <v>1799</v>
      </c>
      <c r="H144" s="34"/>
      <c r="I144" s="35" t="s">
        <v>1799</v>
      </c>
      <c r="J144" s="34"/>
      <c r="K144" s="34"/>
      <c r="L144" s="35" t="s">
        <v>1799</v>
      </c>
      <c r="M144" s="35"/>
      <c r="N144" s="34"/>
      <c r="O144" s="36"/>
      <c r="P144" s="15"/>
      <c r="Q144" s="15"/>
      <c r="R144" s="15"/>
      <c r="S144" s="15"/>
      <c r="T144" s="15"/>
      <c r="U144" s="15"/>
      <c r="V144" s="15"/>
      <c r="W144" s="15"/>
      <c r="X144" s="15"/>
      <c r="Y144" s="15"/>
      <c r="Z144" s="15"/>
    </row>
    <row r="145" spans="1:26" s="18" customFormat="1" ht="48.75" customHeight="1" x14ac:dyDescent="0.2">
      <c r="A145" s="685" t="s">
        <v>1863</v>
      </c>
      <c r="B145" s="70" t="s">
        <v>67</v>
      </c>
      <c r="C145" s="672" t="s">
        <v>4515</v>
      </c>
      <c r="D145" s="71">
        <v>395.5</v>
      </c>
      <c r="E145" s="69">
        <v>4467</v>
      </c>
      <c r="F145" s="34"/>
      <c r="G145" s="35" t="s">
        <v>1799</v>
      </c>
      <c r="H145" s="34"/>
      <c r="I145" s="35" t="s">
        <v>1799</v>
      </c>
      <c r="J145" s="34"/>
      <c r="K145" s="34"/>
      <c r="L145" s="35" t="s">
        <v>1799</v>
      </c>
      <c r="M145" s="35"/>
      <c r="N145" s="34"/>
      <c r="O145" s="36"/>
      <c r="P145" s="15"/>
      <c r="Q145" s="15"/>
      <c r="R145" s="15"/>
      <c r="S145" s="15"/>
      <c r="T145" s="15"/>
      <c r="U145" s="15"/>
      <c r="V145" s="15"/>
      <c r="W145" s="15"/>
      <c r="X145" s="15"/>
      <c r="Y145" s="15"/>
      <c r="Z145" s="15"/>
    </row>
    <row r="146" spans="1:26" s="18" customFormat="1" ht="48.75" customHeight="1" x14ac:dyDescent="0.2">
      <c r="A146" s="685"/>
      <c r="B146" s="70" t="s">
        <v>83</v>
      </c>
      <c r="C146" s="672"/>
      <c r="D146" s="71">
        <v>395.5</v>
      </c>
      <c r="E146" s="69">
        <v>4468</v>
      </c>
      <c r="F146" s="34"/>
      <c r="G146" s="35" t="s">
        <v>1799</v>
      </c>
      <c r="H146" s="34"/>
      <c r="I146" s="35" t="s">
        <v>1799</v>
      </c>
      <c r="J146" s="34"/>
      <c r="K146" s="34"/>
      <c r="L146" s="35" t="s">
        <v>1799</v>
      </c>
      <c r="M146" s="35"/>
      <c r="N146" s="34"/>
      <c r="O146" s="36"/>
      <c r="P146" s="15"/>
      <c r="Q146" s="15"/>
      <c r="R146" s="15"/>
      <c r="S146" s="15"/>
      <c r="T146" s="15"/>
      <c r="U146" s="15"/>
      <c r="V146" s="15"/>
      <c r="W146" s="15"/>
      <c r="X146" s="15"/>
      <c r="Y146" s="15"/>
      <c r="Z146" s="15"/>
    </row>
    <row r="147" spans="1:26" s="18" customFormat="1" ht="48.75" customHeight="1" x14ac:dyDescent="0.2">
      <c r="A147" s="685" t="s">
        <v>1864</v>
      </c>
      <c r="B147" s="70" t="s">
        <v>1658</v>
      </c>
      <c r="C147" s="672" t="s">
        <v>4527</v>
      </c>
      <c r="D147" s="71">
        <v>180.8</v>
      </c>
      <c r="E147" s="69">
        <v>4469</v>
      </c>
      <c r="F147" s="34"/>
      <c r="G147" s="35" t="s">
        <v>1799</v>
      </c>
      <c r="H147" s="34"/>
      <c r="I147" s="35" t="s">
        <v>1799</v>
      </c>
      <c r="J147" s="34"/>
      <c r="K147" s="34"/>
      <c r="L147" s="35" t="s">
        <v>1799</v>
      </c>
      <c r="M147" s="35"/>
      <c r="N147" s="34"/>
      <c r="O147" s="36"/>
      <c r="P147" s="15"/>
      <c r="Q147" s="15"/>
      <c r="R147" s="15"/>
      <c r="S147" s="15"/>
      <c r="T147" s="15"/>
      <c r="U147" s="15"/>
      <c r="V147" s="15"/>
      <c r="W147" s="15"/>
      <c r="X147" s="15"/>
      <c r="Y147" s="15"/>
      <c r="Z147" s="15"/>
    </row>
    <row r="148" spans="1:26" s="18" customFormat="1" ht="48.75" customHeight="1" x14ac:dyDescent="0.2">
      <c r="A148" s="685"/>
      <c r="B148" s="70" t="s">
        <v>1659</v>
      </c>
      <c r="C148" s="672"/>
      <c r="D148" s="71">
        <v>335.6</v>
      </c>
      <c r="E148" s="69">
        <v>4470</v>
      </c>
      <c r="F148" s="34"/>
      <c r="G148" s="35" t="s">
        <v>1799</v>
      </c>
      <c r="H148" s="34"/>
      <c r="I148" s="35" t="s">
        <v>1799</v>
      </c>
      <c r="J148" s="34"/>
      <c r="K148" s="34"/>
      <c r="L148" s="35" t="s">
        <v>1799</v>
      </c>
      <c r="M148" s="35"/>
      <c r="N148" s="34"/>
      <c r="O148" s="36"/>
      <c r="P148" s="15"/>
      <c r="Q148" s="15"/>
      <c r="R148" s="15"/>
      <c r="S148" s="15"/>
      <c r="T148" s="15"/>
      <c r="U148" s="15"/>
      <c r="V148" s="15"/>
      <c r="W148" s="15"/>
      <c r="X148" s="15"/>
      <c r="Y148" s="15"/>
      <c r="Z148" s="15"/>
    </row>
    <row r="149" spans="1:26" s="18" customFormat="1" ht="48.75" customHeight="1" x14ac:dyDescent="0.2">
      <c r="A149" s="685"/>
      <c r="B149" s="70" t="s">
        <v>478</v>
      </c>
      <c r="C149" s="672"/>
      <c r="D149" s="71">
        <v>116.4</v>
      </c>
      <c r="E149" s="69">
        <v>4474</v>
      </c>
      <c r="F149" s="34"/>
      <c r="G149" s="35" t="s">
        <v>1799</v>
      </c>
      <c r="H149" s="34"/>
      <c r="I149" s="35" t="s">
        <v>1799</v>
      </c>
      <c r="J149" s="34"/>
      <c r="K149" s="34"/>
      <c r="L149" s="35"/>
      <c r="M149" s="35" t="s">
        <v>1799</v>
      </c>
      <c r="N149" s="34"/>
      <c r="O149" s="36"/>
      <c r="P149" s="15"/>
      <c r="Q149" s="15"/>
      <c r="R149" s="15"/>
      <c r="S149" s="15"/>
      <c r="T149" s="15"/>
      <c r="U149" s="15"/>
      <c r="V149" s="15"/>
      <c r="W149" s="15"/>
      <c r="X149" s="15"/>
      <c r="Y149" s="15"/>
      <c r="Z149" s="15"/>
    </row>
    <row r="150" spans="1:26" s="18" customFormat="1" ht="48.75" customHeight="1" x14ac:dyDescent="0.2">
      <c r="A150" s="685"/>
      <c r="B150" s="70" t="s">
        <v>1125</v>
      </c>
      <c r="C150" s="672"/>
      <c r="D150" s="71">
        <v>150</v>
      </c>
      <c r="E150" s="69">
        <v>4475</v>
      </c>
      <c r="F150" s="34"/>
      <c r="G150" s="35" t="s">
        <v>1799</v>
      </c>
      <c r="H150" s="34"/>
      <c r="I150" s="35" t="s">
        <v>1799</v>
      </c>
      <c r="J150" s="34"/>
      <c r="K150" s="34"/>
      <c r="L150" s="35"/>
      <c r="M150" s="35" t="s">
        <v>1799</v>
      </c>
      <c r="N150" s="34"/>
      <c r="O150" s="36"/>
      <c r="P150" s="15"/>
      <c r="Q150" s="15"/>
      <c r="R150" s="15"/>
      <c r="S150" s="15"/>
      <c r="T150" s="15"/>
      <c r="U150" s="15"/>
      <c r="V150" s="15"/>
      <c r="W150" s="15"/>
      <c r="X150" s="15"/>
      <c r="Y150" s="15"/>
      <c r="Z150" s="15"/>
    </row>
    <row r="151" spans="1:26" s="18" customFormat="1" ht="48.75" customHeight="1" x14ac:dyDescent="0.2">
      <c r="A151" s="685" t="s">
        <v>1865</v>
      </c>
      <c r="B151" s="70" t="s">
        <v>67</v>
      </c>
      <c r="C151" s="672" t="s">
        <v>3409</v>
      </c>
      <c r="D151" s="71">
        <v>733.76</v>
      </c>
      <c r="E151" s="69">
        <v>4471</v>
      </c>
      <c r="F151" s="34"/>
      <c r="G151" s="35" t="s">
        <v>1799</v>
      </c>
      <c r="H151" s="34"/>
      <c r="I151" s="35" t="s">
        <v>1799</v>
      </c>
      <c r="J151" s="34"/>
      <c r="K151" s="34"/>
      <c r="L151" s="35"/>
      <c r="M151" s="35" t="s">
        <v>1799</v>
      </c>
      <c r="N151" s="34"/>
      <c r="O151" s="36"/>
      <c r="P151" s="15"/>
      <c r="Q151" s="15"/>
      <c r="R151" s="15"/>
      <c r="S151" s="15"/>
      <c r="T151" s="15"/>
      <c r="U151" s="15"/>
      <c r="V151" s="15"/>
      <c r="W151" s="15"/>
      <c r="X151" s="15"/>
      <c r="Y151" s="15"/>
      <c r="Z151" s="15"/>
    </row>
    <row r="152" spans="1:26" s="18" customFormat="1" ht="48.75" customHeight="1" x14ac:dyDescent="0.2">
      <c r="A152" s="685"/>
      <c r="B152" s="70" t="s">
        <v>83</v>
      </c>
      <c r="C152" s="672"/>
      <c r="D152" s="71">
        <v>719.88</v>
      </c>
      <c r="E152" s="69">
        <v>4472</v>
      </c>
      <c r="F152" s="34"/>
      <c r="G152" s="35" t="s">
        <v>1799</v>
      </c>
      <c r="H152" s="34"/>
      <c r="I152" s="35" t="s">
        <v>1799</v>
      </c>
      <c r="J152" s="34"/>
      <c r="K152" s="34"/>
      <c r="L152" s="35" t="s">
        <v>1799</v>
      </c>
      <c r="M152" s="35"/>
      <c r="N152" s="34"/>
      <c r="O152" s="36"/>
      <c r="P152" s="15"/>
      <c r="Q152" s="15"/>
      <c r="R152" s="15"/>
      <c r="S152" s="15"/>
      <c r="T152" s="15"/>
      <c r="U152" s="15"/>
      <c r="V152" s="15"/>
      <c r="W152" s="15"/>
      <c r="X152" s="15"/>
      <c r="Y152" s="15"/>
      <c r="Z152" s="15"/>
    </row>
    <row r="153" spans="1:26" s="18" customFormat="1" ht="63" x14ac:dyDescent="0.2">
      <c r="A153" s="60" t="s">
        <v>1866</v>
      </c>
      <c r="B153" s="70" t="s">
        <v>1651</v>
      </c>
      <c r="C153" s="68" t="s">
        <v>4528</v>
      </c>
      <c r="D153" s="71">
        <v>1264.24</v>
      </c>
      <c r="E153" s="62" t="s">
        <v>1728</v>
      </c>
      <c r="F153" s="34"/>
      <c r="G153" s="35" t="s">
        <v>1799</v>
      </c>
      <c r="H153" s="34"/>
      <c r="I153" s="35" t="s">
        <v>1799</v>
      </c>
      <c r="J153" s="34"/>
      <c r="K153" s="34"/>
      <c r="L153" s="35" t="s">
        <v>1799</v>
      </c>
      <c r="M153" s="35"/>
      <c r="N153" s="34"/>
      <c r="O153" s="36"/>
      <c r="P153" s="15"/>
      <c r="Q153" s="15"/>
      <c r="R153" s="15"/>
      <c r="S153" s="15"/>
      <c r="T153" s="15"/>
      <c r="U153" s="15"/>
      <c r="V153" s="15"/>
      <c r="W153" s="15"/>
      <c r="X153" s="15"/>
      <c r="Y153" s="15"/>
      <c r="Z153" s="15"/>
    </row>
    <row r="154" spans="1:26" s="18" customFormat="1" ht="43.5" customHeight="1" x14ac:dyDescent="0.2">
      <c r="A154" s="60" t="s">
        <v>1867</v>
      </c>
      <c r="B154" s="70" t="s">
        <v>741</v>
      </c>
      <c r="C154" s="70" t="s">
        <v>3410</v>
      </c>
      <c r="D154" s="71">
        <v>3750</v>
      </c>
      <c r="E154" s="69">
        <v>4476</v>
      </c>
      <c r="F154" s="34"/>
      <c r="G154" s="35" t="s">
        <v>1799</v>
      </c>
      <c r="H154" s="34"/>
      <c r="I154" s="35" t="s">
        <v>1799</v>
      </c>
      <c r="J154" s="34"/>
      <c r="K154" s="34"/>
      <c r="L154" s="35" t="s">
        <v>1799</v>
      </c>
      <c r="M154" s="35" t="s">
        <v>1799</v>
      </c>
      <c r="N154" s="34"/>
      <c r="O154" s="36"/>
      <c r="P154" s="15"/>
      <c r="Q154" s="15"/>
      <c r="R154" s="15"/>
      <c r="S154" s="15"/>
      <c r="T154" s="15"/>
      <c r="U154" s="15"/>
      <c r="V154" s="15"/>
      <c r="W154" s="15"/>
      <c r="X154" s="15"/>
      <c r="Y154" s="15"/>
      <c r="Z154" s="15"/>
    </row>
    <row r="155" spans="1:26" s="18" customFormat="1" ht="43.5" customHeight="1" x14ac:dyDescent="0.2">
      <c r="A155" s="60" t="s">
        <v>1868</v>
      </c>
      <c r="B155" s="70" t="s">
        <v>1660</v>
      </c>
      <c r="C155" s="70" t="s">
        <v>3411</v>
      </c>
      <c r="D155" s="71">
        <v>364</v>
      </c>
      <c r="E155" s="69">
        <v>4477</v>
      </c>
      <c r="F155" s="34"/>
      <c r="G155" s="35" t="s">
        <v>1799</v>
      </c>
      <c r="H155" s="34"/>
      <c r="I155" s="35" t="s">
        <v>1799</v>
      </c>
      <c r="J155" s="34"/>
      <c r="K155" s="34"/>
      <c r="L155" s="35" t="s">
        <v>1799</v>
      </c>
      <c r="M155" s="35" t="s">
        <v>1799</v>
      </c>
      <c r="N155" s="34"/>
      <c r="O155" s="36"/>
      <c r="P155" s="15"/>
      <c r="Q155" s="15"/>
      <c r="R155" s="15"/>
      <c r="S155" s="15"/>
      <c r="T155" s="15"/>
      <c r="U155" s="15"/>
      <c r="V155" s="15"/>
      <c r="W155" s="15"/>
      <c r="X155" s="15"/>
      <c r="Y155" s="15"/>
      <c r="Z155" s="15"/>
    </row>
    <row r="156" spans="1:26" s="18" customFormat="1" ht="39.75" customHeight="1" x14ac:dyDescent="0.2">
      <c r="A156" s="685" t="s">
        <v>1869</v>
      </c>
      <c r="B156" s="70" t="s">
        <v>83</v>
      </c>
      <c r="C156" s="672" t="s">
        <v>4529</v>
      </c>
      <c r="D156" s="71">
        <v>381.38</v>
      </c>
      <c r="E156" s="69">
        <v>4479</v>
      </c>
      <c r="F156" s="34"/>
      <c r="G156" s="35" t="s">
        <v>1799</v>
      </c>
      <c r="H156" s="34"/>
      <c r="I156" s="35" t="s">
        <v>1799</v>
      </c>
      <c r="J156" s="34"/>
      <c r="K156" s="34"/>
      <c r="L156" s="35" t="s">
        <v>1799</v>
      </c>
      <c r="M156" s="35" t="s">
        <v>1799</v>
      </c>
      <c r="N156" s="34"/>
      <c r="O156" s="36"/>
      <c r="P156" s="15"/>
      <c r="Q156" s="15"/>
      <c r="R156" s="15"/>
      <c r="S156" s="15"/>
      <c r="T156" s="15"/>
      <c r="U156" s="15"/>
      <c r="V156" s="15"/>
      <c r="W156" s="15"/>
      <c r="X156" s="15"/>
      <c r="Y156" s="15"/>
      <c r="Z156" s="15"/>
    </row>
    <row r="157" spans="1:26" s="18" customFormat="1" ht="39.75" customHeight="1" x14ac:dyDescent="0.2">
      <c r="A157" s="685"/>
      <c r="B157" s="70" t="s">
        <v>67</v>
      </c>
      <c r="C157" s="672"/>
      <c r="D157" s="71">
        <v>381.38</v>
      </c>
      <c r="E157" s="69">
        <v>4480</v>
      </c>
      <c r="F157" s="34"/>
      <c r="G157" s="35" t="s">
        <v>1799</v>
      </c>
      <c r="H157" s="34"/>
      <c r="I157" s="35" t="s">
        <v>1799</v>
      </c>
      <c r="J157" s="34"/>
      <c r="K157" s="34"/>
      <c r="L157" s="35" t="s">
        <v>1799</v>
      </c>
      <c r="M157" s="35" t="s">
        <v>1799</v>
      </c>
      <c r="N157" s="34"/>
      <c r="O157" s="36"/>
      <c r="P157" s="15"/>
      <c r="Q157" s="15"/>
      <c r="R157" s="15"/>
      <c r="S157" s="15"/>
      <c r="T157" s="15"/>
      <c r="U157" s="15"/>
      <c r="V157" s="15"/>
      <c r="W157" s="15"/>
      <c r="X157" s="15"/>
      <c r="Y157" s="15"/>
      <c r="Z157" s="15"/>
    </row>
    <row r="158" spans="1:26" s="18" customFormat="1" ht="39.75" customHeight="1" x14ac:dyDescent="0.2">
      <c r="A158" s="60" t="s">
        <v>1870</v>
      </c>
      <c r="B158" s="70" t="s">
        <v>1453</v>
      </c>
      <c r="C158" s="70" t="s">
        <v>4530</v>
      </c>
      <c r="D158" s="71">
        <v>2048.2199999999998</v>
      </c>
      <c r="E158" s="69">
        <v>4481</v>
      </c>
      <c r="F158" s="34"/>
      <c r="G158" s="35" t="s">
        <v>1799</v>
      </c>
      <c r="H158" s="34"/>
      <c r="I158" s="35" t="s">
        <v>1799</v>
      </c>
      <c r="J158" s="34"/>
      <c r="K158" s="34"/>
      <c r="L158" s="35"/>
      <c r="M158" s="35" t="s">
        <v>1799</v>
      </c>
      <c r="N158" s="34"/>
      <c r="O158" s="36"/>
      <c r="P158" s="15"/>
      <c r="Q158" s="15"/>
      <c r="R158" s="15"/>
      <c r="S158" s="15"/>
      <c r="T158" s="15"/>
      <c r="U158" s="15"/>
      <c r="V158" s="15"/>
      <c r="W158" s="15"/>
      <c r="X158" s="15"/>
      <c r="Y158" s="15"/>
      <c r="Z158" s="15"/>
    </row>
    <row r="159" spans="1:26" s="18" customFormat="1" ht="56.25" customHeight="1" x14ac:dyDescent="0.2">
      <c r="A159" s="60" t="s">
        <v>1872</v>
      </c>
      <c r="B159" s="70" t="s">
        <v>1661</v>
      </c>
      <c r="C159" s="68" t="s">
        <v>4531</v>
      </c>
      <c r="D159" s="71">
        <v>3596.4</v>
      </c>
      <c r="E159" s="69">
        <v>4482</v>
      </c>
      <c r="F159" s="34"/>
      <c r="G159" s="35" t="s">
        <v>1799</v>
      </c>
      <c r="H159" s="34"/>
      <c r="I159" s="35" t="s">
        <v>1799</v>
      </c>
      <c r="J159" s="34"/>
      <c r="K159" s="34"/>
      <c r="L159" s="35"/>
      <c r="M159" s="35" t="s">
        <v>1799</v>
      </c>
      <c r="N159" s="34"/>
      <c r="O159" s="36"/>
      <c r="P159" s="15"/>
      <c r="Q159" s="15"/>
      <c r="R159" s="15"/>
      <c r="S159" s="15"/>
      <c r="T159" s="15"/>
      <c r="U159" s="15"/>
      <c r="V159" s="15"/>
      <c r="W159" s="15"/>
      <c r="X159" s="15"/>
      <c r="Y159" s="15"/>
      <c r="Z159" s="15"/>
    </row>
    <row r="160" spans="1:26" s="18" customFormat="1" ht="64.5" customHeight="1" x14ac:dyDescent="0.2">
      <c r="A160" s="60" t="s">
        <v>1873</v>
      </c>
      <c r="B160" s="70" t="s">
        <v>1393</v>
      </c>
      <c r="C160" s="70" t="s">
        <v>4532</v>
      </c>
      <c r="D160" s="71">
        <v>383.98</v>
      </c>
      <c r="E160" s="69">
        <v>4483</v>
      </c>
      <c r="F160" s="34"/>
      <c r="G160" s="35" t="s">
        <v>1799</v>
      </c>
      <c r="H160" s="34"/>
      <c r="I160" s="35" t="s">
        <v>1799</v>
      </c>
      <c r="J160" s="34"/>
      <c r="K160" s="34"/>
      <c r="L160" s="35" t="s">
        <v>1799</v>
      </c>
      <c r="M160" s="35"/>
      <c r="N160" s="34"/>
      <c r="O160" s="36"/>
      <c r="P160" s="15"/>
      <c r="Q160" s="15"/>
      <c r="R160" s="15"/>
      <c r="S160" s="15"/>
      <c r="T160" s="15"/>
      <c r="U160" s="15"/>
      <c r="V160" s="15"/>
      <c r="W160" s="15"/>
      <c r="X160" s="15"/>
      <c r="Y160" s="15"/>
      <c r="Z160" s="15"/>
    </row>
    <row r="161" spans="1:26" s="18" customFormat="1" ht="64.5" customHeight="1" x14ac:dyDescent="0.2">
      <c r="A161" s="60" t="s">
        <v>1874</v>
      </c>
      <c r="B161" s="70" t="s">
        <v>1662</v>
      </c>
      <c r="C161" s="68" t="s">
        <v>4533</v>
      </c>
      <c r="D161" s="71">
        <v>392</v>
      </c>
      <c r="E161" s="69">
        <v>4484</v>
      </c>
      <c r="F161" s="34"/>
      <c r="G161" s="35" t="s">
        <v>1799</v>
      </c>
      <c r="H161" s="34"/>
      <c r="I161" s="35" t="s">
        <v>1799</v>
      </c>
      <c r="J161" s="34"/>
      <c r="K161" s="34"/>
      <c r="L161" s="35" t="s">
        <v>1799</v>
      </c>
      <c r="M161" s="35"/>
      <c r="N161" s="34"/>
      <c r="O161" s="36"/>
      <c r="P161" s="15"/>
      <c r="Q161" s="15"/>
      <c r="R161" s="15"/>
      <c r="S161" s="15"/>
      <c r="T161" s="15"/>
      <c r="U161" s="15"/>
      <c r="V161" s="15"/>
      <c r="W161" s="15"/>
      <c r="X161" s="15"/>
      <c r="Y161" s="15"/>
      <c r="Z161" s="15"/>
    </row>
    <row r="162" spans="1:26" s="18" customFormat="1" ht="64.5" customHeight="1" x14ac:dyDescent="0.2">
      <c r="A162" s="60" t="s">
        <v>1875</v>
      </c>
      <c r="B162" s="70" t="s">
        <v>752</v>
      </c>
      <c r="C162" s="70" t="s">
        <v>4534</v>
      </c>
      <c r="D162" s="71">
        <v>310.68</v>
      </c>
      <c r="E162" s="69">
        <v>4485</v>
      </c>
      <c r="F162" s="34"/>
      <c r="G162" s="35" t="s">
        <v>1799</v>
      </c>
      <c r="H162" s="34"/>
      <c r="I162" s="35" t="s">
        <v>1799</v>
      </c>
      <c r="J162" s="34"/>
      <c r="K162" s="34"/>
      <c r="L162" s="35" t="s">
        <v>1799</v>
      </c>
      <c r="M162" s="35"/>
      <c r="N162" s="34"/>
      <c r="O162" s="36"/>
      <c r="P162" s="15"/>
      <c r="Q162" s="15"/>
      <c r="R162" s="15"/>
      <c r="S162" s="15"/>
      <c r="T162" s="15"/>
      <c r="U162" s="15"/>
      <c r="V162" s="15"/>
      <c r="W162" s="15"/>
      <c r="X162" s="15"/>
      <c r="Y162" s="15"/>
      <c r="Z162" s="15"/>
    </row>
    <row r="163" spans="1:26" s="18" customFormat="1" ht="64.5" customHeight="1" x14ac:dyDescent="0.2">
      <c r="A163" s="60" t="s">
        <v>1876</v>
      </c>
      <c r="B163" s="70" t="s">
        <v>1185</v>
      </c>
      <c r="C163" s="70" t="s">
        <v>3412</v>
      </c>
      <c r="D163" s="71">
        <v>141.25</v>
      </c>
      <c r="E163" s="69">
        <v>4488</v>
      </c>
      <c r="F163" s="34"/>
      <c r="G163" s="35" t="s">
        <v>1799</v>
      </c>
      <c r="H163" s="34"/>
      <c r="I163" s="35" t="s">
        <v>1799</v>
      </c>
      <c r="J163" s="34"/>
      <c r="K163" s="34"/>
      <c r="L163" s="35" t="s">
        <v>1799</v>
      </c>
      <c r="M163" s="35"/>
      <c r="N163" s="34"/>
      <c r="O163" s="36"/>
      <c r="P163" s="15"/>
      <c r="Q163" s="15"/>
      <c r="R163" s="15"/>
      <c r="S163" s="15"/>
      <c r="T163" s="15"/>
      <c r="U163" s="15"/>
      <c r="V163" s="15"/>
      <c r="W163" s="15"/>
      <c r="X163" s="15"/>
      <c r="Y163" s="15"/>
      <c r="Z163" s="15"/>
    </row>
    <row r="164" spans="1:26" s="18" customFormat="1" ht="64.5" customHeight="1" x14ac:dyDescent="0.2">
      <c r="A164" s="60" t="s">
        <v>1877</v>
      </c>
      <c r="B164" s="70" t="s">
        <v>1663</v>
      </c>
      <c r="C164" s="68" t="s">
        <v>4535</v>
      </c>
      <c r="D164" s="71">
        <v>626</v>
      </c>
      <c r="E164" s="69">
        <v>4486</v>
      </c>
      <c r="F164" s="34"/>
      <c r="G164" s="35" t="s">
        <v>1799</v>
      </c>
      <c r="H164" s="34"/>
      <c r="I164" s="35" t="s">
        <v>1799</v>
      </c>
      <c r="J164" s="34"/>
      <c r="K164" s="34"/>
      <c r="L164" s="35"/>
      <c r="M164" s="35" t="s">
        <v>1799</v>
      </c>
      <c r="N164" s="34"/>
      <c r="O164" s="36"/>
      <c r="P164" s="15"/>
      <c r="Q164" s="15"/>
      <c r="R164" s="15"/>
      <c r="S164" s="15"/>
      <c r="T164" s="15"/>
      <c r="U164" s="15"/>
      <c r="V164" s="15"/>
      <c r="W164" s="15"/>
      <c r="X164" s="15"/>
      <c r="Y164" s="15"/>
      <c r="Z164" s="15"/>
    </row>
    <row r="165" spans="1:26" s="18" customFormat="1" ht="64.5" customHeight="1" x14ac:dyDescent="0.2">
      <c r="A165" s="60" t="s">
        <v>1878</v>
      </c>
      <c r="B165" s="70" t="s">
        <v>1460</v>
      </c>
      <c r="C165" s="68" t="s">
        <v>4536</v>
      </c>
      <c r="D165" s="71">
        <v>1807.5</v>
      </c>
      <c r="E165" s="69">
        <v>4489</v>
      </c>
      <c r="F165" s="34"/>
      <c r="G165" s="35" t="s">
        <v>1799</v>
      </c>
      <c r="H165" s="34"/>
      <c r="I165" s="35" t="s">
        <v>1799</v>
      </c>
      <c r="J165" s="34"/>
      <c r="K165" s="34"/>
      <c r="L165" s="35"/>
      <c r="M165" s="35" t="s">
        <v>1799</v>
      </c>
      <c r="N165" s="34"/>
      <c r="O165" s="36"/>
      <c r="P165" s="15"/>
      <c r="Q165" s="15"/>
      <c r="R165" s="15"/>
      <c r="S165" s="15"/>
      <c r="T165" s="15"/>
      <c r="U165" s="15"/>
      <c r="V165" s="15"/>
      <c r="W165" s="15"/>
      <c r="X165" s="15"/>
      <c r="Y165" s="15"/>
      <c r="Z165" s="15"/>
    </row>
    <row r="166" spans="1:26" s="18" customFormat="1" ht="57.75" customHeight="1" x14ac:dyDescent="0.2">
      <c r="A166" s="60" t="s">
        <v>1879</v>
      </c>
      <c r="B166" s="70" t="s">
        <v>1294</v>
      </c>
      <c r="C166" s="68" t="s">
        <v>4537</v>
      </c>
      <c r="D166" s="71">
        <v>6240</v>
      </c>
      <c r="E166" s="69">
        <v>4490</v>
      </c>
      <c r="F166" s="34"/>
      <c r="G166" s="35" t="s">
        <v>1799</v>
      </c>
      <c r="H166" s="34"/>
      <c r="I166" s="35" t="s">
        <v>1799</v>
      </c>
      <c r="J166" s="34"/>
      <c r="K166" s="34"/>
      <c r="L166" s="35"/>
      <c r="M166" s="35" t="s">
        <v>1799</v>
      </c>
      <c r="N166" s="34"/>
      <c r="O166" s="36"/>
      <c r="P166" s="15"/>
      <c r="Q166" s="15"/>
      <c r="R166" s="15"/>
      <c r="S166" s="15"/>
      <c r="T166" s="15"/>
      <c r="U166" s="15"/>
      <c r="V166" s="15"/>
      <c r="W166" s="15"/>
      <c r="X166" s="15"/>
      <c r="Y166" s="15"/>
      <c r="Z166" s="15"/>
    </row>
    <row r="167" spans="1:26" s="18" customFormat="1" ht="33" customHeight="1" x14ac:dyDescent="0.2">
      <c r="A167" s="60" t="s">
        <v>1880</v>
      </c>
      <c r="B167" s="70" t="s">
        <v>752</v>
      </c>
      <c r="C167" s="68" t="s">
        <v>4481</v>
      </c>
      <c r="D167" s="71">
        <v>366.56</v>
      </c>
      <c r="E167" s="69">
        <v>4491</v>
      </c>
      <c r="F167" s="34"/>
      <c r="G167" s="35" t="s">
        <v>1799</v>
      </c>
      <c r="H167" s="34"/>
      <c r="I167" s="35" t="s">
        <v>1799</v>
      </c>
      <c r="J167" s="34"/>
      <c r="K167" s="34"/>
      <c r="L167" s="35" t="s">
        <v>1799</v>
      </c>
      <c r="M167" s="35"/>
      <c r="N167" s="34"/>
      <c r="O167" s="36"/>
      <c r="P167" s="15"/>
      <c r="Q167" s="15"/>
      <c r="R167" s="15"/>
      <c r="S167" s="15"/>
      <c r="T167" s="15"/>
      <c r="U167" s="15"/>
      <c r="V167" s="15"/>
      <c r="W167" s="15"/>
      <c r="X167" s="15"/>
      <c r="Y167" s="15"/>
      <c r="Z167" s="15"/>
    </row>
    <row r="168" spans="1:26" s="18" customFormat="1" ht="33" customHeight="1" x14ac:dyDescent="0.2">
      <c r="A168" s="685" t="s">
        <v>1881</v>
      </c>
      <c r="B168" s="70" t="s">
        <v>495</v>
      </c>
      <c r="C168" s="672" t="s">
        <v>4538</v>
      </c>
      <c r="D168" s="71">
        <v>1915</v>
      </c>
      <c r="E168" s="69">
        <v>4492</v>
      </c>
      <c r="F168" s="34"/>
      <c r="G168" s="35" t="s">
        <v>1799</v>
      </c>
      <c r="H168" s="34"/>
      <c r="I168" s="35" t="s">
        <v>1799</v>
      </c>
      <c r="J168" s="34"/>
      <c r="K168" s="34"/>
      <c r="L168" s="35" t="s">
        <v>1799</v>
      </c>
      <c r="M168" s="35"/>
      <c r="N168" s="34"/>
      <c r="O168" s="36"/>
      <c r="P168" s="15"/>
      <c r="Q168" s="15"/>
      <c r="R168" s="15"/>
      <c r="S168" s="15"/>
      <c r="T168" s="15"/>
      <c r="U168" s="15"/>
      <c r="V168" s="15"/>
      <c r="W168" s="15"/>
      <c r="X168" s="15"/>
      <c r="Y168" s="15"/>
      <c r="Z168" s="15"/>
    </row>
    <row r="169" spans="1:26" s="18" customFormat="1" ht="33" customHeight="1" x14ac:dyDescent="0.2">
      <c r="A169" s="685"/>
      <c r="B169" s="70" t="s">
        <v>1664</v>
      </c>
      <c r="C169" s="672"/>
      <c r="D169" s="71">
        <v>260</v>
      </c>
      <c r="E169" s="69">
        <v>4493</v>
      </c>
      <c r="F169" s="34"/>
      <c r="G169" s="35" t="s">
        <v>1799</v>
      </c>
      <c r="H169" s="34"/>
      <c r="I169" s="35" t="s">
        <v>1799</v>
      </c>
      <c r="J169" s="34"/>
      <c r="K169" s="34"/>
      <c r="L169" s="35" t="s">
        <v>1799</v>
      </c>
      <c r="M169" s="35"/>
      <c r="N169" s="34"/>
      <c r="O169" s="36"/>
      <c r="P169" s="15"/>
      <c r="Q169" s="15"/>
      <c r="R169" s="15"/>
      <c r="S169" s="15"/>
      <c r="T169" s="15"/>
      <c r="U169" s="15"/>
      <c r="V169" s="15"/>
      <c r="W169" s="15"/>
      <c r="X169" s="15"/>
      <c r="Y169" s="15"/>
      <c r="Z169" s="15"/>
    </row>
    <row r="170" spans="1:26" s="18" customFormat="1" ht="71.25" customHeight="1" x14ac:dyDescent="0.2">
      <c r="A170" s="60" t="s">
        <v>1882</v>
      </c>
      <c r="B170" s="70" t="s">
        <v>1665</v>
      </c>
      <c r="C170" s="68" t="s">
        <v>4539</v>
      </c>
      <c r="D170" s="71">
        <v>5491.94</v>
      </c>
      <c r="E170" s="69">
        <v>4495</v>
      </c>
      <c r="F170" s="34"/>
      <c r="G170" s="35" t="s">
        <v>1799</v>
      </c>
      <c r="H170" s="34"/>
      <c r="I170" s="35" t="s">
        <v>1799</v>
      </c>
      <c r="J170" s="34"/>
      <c r="K170" s="34"/>
      <c r="L170" s="35" t="s">
        <v>1799</v>
      </c>
      <c r="M170" s="35"/>
      <c r="N170" s="34"/>
      <c r="O170" s="36"/>
      <c r="P170" s="15"/>
      <c r="Q170" s="15"/>
      <c r="R170" s="15"/>
      <c r="S170" s="15"/>
      <c r="T170" s="15"/>
      <c r="U170" s="15"/>
      <c r="V170" s="15"/>
      <c r="W170" s="15"/>
      <c r="X170" s="15"/>
      <c r="Y170" s="15"/>
      <c r="Z170" s="15"/>
    </row>
    <row r="171" spans="1:26" s="18" customFormat="1" ht="49.5" customHeight="1" x14ac:dyDescent="0.2">
      <c r="A171" s="685" t="s">
        <v>1883</v>
      </c>
      <c r="B171" s="70" t="s">
        <v>1666</v>
      </c>
      <c r="C171" s="672" t="s">
        <v>4718</v>
      </c>
      <c r="D171" s="71">
        <v>3002.4</v>
      </c>
      <c r="E171" s="69">
        <v>4496</v>
      </c>
      <c r="F171" s="34"/>
      <c r="G171" s="35" t="s">
        <v>1799</v>
      </c>
      <c r="H171" s="34"/>
      <c r="I171" s="35" t="s">
        <v>1799</v>
      </c>
      <c r="J171" s="34"/>
      <c r="K171" s="34"/>
      <c r="L171" s="35" t="s">
        <v>1799</v>
      </c>
      <c r="M171" s="35"/>
      <c r="N171" s="34"/>
      <c r="O171" s="36"/>
      <c r="P171" s="15"/>
      <c r="Q171" s="15"/>
      <c r="R171" s="15"/>
      <c r="S171" s="15"/>
      <c r="T171" s="15"/>
      <c r="U171" s="15"/>
      <c r="V171" s="15"/>
      <c r="W171" s="15"/>
      <c r="X171" s="15"/>
      <c r="Y171" s="15"/>
      <c r="Z171" s="15"/>
    </row>
    <row r="172" spans="1:26" s="18" customFormat="1" ht="49.5" customHeight="1" x14ac:dyDescent="0.2">
      <c r="A172" s="685"/>
      <c r="B172" s="70" t="s">
        <v>1667</v>
      </c>
      <c r="C172" s="672"/>
      <c r="D172" s="71">
        <v>3002.4</v>
      </c>
      <c r="E172" s="69">
        <v>4497</v>
      </c>
      <c r="F172" s="34"/>
      <c r="G172" s="35" t="s">
        <v>1799</v>
      </c>
      <c r="H172" s="34"/>
      <c r="I172" s="35" t="s">
        <v>1799</v>
      </c>
      <c r="J172" s="34"/>
      <c r="K172" s="34"/>
      <c r="L172" s="35" t="s">
        <v>1799</v>
      </c>
      <c r="M172" s="35"/>
      <c r="N172" s="34"/>
      <c r="O172" s="36"/>
      <c r="P172" s="15"/>
      <c r="Q172" s="15"/>
      <c r="R172" s="15"/>
      <c r="S172" s="15"/>
      <c r="T172" s="15"/>
      <c r="U172" s="15"/>
      <c r="V172" s="15"/>
      <c r="W172" s="15"/>
      <c r="X172" s="15"/>
      <c r="Y172" s="15"/>
      <c r="Z172" s="15"/>
    </row>
    <row r="173" spans="1:26" s="18" customFormat="1" ht="49.5" customHeight="1" x14ac:dyDescent="0.2">
      <c r="A173" s="685"/>
      <c r="B173" s="70" t="s">
        <v>1653</v>
      </c>
      <c r="C173" s="672"/>
      <c r="D173" s="71">
        <v>2124</v>
      </c>
      <c r="E173" s="69">
        <v>4498</v>
      </c>
      <c r="F173" s="34"/>
      <c r="G173" s="35" t="s">
        <v>1799</v>
      </c>
      <c r="H173" s="34"/>
      <c r="I173" s="35" t="s">
        <v>1799</v>
      </c>
      <c r="J173" s="34"/>
      <c r="K173" s="34"/>
      <c r="L173" s="35" t="s">
        <v>1799</v>
      </c>
      <c r="M173" s="35"/>
      <c r="N173" s="34"/>
      <c r="O173" s="36"/>
      <c r="P173" s="15"/>
      <c r="Q173" s="15"/>
      <c r="R173" s="15"/>
      <c r="S173" s="15"/>
      <c r="T173" s="15"/>
      <c r="U173" s="15"/>
      <c r="V173" s="15"/>
      <c r="W173" s="15"/>
      <c r="X173" s="15"/>
      <c r="Y173" s="15"/>
      <c r="Z173" s="15"/>
    </row>
    <row r="174" spans="1:26" s="18" customFormat="1" ht="45" customHeight="1" x14ac:dyDescent="0.2">
      <c r="A174" s="60" t="s">
        <v>1884</v>
      </c>
      <c r="B174" s="70" t="s">
        <v>1668</v>
      </c>
      <c r="C174" s="68" t="s">
        <v>4540</v>
      </c>
      <c r="D174" s="71">
        <v>2017.74</v>
      </c>
      <c r="E174" s="75">
        <v>4494</v>
      </c>
      <c r="F174" s="34"/>
      <c r="G174" s="35" t="s">
        <v>1799</v>
      </c>
      <c r="H174" s="34"/>
      <c r="I174" s="35" t="s">
        <v>1799</v>
      </c>
      <c r="J174" s="34"/>
      <c r="K174" s="34"/>
      <c r="L174" s="35" t="s">
        <v>1799</v>
      </c>
      <c r="M174" s="35"/>
      <c r="N174" s="34"/>
      <c r="O174" s="36"/>
      <c r="P174" s="15"/>
      <c r="Q174" s="15"/>
      <c r="R174" s="15"/>
      <c r="S174" s="15"/>
      <c r="T174" s="15"/>
      <c r="U174" s="15"/>
      <c r="V174" s="15"/>
      <c r="W174" s="15"/>
      <c r="X174" s="15"/>
      <c r="Y174" s="15"/>
      <c r="Z174" s="15"/>
    </row>
    <row r="175" spans="1:26" s="18" customFormat="1" ht="45.75" customHeight="1" x14ac:dyDescent="0.2">
      <c r="A175" s="39" t="s">
        <v>1885</v>
      </c>
      <c r="B175" s="70" t="s">
        <v>1638</v>
      </c>
      <c r="C175" s="68" t="s">
        <v>4541</v>
      </c>
      <c r="D175" s="71">
        <v>1045.6300000000001</v>
      </c>
      <c r="E175" s="278" t="s">
        <v>1729</v>
      </c>
      <c r="F175" s="34"/>
      <c r="G175" s="35" t="s">
        <v>1799</v>
      </c>
      <c r="H175" s="34"/>
      <c r="I175" s="35" t="s">
        <v>1799</v>
      </c>
      <c r="J175" s="34"/>
      <c r="K175" s="34"/>
      <c r="L175" s="35" t="s">
        <v>1799</v>
      </c>
      <c r="M175" s="35"/>
      <c r="N175" s="34"/>
      <c r="O175" s="36"/>
      <c r="P175" s="15"/>
      <c r="Q175" s="15"/>
      <c r="R175" s="15"/>
      <c r="S175" s="15"/>
      <c r="T175" s="15"/>
      <c r="U175" s="15"/>
      <c r="V175" s="15"/>
      <c r="W175" s="15"/>
      <c r="X175" s="15"/>
      <c r="Y175" s="15"/>
      <c r="Z175" s="15"/>
    </row>
    <row r="176" spans="1:26" s="18" customFormat="1" ht="46.5" customHeight="1" x14ac:dyDescent="0.2">
      <c r="A176" s="39" t="s">
        <v>1886</v>
      </c>
      <c r="B176" s="70" t="s">
        <v>752</v>
      </c>
      <c r="C176" s="68" t="s">
        <v>4481</v>
      </c>
      <c r="D176" s="71">
        <v>263.61</v>
      </c>
      <c r="E176" s="69">
        <v>4499</v>
      </c>
      <c r="F176" s="34"/>
      <c r="G176" s="35" t="s">
        <v>1799</v>
      </c>
      <c r="H176" s="34"/>
      <c r="I176" s="35" t="s">
        <v>1799</v>
      </c>
      <c r="J176" s="34"/>
      <c r="K176" s="34"/>
      <c r="L176" s="35" t="s">
        <v>1799</v>
      </c>
      <c r="M176" s="35"/>
      <c r="N176" s="34"/>
      <c r="O176" s="36"/>
      <c r="P176" s="15"/>
      <c r="Q176" s="15"/>
      <c r="R176" s="15"/>
      <c r="S176" s="15"/>
      <c r="T176" s="15"/>
      <c r="U176" s="15"/>
      <c r="V176" s="15"/>
      <c r="W176" s="15"/>
      <c r="X176" s="15"/>
      <c r="Y176" s="15"/>
      <c r="Z176" s="15"/>
    </row>
    <row r="177" spans="1:26" s="18" customFormat="1" ht="46.5" customHeight="1" x14ac:dyDescent="0.2">
      <c r="A177" s="39" t="s">
        <v>1887</v>
      </c>
      <c r="B177" s="70" t="s">
        <v>752</v>
      </c>
      <c r="C177" s="68" t="s">
        <v>4481</v>
      </c>
      <c r="D177" s="71">
        <v>830.53</v>
      </c>
      <c r="E177" s="69">
        <v>4500</v>
      </c>
      <c r="F177" s="34"/>
      <c r="G177" s="35" t="s">
        <v>1799</v>
      </c>
      <c r="H177" s="34"/>
      <c r="I177" s="35" t="s">
        <v>1799</v>
      </c>
      <c r="J177" s="34"/>
      <c r="K177" s="34"/>
      <c r="L177" s="35" t="s">
        <v>1799</v>
      </c>
      <c r="M177" s="35"/>
      <c r="N177" s="34"/>
      <c r="O177" s="36"/>
      <c r="P177" s="15"/>
      <c r="Q177" s="15"/>
      <c r="R177" s="15"/>
      <c r="S177" s="15"/>
      <c r="T177" s="15"/>
      <c r="U177" s="15"/>
      <c r="V177" s="15"/>
      <c r="W177" s="15"/>
      <c r="X177" s="15"/>
      <c r="Y177" s="15"/>
      <c r="Z177" s="15"/>
    </row>
    <row r="178" spans="1:26" s="18" customFormat="1" ht="45" customHeight="1" x14ac:dyDescent="0.2">
      <c r="A178" s="685" t="s">
        <v>1888</v>
      </c>
      <c r="B178" s="70" t="s">
        <v>83</v>
      </c>
      <c r="C178" s="672" t="s">
        <v>4542</v>
      </c>
      <c r="D178" s="71">
        <v>593.26</v>
      </c>
      <c r="E178" s="69">
        <v>4501</v>
      </c>
      <c r="F178" s="34"/>
      <c r="G178" s="35" t="s">
        <v>1799</v>
      </c>
      <c r="H178" s="34"/>
      <c r="I178" s="35" t="s">
        <v>1799</v>
      </c>
      <c r="J178" s="34"/>
      <c r="K178" s="34"/>
      <c r="L178" s="35" t="s">
        <v>1799</v>
      </c>
      <c r="M178" s="35"/>
      <c r="N178" s="34"/>
      <c r="O178" s="36"/>
      <c r="P178" s="15"/>
      <c r="Q178" s="15"/>
      <c r="R178" s="15"/>
      <c r="S178" s="15"/>
      <c r="T178" s="15"/>
      <c r="U178" s="15"/>
      <c r="V178" s="15"/>
      <c r="W178" s="15"/>
      <c r="X178" s="15"/>
      <c r="Y178" s="15"/>
      <c r="Z178" s="15"/>
    </row>
    <row r="179" spans="1:26" s="18" customFormat="1" ht="45" customHeight="1" x14ac:dyDescent="0.2">
      <c r="A179" s="685"/>
      <c r="B179" s="70" t="s">
        <v>67</v>
      </c>
      <c r="C179" s="672"/>
      <c r="D179" s="71">
        <v>593.26</v>
      </c>
      <c r="E179" s="69">
        <v>4502</v>
      </c>
      <c r="F179" s="34"/>
      <c r="G179" s="35" t="s">
        <v>1799</v>
      </c>
      <c r="H179" s="34"/>
      <c r="I179" s="35" t="s">
        <v>1799</v>
      </c>
      <c r="J179" s="34"/>
      <c r="K179" s="34"/>
      <c r="L179" s="35" t="s">
        <v>1799</v>
      </c>
      <c r="M179" s="35"/>
      <c r="N179" s="34"/>
      <c r="O179" s="36"/>
      <c r="P179" s="15"/>
      <c r="Q179" s="15"/>
      <c r="R179" s="15"/>
      <c r="S179" s="15"/>
      <c r="T179" s="15"/>
      <c r="U179" s="15"/>
      <c r="V179" s="15"/>
      <c r="W179" s="15"/>
      <c r="X179" s="15"/>
      <c r="Y179" s="15"/>
      <c r="Z179" s="15"/>
    </row>
    <row r="180" spans="1:26" s="18" customFormat="1" ht="33.75" customHeight="1" x14ac:dyDescent="0.2">
      <c r="A180" s="685" t="s">
        <v>1889</v>
      </c>
      <c r="B180" s="70" t="s">
        <v>1669</v>
      </c>
      <c r="C180" s="672" t="s">
        <v>4543</v>
      </c>
      <c r="D180" s="71">
        <v>150</v>
      </c>
      <c r="E180" s="69">
        <v>4503</v>
      </c>
      <c r="F180" s="34"/>
      <c r="G180" s="35" t="s">
        <v>1799</v>
      </c>
      <c r="H180" s="34"/>
      <c r="I180" s="35" t="s">
        <v>1799</v>
      </c>
      <c r="J180" s="34"/>
      <c r="K180" s="34"/>
      <c r="L180" s="35" t="s">
        <v>1799</v>
      </c>
      <c r="M180" s="35"/>
      <c r="N180" s="34"/>
      <c r="O180" s="36"/>
      <c r="P180" s="15"/>
      <c r="Q180" s="15"/>
      <c r="R180" s="15"/>
      <c r="S180" s="15"/>
      <c r="T180" s="15"/>
      <c r="U180" s="15"/>
      <c r="V180" s="15"/>
      <c r="W180" s="15"/>
      <c r="X180" s="15"/>
      <c r="Y180" s="15"/>
      <c r="Z180" s="15"/>
    </row>
    <row r="181" spans="1:26" s="18" customFormat="1" ht="33.75" customHeight="1" x14ac:dyDescent="0.2">
      <c r="A181" s="685"/>
      <c r="B181" s="70" t="s">
        <v>1670</v>
      </c>
      <c r="C181" s="672"/>
      <c r="D181" s="71">
        <v>275</v>
      </c>
      <c r="E181" s="69">
        <v>4504</v>
      </c>
      <c r="F181" s="34"/>
      <c r="G181" s="35" t="s">
        <v>1799</v>
      </c>
      <c r="H181" s="34"/>
      <c r="I181" s="35" t="s">
        <v>1799</v>
      </c>
      <c r="J181" s="34"/>
      <c r="K181" s="34"/>
      <c r="L181" s="35" t="s">
        <v>1799</v>
      </c>
      <c r="M181" s="35"/>
      <c r="N181" s="34"/>
      <c r="O181" s="36"/>
      <c r="P181" s="15"/>
      <c r="Q181" s="15"/>
      <c r="R181" s="15"/>
      <c r="S181" s="15"/>
      <c r="T181" s="15"/>
      <c r="U181" s="15"/>
      <c r="V181" s="15"/>
      <c r="W181" s="15"/>
      <c r="X181" s="15"/>
      <c r="Y181" s="15"/>
      <c r="Z181" s="15"/>
    </row>
    <row r="182" spans="1:26" s="18" customFormat="1" ht="33.75" customHeight="1" x14ac:dyDescent="0.2">
      <c r="A182" s="685"/>
      <c r="B182" s="70" t="s">
        <v>1671</v>
      </c>
      <c r="C182" s="672"/>
      <c r="D182" s="71">
        <v>140</v>
      </c>
      <c r="E182" s="69">
        <v>4505</v>
      </c>
      <c r="F182" s="34"/>
      <c r="G182" s="35" t="s">
        <v>1799</v>
      </c>
      <c r="H182" s="34"/>
      <c r="I182" s="35" t="s">
        <v>1799</v>
      </c>
      <c r="J182" s="34"/>
      <c r="K182" s="34"/>
      <c r="L182" s="35" t="s">
        <v>1799</v>
      </c>
      <c r="M182" s="35"/>
      <c r="N182" s="34"/>
      <c r="O182" s="36"/>
      <c r="P182" s="15"/>
      <c r="Q182" s="15"/>
      <c r="R182" s="15"/>
      <c r="S182" s="15"/>
      <c r="T182" s="15"/>
      <c r="U182" s="15"/>
      <c r="V182" s="15"/>
      <c r="W182" s="15"/>
      <c r="X182" s="15"/>
      <c r="Y182" s="15"/>
      <c r="Z182" s="15"/>
    </row>
    <row r="183" spans="1:26" s="18" customFormat="1" ht="33.75" customHeight="1" x14ac:dyDescent="0.2">
      <c r="A183" s="685"/>
      <c r="B183" s="70" t="s">
        <v>1672</v>
      </c>
      <c r="C183" s="672"/>
      <c r="D183" s="71">
        <v>180</v>
      </c>
      <c r="E183" s="69">
        <v>4506</v>
      </c>
      <c r="F183" s="34"/>
      <c r="G183" s="35" t="s">
        <v>1799</v>
      </c>
      <c r="H183" s="34"/>
      <c r="I183" s="35" t="s">
        <v>1799</v>
      </c>
      <c r="J183" s="34"/>
      <c r="K183" s="34"/>
      <c r="L183" s="35" t="s">
        <v>1799</v>
      </c>
      <c r="M183" s="35"/>
      <c r="N183" s="34"/>
      <c r="O183" s="36"/>
      <c r="P183" s="15"/>
      <c r="Q183" s="15"/>
      <c r="R183" s="15"/>
      <c r="S183" s="15"/>
      <c r="T183" s="15"/>
      <c r="U183" s="15"/>
      <c r="V183" s="15"/>
      <c r="W183" s="15"/>
      <c r="X183" s="15"/>
      <c r="Y183" s="15"/>
      <c r="Z183" s="15"/>
    </row>
    <row r="184" spans="1:26" s="18" customFormat="1" ht="33.75" customHeight="1" x14ac:dyDescent="0.2">
      <c r="A184" s="685"/>
      <c r="B184" s="70" t="s">
        <v>1673</v>
      </c>
      <c r="C184" s="672"/>
      <c r="D184" s="71">
        <v>250</v>
      </c>
      <c r="E184" s="69">
        <v>4507</v>
      </c>
      <c r="F184" s="34"/>
      <c r="G184" s="35" t="s">
        <v>1799</v>
      </c>
      <c r="H184" s="34"/>
      <c r="I184" s="35" t="s">
        <v>1799</v>
      </c>
      <c r="J184" s="34"/>
      <c r="K184" s="34"/>
      <c r="L184" s="35" t="s">
        <v>1799</v>
      </c>
      <c r="M184" s="35"/>
      <c r="N184" s="34"/>
      <c r="O184" s="36"/>
      <c r="P184" s="15"/>
      <c r="Q184" s="15"/>
      <c r="R184" s="15"/>
      <c r="S184" s="15"/>
      <c r="T184" s="15"/>
      <c r="U184" s="15"/>
      <c r="V184" s="15"/>
      <c r="W184" s="15"/>
      <c r="X184" s="15"/>
      <c r="Y184" s="15"/>
      <c r="Z184" s="15"/>
    </row>
    <row r="185" spans="1:26" s="18" customFormat="1" ht="33.75" customHeight="1" x14ac:dyDescent="0.2">
      <c r="A185" s="685"/>
      <c r="B185" s="70" t="s">
        <v>1674</v>
      </c>
      <c r="C185" s="672"/>
      <c r="D185" s="71">
        <v>225</v>
      </c>
      <c r="E185" s="69">
        <v>4508</v>
      </c>
      <c r="F185" s="34"/>
      <c r="G185" s="35" t="s">
        <v>1799</v>
      </c>
      <c r="H185" s="34"/>
      <c r="I185" s="35" t="s">
        <v>1799</v>
      </c>
      <c r="J185" s="34"/>
      <c r="K185" s="34"/>
      <c r="L185" s="35" t="s">
        <v>1799</v>
      </c>
      <c r="M185" s="35"/>
      <c r="N185" s="34"/>
      <c r="O185" s="36"/>
      <c r="P185" s="15"/>
      <c r="Q185" s="15"/>
      <c r="R185" s="15"/>
      <c r="S185" s="15"/>
      <c r="T185" s="15"/>
      <c r="U185" s="15"/>
      <c r="V185" s="15"/>
      <c r="W185" s="15"/>
      <c r="X185" s="15"/>
      <c r="Y185" s="15"/>
      <c r="Z185" s="15"/>
    </row>
    <row r="186" spans="1:26" s="18" customFormat="1" ht="33.75" customHeight="1" x14ac:dyDescent="0.2">
      <c r="A186" s="685"/>
      <c r="B186" s="70" t="s">
        <v>1675</v>
      </c>
      <c r="C186" s="672"/>
      <c r="D186" s="71">
        <v>195</v>
      </c>
      <c r="E186" s="69">
        <v>4509</v>
      </c>
      <c r="F186" s="34"/>
      <c r="G186" s="35" t="s">
        <v>1799</v>
      </c>
      <c r="H186" s="34"/>
      <c r="I186" s="35" t="s">
        <v>1799</v>
      </c>
      <c r="J186" s="34"/>
      <c r="K186" s="34"/>
      <c r="L186" s="35" t="s">
        <v>1799</v>
      </c>
      <c r="M186" s="35"/>
      <c r="N186" s="34"/>
      <c r="O186" s="36"/>
      <c r="P186" s="15"/>
      <c r="Q186" s="15"/>
      <c r="R186" s="15"/>
      <c r="S186" s="15"/>
      <c r="T186" s="15"/>
      <c r="U186" s="15"/>
      <c r="V186" s="15"/>
      <c r="W186" s="15"/>
      <c r="X186" s="15"/>
      <c r="Y186" s="15"/>
      <c r="Z186" s="15"/>
    </row>
    <row r="187" spans="1:26" s="18" customFormat="1" ht="33.75" customHeight="1" x14ac:dyDescent="0.2">
      <c r="A187" s="685"/>
      <c r="B187" s="70" t="s">
        <v>1676</v>
      </c>
      <c r="C187" s="672"/>
      <c r="D187" s="71">
        <v>265</v>
      </c>
      <c r="E187" s="69">
        <v>4510</v>
      </c>
      <c r="F187" s="34"/>
      <c r="G187" s="35" t="s">
        <v>1799</v>
      </c>
      <c r="H187" s="34"/>
      <c r="I187" s="35" t="s">
        <v>1799</v>
      </c>
      <c r="J187" s="34"/>
      <c r="K187" s="34"/>
      <c r="L187" s="35" t="s">
        <v>1799</v>
      </c>
      <c r="M187" s="35"/>
      <c r="N187" s="34"/>
      <c r="O187" s="36"/>
      <c r="P187" s="15"/>
      <c r="Q187" s="15"/>
      <c r="R187" s="15"/>
      <c r="S187" s="15"/>
      <c r="T187" s="15"/>
      <c r="U187" s="15"/>
      <c r="V187" s="15"/>
      <c r="W187" s="15"/>
      <c r="X187" s="15"/>
      <c r="Y187" s="15"/>
      <c r="Z187" s="15"/>
    </row>
    <row r="188" spans="1:26" s="18" customFormat="1" ht="33.75" customHeight="1" x14ac:dyDescent="0.2">
      <c r="A188" s="685"/>
      <c r="B188" s="70" t="s">
        <v>1677</v>
      </c>
      <c r="C188" s="672"/>
      <c r="D188" s="71">
        <v>195</v>
      </c>
      <c r="E188" s="69">
        <v>4511</v>
      </c>
      <c r="F188" s="34"/>
      <c r="G188" s="35" t="s">
        <v>1799</v>
      </c>
      <c r="H188" s="34"/>
      <c r="I188" s="35" t="s">
        <v>1799</v>
      </c>
      <c r="J188" s="34"/>
      <c r="K188" s="34"/>
      <c r="L188" s="35" t="s">
        <v>1799</v>
      </c>
      <c r="M188" s="35"/>
      <c r="N188" s="34"/>
      <c r="O188" s="36"/>
      <c r="P188" s="15"/>
      <c r="Q188" s="15"/>
      <c r="R188" s="15"/>
      <c r="S188" s="15"/>
      <c r="T188" s="15"/>
      <c r="U188" s="15"/>
      <c r="V188" s="15"/>
      <c r="W188" s="15"/>
      <c r="X188" s="15"/>
      <c r="Y188" s="15"/>
      <c r="Z188" s="15"/>
    </row>
    <row r="189" spans="1:26" s="18" customFormat="1" ht="51.75" customHeight="1" x14ac:dyDescent="0.2">
      <c r="A189" s="39" t="s">
        <v>1890</v>
      </c>
      <c r="B189" s="70" t="s">
        <v>1678</v>
      </c>
      <c r="C189" s="48" t="s">
        <v>3413</v>
      </c>
      <c r="D189" s="71">
        <v>387</v>
      </c>
      <c r="E189" s="69">
        <v>4512</v>
      </c>
      <c r="F189" s="34"/>
      <c r="G189" s="35" t="s">
        <v>1799</v>
      </c>
      <c r="H189" s="34"/>
      <c r="I189" s="35" t="s">
        <v>1799</v>
      </c>
      <c r="J189" s="34"/>
      <c r="K189" s="34"/>
      <c r="L189" s="35" t="s">
        <v>1799</v>
      </c>
      <c r="M189" s="35"/>
      <c r="N189" s="34"/>
      <c r="O189" s="36"/>
      <c r="P189" s="15"/>
      <c r="Q189" s="15"/>
      <c r="R189" s="15"/>
      <c r="S189" s="15"/>
      <c r="T189" s="15"/>
      <c r="U189" s="15"/>
      <c r="V189" s="15"/>
      <c r="W189" s="15"/>
      <c r="X189" s="15"/>
      <c r="Y189" s="15"/>
      <c r="Z189" s="15"/>
    </row>
    <row r="190" spans="1:26" s="18" customFormat="1" ht="51.75" customHeight="1" x14ac:dyDescent="0.2">
      <c r="A190" s="39" t="s">
        <v>1891</v>
      </c>
      <c r="B190" s="70" t="s">
        <v>1657</v>
      </c>
      <c r="C190" s="48" t="s">
        <v>3414</v>
      </c>
      <c r="D190" s="71">
        <v>600</v>
      </c>
      <c r="E190" s="69">
        <v>4513</v>
      </c>
      <c r="F190" s="34"/>
      <c r="G190" s="35" t="s">
        <v>1799</v>
      </c>
      <c r="H190" s="34"/>
      <c r="I190" s="35" t="s">
        <v>1799</v>
      </c>
      <c r="J190" s="34"/>
      <c r="K190" s="34"/>
      <c r="L190" s="35" t="s">
        <v>1799</v>
      </c>
      <c r="M190" s="35"/>
      <c r="N190" s="34"/>
      <c r="O190" s="36"/>
      <c r="P190" s="15"/>
      <c r="Q190" s="15"/>
      <c r="R190" s="15"/>
      <c r="S190" s="15"/>
      <c r="T190" s="15"/>
      <c r="U190" s="15"/>
      <c r="V190" s="15"/>
      <c r="W190" s="15"/>
      <c r="X190" s="15"/>
      <c r="Y190" s="15"/>
      <c r="Z190" s="15"/>
    </row>
    <row r="191" spans="1:26" s="18" customFormat="1" ht="51.75" customHeight="1" x14ac:dyDescent="0.2">
      <c r="A191" s="39" t="s">
        <v>1892</v>
      </c>
      <c r="B191" s="70" t="s">
        <v>1625</v>
      </c>
      <c r="C191" s="48" t="s">
        <v>4544</v>
      </c>
      <c r="D191" s="71">
        <v>2397.6</v>
      </c>
      <c r="E191" s="69">
        <v>4514</v>
      </c>
      <c r="F191" s="34"/>
      <c r="G191" s="35" t="s">
        <v>1799</v>
      </c>
      <c r="H191" s="34"/>
      <c r="I191" s="35" t="s">
        <v>1799</v>
      </c>
      <c r="J191" s="34"/>
      <c r="K191" s="34"/>
      <c r="L191" s="35" t="s">
        <v>1799</v>
      </c>
      <c r="M191" s="35"/>
      <c r="N191" s="34"/>
      <c r="O191" s="36"/>
      <c r="P191" s="15"/>
      <c r="Q191" s="15"/>
      <c r="R191" s="15"/>
      <c r="S191" s="15"/>
      <c r="T191" s="15"/>
      <c r="U191" s="15"/>
      <c r="V191" s="15"/>
      <c r="W191" s="15"/>
      <c r="X191" s="15"/>
      <c r="Y191" s="15"/>
      <c r="Z191" s="15"/>
    </row>
    <row r="192" spans="1:26" s="18" customFormat="1" ht="39" customHeight="1" x14ac:dyDescent="0.2">
      <c r="A192" s="685" t="s">
        <v>1893</v>
      </c>
      <c r="B192" s="70" t="s">
        <v>101</v>
      </c>
      <c r="C192" s="672" t="s">
        <v>3415</v>
      </c>
      <c r="D192" s="71">
        <v>357.08</v>
      </c>
      <c r="E192" s="69">
        <v>4515</v>
      </c>
      <c r="F192" s="34"/>
      <c r="G192" s="35" t="s">
        <v>1799</v>
      </c>
      <c r="H192" s="34"/>
      <c r="I192" s="35" t="s">
        <v>1799</v>
      </c>
      <c r="J192" s="34"/>
      <c r="K192" s="34"/>
      <c r="L192" s="35" t="s">
        <v>1799</v>
      </c>
      <c r="M192" s="35"/>
      <c r="N192" s="34"/>
      <c r="O192" s="36"/>
      <c r="P192" s="15"/>
      <c r="Q192" s="15"/>
      <c r="R192" s="15"/>
      <c r="S192" s="15"/>
      <c r="T192" s="15"/>
      <c r="U192" s="15"/>
      <c r="V192" s="15"/>
      <c r="W192" s="15"/>
      <c r="X192" s="15"/>
      <c r="Y192" s="15"/>
      <c r="Z192" s="15"/>
    </row>
    <row r="193" spans="1:26" s="18" customFormat="1" ht="39" customHeight="1" x14ac:dyDescent="0.2">
      <c r="A193" s="685"/>
      <c r="B193" s="70" t="s">
        <v>1679</v>
      </c>
      <c r="C193" s="672"/>
      <c r="D193" s="71">
        <v>2029.2</v>
      </c>
      <c r="E193" s="69">
        <v>4516</v>
      </c>
      <c r="F193" s="34"/>
      <c r="G193" s="35" t="s">
        <v>1799</v>
      </c>
      <c r="H193" s="34"/>
      <c r="I193" s="35" t="s">
        <v>1799</v>
      </c>
      <c r="J193" s="34"/>
      <c r="K193" s="34"/>
      <c r="L193" s="35" t="s">
        <v>1799</v>
      </c>
      <c r="M193" s="35"/>
      <c r="N193" s="34"/>
      <c r="O193" s="36"/>
      <c r="P193" s="15"/>
      <c r="Q193" s="15"/>
      <c r="R193" s="15"/>
      <c r="S193" s="15"/>
      <c r="T193" s="15"/>
      <c r="U193" s="15"/>
      <c r="V193" s="15"/>
      <c r="W193" s="15"/>
      <c r="X193" s="15"/>
      <c r="Y193" s="15"/>
      <c r="Z193" s="15"/>
    </row>
    <row r="194" spans="1:26" s="18" customFormat="1" ht="39" customHeight="1" x14ac:dyDescent="0.2">
      <c r="A194" s="685"/>
      <c r="B194" s="70" t="s">
        <v>1680</v>
      </c>
      <c r="C194" s="672"/>
      <c r="D194" s="71">
        <v>208</v>
      </c>
      <c r="E194" s="69">
        <v>4517</v>
      </c>
      <c r="F194" s="34"/>
      <c r="G194" s="35" t="s">
        <v>1799</v>
      </c>
      <c r="H194" s="34"/>
      <c r="I194" s="35" t="s">
        <v>1799</v>
      </c>
      <c r="J194" s="34"/>
      <c r="K194" s="34"/>
      <c r="L194" s="35" t="s">
        <v>1799</v>
      </c>
      <c r="M194" s="35"/>
      <c r="N194" s="34"/>
      <c r="O194" s="36"/>
      <c r="P194" s="15"/>
      <c r="Q194" s="15"/>
      <c r="R194" s="15"/>
      <c r="S194" s="15"/>
      <c r="T194" s="15"/>
      <c r="U194" s="15"/>
      <c r="V194" s="15"/>
      <c r="W194" s="15"/>
      <c r="X194" s="15"/>
      <c r="Y194" s="15"/>
      <c r="Z194" s="15"/>
    </row>
    <row r="195" spans="1:26" s="18" customFormat="1" ht="39" customHeight="1" x14ac:dyDescent="0.2">
      <c r="A195" s="685"/>
      <c r="B195" s="70" t="s">
        <v>1681</v>
      </c>
      <c r="C195" s="672"/>
      <c r="D195" s="71">
        <v>574.75</v>
      </c>
      <c r="E195" s="69">
        <v>4518</v>
      </c>
      <c r="F195" s="34"/>
      <c r="G195" s="35" t="s">
        <v>1799</v>
      </c>
      <c r="H195" s="34"/>
      <c r="I195" s="35" t="s">
        <v>1799</v>
      </c>
      <c r="J195" s="34"/>
      <c r="K195" s="34"/>
      <c r="L195" s="35" t="s">
        <v>1799</v>
      </c>
      <c r="M195" s="35"/>
      <c r="N195" s="34"/>
      <c r="O195" s="36"/>
      <c r="P195" s="15"/>
      <c r="Q195" s="15"/>
      <c r="R195" s="15"/>
      <c r="S195" s="15"/>
      <c r="T195" s="15"/>
      <c r="U195" s="15"/>
      <c r="V195" s="15"/>
      <c r="W195" s="15"/>
      <c r="X195" s="15"/>
      <c r="Y195" s="15"/>
      <c r="Z195" s="15"/>
    </row>
    <row r="196" spans="1:26" s="18" customFormat="1" ht="47.25" customHeight="1" x14ac:dyDescent="0.2">
      <c r="A196" s="39" t="s">
        <v>1894</v>
      </c>
      <c r="B196" s="70" t="s">
        <v>752</v>
      </c>
      <c r="C196" s="48" t="s">
        <v>4481</v>
      </c>
      <c r="D196" s="71">
        <v>43.95</v>
      </c>
      <c r="E196" s="69">
        <v>4521</v>
      </c>
      <c r="F196" s="34"/>
      <c r="G196" s="35" t="s">
        <v>1799</v>
      </c>
      <c r="H196" s="34"/>
      <c r="I196" s="35" t="s">
        <v>1799</v>
      </c>
      <c r="J196" s="34"/>
      <c r="K196" s="34"/>
      <c r="L196" s="35" t="s">
        <v>1799</v>
      </c>
      <c r="M196" s="35"/>
      <c r="N196" s="34"/>
      <c r="O196" s="36"/>
      <c r="P196" s="15"/>
      <c r="Q196" s="15"/>
      <c r="R196" s="15"/>
      <c r="S196" s="15"/>
      <c r="T196" s="15"/>
      <c r="U196" s="15"/>
      <c r="V196" s="15"/>
      <c r="W196" s="15"/>
      <c r="X196" s="15"/>
      <c r="Y196" s="15"/>
      <c r="Z196" s="15"/>
    </row>
    <row r="197" spans="1:26" s="18" customFormat="1" ht="47.25" customHeight="1" x14ac:dyDescent="0.2">
      <c r="A197" s="39" t="s">
        <v>1895</v>
      </c>
      <c r="B197" s="70" t="s">
        <v>752</v>
      </c>
      <c r="C197" s="48" t="s">
        <v>4481</v>
      </c>
      <c r="D197" s="71">
        <v>464.68</v>
      </c>
      <c r="E197" s="69">
        <v>4522</v>
      </c>
      <c r="F197" s="34"/>
      <c r="G197" s="35" t="s">
        <v>1799</v>
      </c>
      <c r="H197" s="34"/>
      <c r="I197" s="35" t="s">
        <v>1799</v>
      </c>
      <c r="J197" s="34"/>
      <c r="K197" s="34"/>
      <c r="L197" s="35" t="s">
        <v>1799</v>
      </c>
      <c r="M197" s="35"/>
      <c r="N197" s="34"/>
      <c r="O197" s="36"/>
      <c r="P197" s="15"/>
      <c r="Q197" s="15"/>
      <c r="R197" s="15"/>
      <c r="S197" s="15"/>
      <c r="T197" s="15"/>
      <c r="U197" s="15"/>
      <c r="V197" s="15"/>
      <c r="W197" s="15"/>
      <c r="X197" s="15"/>
      <c r="Y197" s="15"/>
      <c r="Z197" s="15"/>
    </row>
    <row r="198" spans="1:26" s="18" customFormat="1" ht="47.25" customHeight="1" x14ac:dyDescent="0.2">
      <c r="A198" s="39" t="s">
        <v>1896</v>
      </c>
      <c r="B198" s="70" t="s">
        <v>752</v>
      </c>
      <c r="C198" s="48" t="s">
        <v>4481</v>
      </c>
      <c r="D198" s="71">
        <v>242.94</v>
      </c>
      <c r="E198" s="69">
        <v>4523</v>
      </c>
      <c r="F198" s="34"/>
      <c r="G198" s="35" t="s">
        <v>1799</v>
      </c>
      <c r="H198" s="34"/>
      <c r="I198" s="35" t="s">
        <v>1799</v>
      </c>
      <c r="J198" s="34"/>
      <c r="K198" s="34"/>
      <c r="L198" s="35" t="s">
        <v>1799</v>
      </c>
      <c r="M198" s="35"/>
      <c r="N198" s="34"/>
      <c r="O198" s="36"/>
      <c r="P198" s="15"/>
      <c r="Q198" s="15"/>
      <c r="R198" s="15"/>
      <c r="S198" s="15"/>
      <c r="T198" s="15"/>
      <c r="U198" s="15"/>
      <c r="V198" s="15"/>
      <c r="W198" s="15"/>
      <c r="X198" s="15"/>
      <c r="Y198" s="15"/>
      <c r="Z198" s="15"/>
    </row>
    <row r="199" spans="1:26" s="18" customFormat="1" ht="23.25" customHeight="1" x14ac:dyDescent="0.2">
      <c r="A199" s="685" t="s">
        <v>1897</v>
      </c>
      <c r="B199" s="672" t="s">
        <v>83</v>
      </c>
      <c r="C199" s="672" t="s">
        <v>4482</v>
      </c>
      <c r="D199" s="704">
        <v>565</v>
      </c>
      <c r="E199" s="69">
        <v>4524</v>
      </c>
      <c r="F199" s="34"/>
      <c r="G199" s="35" t="s">
        <v>1799</v>
      </c>
      <c r="H199" s="34"/>
      <c r="I199" s="35" t="s">
        <v>1799</v>
      </c>
      <c r="J199" s="34"/>
      <c r="K199" s="34"/>
      <c r="L199" s="35"/>
      <c r="M199" s="35" t="s">
        <v>1799</v>
      </c>
      <c r="N199" s="34"/>
      <c r="O199" s="36"/>
      <c r="P199" s="15"/>
      <c r="Q199" s="15"/>
      <c r="R199" s="15"/>
      <c r="S199" s="15"/>
      <c r="T199" s="15"/>
      <c r="U199" s="15"/>
      <c r="V199" s="15"/>
      <c r="W199" s="15"/>
      <c r="X199" s="15"/>
      <c r="Y199" s="15"/>
      <c r="Z199" s="15"/>
    </row>
    <row r="200" spans="1:26" s="18" customFormat="1" ht="23.25" customHeight="1" x14ac:dyDescent="0.2">
      <c r="A200" s="685"/>
      <c r="B200" s="672"/>
      <c r="C200" s="672"/>
      <c r="D200" s="704"/>
      <c r="E200" s="69">
        <v>4525</v>
      </c>
      <c r="F200" s="34"/>
      <c r="G200" s="35" t="s">
        <v>1799</v>
      </c>
      <c r="H200" s="34"/>
      <c r="I200" s="35" t="s">
        <v>1799</v>
      </c>
      <c r="J200" s="34"/>
      <c r="K200" s="34"/>
      <c r="L200" s="35"/>
      <c r="M200" s="35" t="s">
        <v>1799</v>
      </c>
      <c r="N200" s="34"/>
      <c r="O200" s="36"/>
      <c r="P200" s="15"/>
      <c r="Q200" s="15"/>
      <c r="R200" s="15"/>
      <c r="S200" s="15"/>
      <c r="T200" s="15"/>
      <c r="U200" s="15"/>
      <c r="V200" s="15"/>
      <c r="W200" s="15"/>
      <c r="X200" s="15"/>
      <c r="Y200" s="15"/>
      <c r="Z200" s="15"/>
    </row>
    <row r="201" spans="1:26" s="18" customFormat="1" ht="23.25" customHeight="1" x14ac:dyDescent="0.2">
      <c r="A201" s="685"/>
      <c r="B201" s="672" t="s">
        <v>67</v>
      </c>
      <c r="C201" s="672"/>
      <c r="D201" s="704">
        <v>565</v>
      </c>
      <c r="E201" s="69">
        <v>4526</v>
      </c>
      <c r="F201" s="34"/>
      <c r="G201" s="35" t="s">
        <v>1799</v>
      </c>
      <c r="H201" s="34"/>
      <c r="I201" s="35" t="s">
        <v>1799</v>
      </c>
      <c r="J201" s="34"/>
      <c r="K201" s="34"/>
      <c r="L201" s="35"/>
      <c r="M201" s="35" t="s">
        <v>1799</v>
      </c>
      <c r="N201" s="34"/>
      <c r="O201" s="36"/>
      <c r="P201" s="15"/>
      <c r="Q201" s="15"/>
      <c r="R201" s="15"/>
      <c r="S201" s="15"/>
      <c r="T201" s="15"/>
      <c r="U201" s="15"/>
      <c r="V201" s="15"/>
      <c r="W201" s="15"/>
      <c r="X201" s="15"/>
      <c r="Y201" s="15"/>
      <c r="Z201" s="15"/>
    </row>
    <row r="202" spans="1:26" s="18" customFormat="1" ht="23.25" customHeight="1" x14ac:dyDescent="0.2">
      <c r="A202" s="685"/>
      <c r="B202" s="672"/>
      <c r="C202" s="672"/>
      <c r="D202" s="704"/>
      <c r="E202" s="69">
        <v>4527</v>
      </c>
      <c r="F202" s="34"/>
      <c r="G202" s="35" t="s">
        <v>1799</v>
      </c>
      <c r="H202" s="34"/>
      <c r="I202" s="35" t="s">
        <v>1799</v>
      </c>
      <c r="J202" s="34"/>
      <c r="K202" s="34"/>
      <c r="L202" s="35"/>
      <c r="M202" s="35" t="s">
        <v>1799</v>
      </c>
      <c r="N202" s="34"/>
      <c r="O202" s="36"/>
      <c r="P202" s="15"/>
      <c r="Q202" s="15"/>
      <c r="R202" s="15"/>
      <c r="S202" s="15"/>
      <c r="T202" s="15"/>
      <c r="U202" s="15"/>
      <c r="V202" s="15"/>
      <c r="W202" s="15"/>
      <c r="X202" s="15"/>
      <c r="Y202" s="15"/>
      <c r="Z202" s="15"/>
    </row>
    <row r="203" spans="1:26" s="18" customFormat="1" ht="51.75" customHeight="1" x14ac:dyDescent="0.2">
      <c r="A203" s="39" t="s">
        <v>1898</v>
      </c>
      <c r="B203" s="70" t="s">
        <v>752</v>
      </c>
      <c r="C203" s="48" t="s">
        <v>4545</v>
      </c>
      <c r="D203" s="71">
        <v>4989.62</v>
      </c>
      <c r="E203" s="69">
        <v>4528</v>
      </c>
      <c r="F203" s="34"/>
      <c r="G203" s="35" t="s">
        <v>1799</v>
      </c>
      <c r="H203" s="34"/>
      <c r="I203" s="35" t="s">
        <v>1799</v>
      </c>
      <c r="J203" s="34"/>
      <c r="K203" s="34"/>
      <c r="L203" s="35" t="s">
        <v>1799</v>
      </c>
      <c r="M203" s="35"/>
      <c r="N203" s="34"/>
      <c r="O203" s="36"/>
      <c r="P203" s="15"/>
      <c r="Q203" s="15"/>
      <c r="R203" s="15"/>
      <c r="S203" s="15"/>
      <c r="T203" s="15"/>
      <c r="U203" s="15"/>
      <c r="V203" s="15"/>
      <c r="W203" s="15"/>
      <c r="X203" s="15"/>
      <c r="Y203" s="15"/>
      <c r="Z203" s="15"/>
    </row>
    <row r="204" spans="1:26" s="18" customFormat="1" ht="51.75" customHeight="1" x14ac:dyDescent="0.2">
      <c r="A204" s="39" t="s">
        <v>1899</v>
      </c>
      <c r="B204" s="70" t="s">
        <v>1420</v>
      </c>
      <c r="C204" s="74" t="s">
        <v>4546</v>
      </c>
      <c r="D204" s="71">
        <v>9556.9500000000007</v>
      </c>
      <c r="E204" s="69">
        <v>4529</v>
      </c>
      <c r="F204" s="34"/>
      <c r="G204" s="35" t="s">
        <v>1799</v>
      </c>
      <c r="H204" s="34"/>
      <c r="I204" s="35" t="s">
        <v>1799</v>
      </c>
      <c r="J204" s="34"/>
      <c r="K204" s="34"/>
      <c r="L204" s="35" t="s">
        <v>1799</v>
      </c>
      <c r="M204" s="35"/>
      <c r="N204" s="34"/>
      <c r="O204" s="36"/>
      <c r="P204" s="15"/>
      <c r="Q204" s="15"/>
      <c r="R204" s="15"/>
      <c r="S204" s="15"/>
      <c r="T204" s="15"/>
      <c r="U204" s="15"/>
      <c r="V204" s="15"/>
      <c r="W204" s="15"/>
      <c r="X204" s="15"/>
      <c r="Y204" s="15"/>
      <c r="Z204" s="15"/>
    </row>
    <row r="205" spans="1:26" s="18" customFormat="1" ht="30" customHeight="1" x14ac:dyDescent="0.2">
      <c r="A205" s="685" t="s">
        <v>1900</v>
      </c>
      <c r="B205" s="70" t="s">
        <v>1208</v>
      </c>
      <c r="C205" s="672" t="s">
        <v>3403</v>
      </c>
      <c r="D205" s="71">
        <v>740.81</v>
      </c>
      <c r="E205" s="69">
        <v>4531</v>
      </c>
      <c r="F205" s="34"/>
      <c r="G205" s="35" t="s">
        <v>1799</v>
      </c>
      <c r="H205" s="34"/>
      <c r="I205" s="35" t="s">
        <v>1799</v>
      </c>
      <c r="J205" s="34"/>
      <c r="K205" s="34"/>
      <c r="L205" s="35" t="s">
        <v>1799</v>
      </c>
      <c r="M205" s="35"/>
      <c r="N205" s="34"/>
      <c r="O205" s="36"/>
      <c r="P205" s="15"/>
      <c r="Q205" s="15"/>
      <c r="R205" s="15"/>
      <c r="S205" s="15"/>
      <c r="T205" s="15"/>
      <c r="U205" s="15"/>
      <c r="V205" s="15"/>
      <c r="W205" s="15"/>
      <c r="X205" s="15"/>
      <c r="Y205" s="15"/>
      <c r="Z205" s="15"/>
    </row>
    <row r="206" spans="1:26" s="18" customFormat="1" ht="30" customHeight="1" x14ac:dyDescent="0.2">
      <c r="A206" s="685"/>
      <c r="B206" s="70" t="s">
        <v>1422</v>
      </c>
      <c r="C206" s="672"/>
      <c r="D206" s="71">
        <v>697.5</v>
      </c>
      <c r="E206" s="69">
        <v>4532</v>
      </c>
      <c r="F206" s="34"/>
      <c r="G206" s="35" t="s">
        <v>1799</v>
      </c>
      <c r="H206" s="34"/>
      <c r="I206" s="35" t="s">
        <v>1799</v>
      </c>
      <c r="J206" s="34"/>
      <c r="K206" s="34"/>
      <c r="L206" s="35" t="s">
        <v>1799</v>
      </c>
      <c r="M206" s="35"/>
      <c r="N206" s="34"/>
      <c r="O206" s="36"/>
      <c r="P206" s="15"/>
      <c r="Q206" s="15"/>
      <c r="R206" s="15"/>
      <c r="S206" s="15"/>
      <c r="T206" s="15"/>
      <c r="U206" s="15"/>
      <c r="V206" s="15"/>
      <c r="W206" s="15"/>
      <c r="X206" s="15"/>
      <c r="Y206" s="15"/>
      <c r="Z206" s="15"/>
    </row>
    <row r="207" spans="1:26" s="18" customFormat="1" ht="30" customHeight="1" x14ac:dyDescent="0.2">
      <c r="A207" s="685"/>
      <c r="B207" s="70" t="s">
        <v>1682</v>
      </c>
      <c r="C207" s="672"/>
      <c r="D207" s="71">
        <v>95.04</v>
      </c>
      <c r="E207" s="69">
        <v>4533</v>
      </c>
      <c r="F207" s="34"/>
      <c r="G207" s="35" t="s">
        <v>1799</v>
      </c>
      <c r="H207" s="34"/>
      <c r="I207" s="35" t="s">
        <v>1799</v>
      </c>
      <c r="J207" s="34"/>
      <c r="K207" s="34"/>
      <c r="L207" s="35" t="s">
        <v>1799</v>
      </c>
      <c r="M207" s="35"/>
      <c r="N207" s="34"/>
      <c r="O207" s="36"/>
      <c r="P207" s="15"/>
      <c r="Q207" s="15"/>
      <c r="R207" s="15"/>
      <c r="S207" s="15"/>
      <c r="T207" s="15"/>
      <c r="U207" s="15"/>
      <c r="V207" s="15"/>
      <c r="W207" s="15"/>
      <c r="X207" s="15"/>
      <c r="Y207" s="15"/>
      <c r="Z207" s="15"/>
    </row>
    <row r="208" spans="1:26" s="18" customFormat="1" ht="30" customHeight="1" x14ac:dyDescent="0.2">
      <c r="A208" s="685"/>
      <c r="B208" s="70" t="s">
        <v>1650</v>
      </c>
      <c r="C208" s="672"/>
      <c r="D208" s="71">
        <v>440.75</v>
      </c>
      <c r="E208" s="69">
        <v>4534</v>
      </c>
      <c r="F208" s="34"/>
      <c r="G208" s="35" t="s">
        <v>1799</v>
      </c>
      <c r="H208" s="34"/>
      <c r="I208" s="35" t="s">
        <v>1799</v>
      </c>
      <c r="J208" s="34"/>
      <c r="K208" s="34"/>
      <c r="L208" s="35"/>
      <c r="M208" s="35" t="s">
        <v>1799</v>
      </c>
      <c r="N208" s="34"/>
      <c r="O208" s="36"/>
      <c r="P208" s="15"/>
      <c r="Q208" s="15"/>
      <c r="R208" s="15"/>
      <c r="S208" s="15"/>
      <c r="T208" s="15"/>
      <c r="U208" s="15"/>
      <c r="V208" s="15"/>
      <c r="W208" s="15"/>
      <c r="X208" s="15"/>
      <c r="Y208" s="15"/>
      <c r="Z208" s="15"/>
    </row>
    <row r="209" spans="1:26" s="18" customFormat="1" ht="57.75" customHeight="1" x14ac:dyDescent="0.2">
      <c r="A209" s="60" t="s">
        <v>1901</v>
      </c>
      <c r="B209" s="70" t="s">
        <v>1637</v>
      </c>
      <c r="C209" s="48" t="s">
        <v>4547</v>
      </c>
      <c r="D209" s="71">
        <v>150</v>
      </c>
      <c r="E209" s="69">
        <v>4535</v>
      </c>
      <c r="F209" s="34"/>
      <c r="G209" s="35" t="s">
        <v>1799</v>
      </c>
      <c r="H209" s="34"/>
      <c r="I209" s="35" t="s">
        <v>1799</v>
      </c>
      <c r="J209" s="34"/>
      <c r="K209" s="34"/>
      <c r="L209" s="35"/>
      <c r="M209" s="35" t="s">
        <v>1799</v>
      </c>
      <c r="N209" s="34"/>
      <c r="O209" s="36"/>
      <c r="P209" s="15"/>
      <c r="Q209" s="15"/>
      <c r="R209" s="15"/>
      <c r="S209" s="15"/>
      <c r="T209" s="15"/>
      <c r="U209" s="15"/>
      <c r="V209" s="15"/>
      <c r="W209" s="15"/>
      <c r="X209" s="15"/>
      <c r="Y209" s="15"/>
      <c r="Z209" s="15"/>
    </row>
    <row r="210" spans="1:26" s="18" customFormat="1" ht="37.5" customHeight="1" x14ac:dyDescent="0.2">
      <c r="A210" s="685" t="s">
        <v>1902</v>
      </c>
      <c r="B210" s="70" t="s">
        <v>67</v>
      </c>
      <c r="C210" s="672" t="s">
        <v>4548</v>
      </c>
      <c r="D210" s="71">
        <v>452</v>
      </c>
      <c r="E210" s="69">
        <v>4536</v>
      </c>
      <c r="F210" s="34"/>
      <c r="G210" s="35" t="s">
        <v>1799</v>
      </c>
      <c r="H210" s="34"/>
      <c r="I210" s="35" t="s">
        <v>1799</v>
      </c>
      <c r="J210" s="34"/>
      <c r="K210" s="34"/>
      <c r="L210" s="35"/>
      <c r="M210" s="35" t="s">
        <v>1799</v>
      </c>
      <c r="N210" s="34"/>
      <c r="O210" s="36"/>
      <c r="P210" s="15"/>
      <c r="Q210" s="15"/>
      <c r="R210" s="15"/>
      <c r="S210" s="15"/>
      <c r="T210" s="15"/>
      <c r="U210" s="15"/>
      <c r="V210" s="15"/>
      <c r="W210" s="15"/>
      <c r="X210" s="15"/>
      <c r="Y210" s="15"/>
      <c r="Z210" s="15"/>
    </row>
    <row r="211" spans="1:26" s="18" customFormat="1" ht="37.5" customHeight="1" x14ac:dyDescent="0.2">
      <c r="A211" s="685"/>
      <c r="B211" s="70" t="s">
        <v>83</v>
      </c>
      <c r="C211" s="672"/>
      <c r="D211" s="71">
        <v>452</v>
      </c>
      <c r="E211" s="69">
        <v>4537</v>
      </c>
      <c r="F211" s="34"/>
      <c r="G211" s="35" t="s">
        <v>1799</v>
      </c>
      <c r="H211" s="34"/>
      <c r="I211" s="35" t="s">
        <v>1799</v>
      </c>
      <c r="J211" s="34"/>
      <c r="K211" s="34"/>
      <c r="L211" s="35"/>
      <c r="M211" s="35" t="s">
        <v>1799</v>
      </c>
      <c r="N211" s="34"/>
      <c r="O211" s="36"/>
      <c r="P211" s="15"/>
      <c r="Q211" s="15"/>
      <c r="R211" s="15"/>
      <c r="S211" s="15"/>
      <c r="T211" s="15"/>
      <c r="U211" s="15"/>
      <c r="V211" s="15"/>
      <c r="W211" s="15"/>
      <c r="X211" s="15"/>
      <c r="Y211" s="15"/>
      <c r="Z211" s="15"/>
    </row>
    <row r="212" spans="1:26" s="18" customFormat="1" ht="37.5" customHeight="1" x14ac:dyDescent="0.2">
      <c r="A212" s="39" t="s">
        <v>1903</v>
      </c>
      <c r="B212" s="70" t="s">
        <v>752</v>
      </c>
      <c r="C212" s="48" t="s">
        <v>4481</v>
      </c>
      <c r="D212" s="71">
        <v>189.26</v>
      </c>
      <c r="E212" s="69">
        <v>4538</v>
      </c>
      <c r="F212" s="34"/>
      <c r="G212" s="35" t="s">
        <v>1799</v>
      </c>
      <c r="H212" s="34"/>
      <c r="I212" s="35" t="s">
        <v>1799</v>
      </c>
      <c r="J212" s="34"/>
      <c r="K212" s="34"/>
      <c r="L212" s="35"/>
      <c r="M212" s="35" t="s">
        <v>1799</v>
      </c>
      <c r="N212" s="34"/>
      <c r="O212" s="36"/>
      <c r="P212" s="15"/>
      <c r="Q212" s="15"/>
      <c r="R212" s="15"/>
      <c r="S212" s="15"/>
      <c r="T212" s="15"/>
      <c r="U212" s="15"/>
      <c r="V212" s="15"/>
      <c r="W212" s="15"/>
      <c r="X212" s="15"/>
      <c r="Y212" s="15"/>
      <c r="Z212" s="15"/>
    </row>
    <row r="213" spans="1:26" s="18" customFormat="1" ht="33" customHeight="1" x14ac:dyDescent="0.2">
      <c r="A213" s="685" t="s">
        <v>1904</v>
      </c>
      <c r="B213" s="70" t="s">
        <v>1683</v>
      </c>
      <c r="C213" s="672" t="s">
        <v>4549</v>
      </c>
      <c r="D213" s="71">
        <v>216.23</v>
      </c>
      <c r="E213" s="69">
        <v>4539</v>
      </c>
      <c r="F213" s="34"/>
      <c r="G213" s="35" t="s">
        <v>1799</v>
      </c>
      <c r="H213" s="34"/>
      <c r="I213" s="35" t="s">
        <v>1799</v>
      </c>
      <c r="J213" s="34"/>
      <c r="K213" s="34"/>
      <c r="L213" s="35"/>
      <c r="M213" s="35" t="s">
        <v>1799</v>
      </c>
      <c r="N213" s="34"/>
      <c r="O213" s="36"/>
      <c r="P213" s="15"/>
      <c r="Q213" s="15"/>
      <c r="R213" s="15"/>
      <c r="S213" s="15"/>
      <c r="T213" s="15"/>
      <c r="U213" s="15"/>
      <c r="V213" s="15"/>
      <c r="W213" s="15"/>
      <c r="X213" s="15"/>
      <c r="Y213" s="15"/>
      <c r="Z213" s="15"/>
    </row>
    <row r="214" spans="1:26" s="18" customFormat="1" ht="33" customHeight="1" x14ac:dyDescent="0.2">
      <c r="A214" s="685"/>
      <c r="B214" s="70" t="s">
        <v>75</v>
      </c>
      <c r="C214" s="672"/>
      <c r="D214" s="71">
        <v>480.3</v>
      </c>
      <c r="E214" s="69">
        <v>4540</v>
      </c>
      <c r="F214" s="34"/>
      <c r="G214" s="35" t="s">
        <v>1799</v>
      </c>
      <c r="H214" s="34"/>
      <c r="I214" s="35" t="s">
        <v>1799</v>
      </c>
      <c r="J214" s="34"/>
      <c r="K214" s="34"/>
      <c r="L214" s="35" t="s">
        <v>1799</v>
      </c>
      <c r="M214" s="35"/>
      <c r="N214" s="34"/>
      <c r="O214" s="36"/>
      <c r="P214" s="15"/>
      <c r="Q214" s="15"/>
      <c r="R214" s="15"/>
      <c r="S214" s="15"/>
      <c r="T214" s="15"/>
      <c r="U214" s="15"/>
      <c r="V214" s="15"/>
      <c r="W214" s="15"/>
      <c r="X214" s="15"/>
      <c r="Y214" s="15"/>
      <c r="Z214" s="15"/>
    </row>
    <row r="215" spans="1:26" s="18" customFormat="1" ht="33" customHeight="1" x14ac:dyDescent="0.2">
      <c r="A215" s="685"/>
      <c r="B215" s="70" t="s">
        <v>10</v>
      </c>
      <c r="C215" s="672"/>
      <c r="D215" s="71">
        <v>667.6</v>
      </c>
      <c r="E215" s="69">
        <v>4541</v>
      </c>
      <c r="F215" s="34"/>
      <c r="G215" s="35" t="s">
        <v>1799</v>
      </c>
      <c r="H215" s="34"/>
      <c r="I215" s="35" t="s">
        <v>1799</v>
      </c>
      <c r="J215" s="34"/>
      <c r="K215" s="34"/>
      <c r="L215" s="35" t="s">
        <v>1799</v>
      </c>
      <c r="M215" s="35"/>
      <c r="N215" s="34"/>
      <c r="O215" s="36"/>
      <c r="P215" s="15"/>
      <c r="Q215" s="15"/>
      <c r="R215" s="15"/>
      <c r="S215" s="15"/>
      <c r="T215" s="15"/>
      <c r="U215" s="15"/>
      <c r="V215" s="15"/>
      <c r="W215" s="15"/>
      <c r="X215" s="15"/>
      <c r="Y215" s="15"/>
      <c r="Z215" s="15"/>
    </row>
    <row r="216" spans="1:26" s="18" customFormat="1" ht="33" customHeight="1" x14ac:dyDescent="0.2">
      <c r="A216" s="685"/>
      <c r="B216" s="70" t="s">
        <v>1418</v>
      </c>
      <c r="C216" s="672"/>
      <c r="D216" s="71">
        <v>4680</v>
      </c>
      <c r="E216" s="69">
        <v>4542</v>
      </c>
      <c r="F216" s="34"/>
      <c r="G216" s="35" t="s">
        <v>1799</v>
      </c>
      <c r="H216" s="34"/>
      <c r="I216" s="35" t="s">
        <v>1799</v>
      </c>
      <c r="J216" s="34"/>
      <c r="K216" s="34"/>
      <c r="L216" s="35" t="s">
        <v>1799</v>
      </c>
      <c r="M216" s="35"/>
      <c r="N216" s="34"/>
      <c r="O216" s="36"/>
      <c r="P216" s="15"/>
      <c r="Q216" s="15"/>
      <c r="R216" s="15"/>
      <c r="S216" s="15"/>
      <c r="T216" s="15"/>
      <c r="U216" s="15"/>
      <c r="V216" s="15"/>
      <c r="W216" s="15"/>
      <c r="X216" s="15"/>
      <c r="Y216" s="15"/>
      <c r="Z216" s="15"/>
    </row>
    <row r="217" spans="1:26" s="18" customFormat="1" ht="33" customHeight="1" x14ac:dyDescent="0.2">
      <c r="A217" s="685"/>
      <c r="B217" s="70" t="s">
        <v>1419</v>
      </c>
      <c r="C217" s="672"/>
      <c r="D217" s="71">
        <v>31.5</v>
      </c>
      <c r="E217" s="69">
        <v>4543</v>
      </c>
      <c r="F217" s="34"/>
      <c r="G217" s="35" t="s">
        <v>1799</v>
      </c>
      <c r="H217" s="34"/>
      <c r="I217" s="35" t="s">
        <v>1799</v>
      </c>
      <c r="J217" s="34"/>
      <c r="K217" s="34"/>
      <c r="L217" s="35" t="s">
        <v>1799</v>
      </c>
      <c r="M217" s="35"/>
      <c r="N217" s="34"/>
      <c r="O217" s="36"/>
      <c r="P217" s="15"/>
      <c r="Q217" s="15"/>
      <c r="R217" s="15"/>
      <c r="S217" s="15"/>
      <c r="T217" s="15"/>
      <c r="U217" s="15"/>
      <c r="V217" s="15"/>
      <c r="W217" s="15"/>
      <c r="X217" s="15"/>
      <c r="Y217" s="15"/>
      <c r="Z217" s="15"/>
    </row>
    <row r="218" spans="1:26" s="18" customFormat="1" ht="35.25" customHeight="1" x14ac:dyDescent="0.2">
      <c r="A218" s="685" t="s">
        <v>1905</v>
      </c>
      <c r="B218" s="70" t="s">
        <v>1654</v>
      </c>
      <c r="C218" s="672" t="s">
        <v>4550</v>
      </c>
      <c r="D218" s="71">
        <v>3096.76</v>
      </c>
      <c r="E218" s="69">
        <v>4544</v>
      </c>
      <c r="F218" s="34"/>
      <c r="G218" s="35" t="s">
        <v>1799</v>
      </c>
      <c r="H218" s="34"/>
      <c r="I218" s="35" t="s">
        <v>1799</v>
      </c>
      <c r="J218" s="34"/>
      <c r="K218" s="34"/>
      <c r="L218" s="35" t="s">
        <v>1799</v>
      </c>
      <c r="M218" s="35"/>
      <c r="N218" s="34"/>
      <c r="O218" s="36"/>
      <c r="P218" s="15"/>
      <c r="Q218" s="15"/>
      <c r="R218" s="15"/>
      <c r="S218" s="15"/>
      <c r="T218" s="15"/>
      <c r="U218" s="15"/>
      <c r="V218" s="15"/>
      <c r="W218" s="15"/>
      <c r="X218" s="15"/>
      <c r="Y218" s="15"/>
      <c r="Z218" s="15"/>
    </row>
    <row r="219" spans="1:26" s="18" customFormat="1" ht="35.25" customHeight="1" x14ac:dyDescent="0.2">
      <c r="A219" s="685"/>
      <c r="B219" s="70" t="s">
        <v>1684</v>
      </c>
      <c r="C219" s="672"/>
      <c r="D219" s="71">
        <v>75.12</v>
      </c>
      <c r="E219" s="69">
        <v>4545</v>
      </c>
      <c r="F219" s="34"/>
      <c r="G219" s="35" t="s">
        <v>1799</v>
      </c>
      <c r="H219" s="34"/>
      <c r="I219" s="35" t="s">
        <v>1799</v>
      </c>
      <c r="J219" s="34"/>
      <c r="K219" s="34"/>
      <c r="L219" s="35" t="s">
        <v>1799</v>
      </c>
      <c r="M219" s="35"/>
      <c r="N219" s="34"/>
      <c r="O219" s="36"/>
      <c r="P219" s="15"/>
      <c r="Q219" s="15"/>
      <c r="R219" s="15"/>
      <c r="S219" s="15"/>
      <c r="T219" s="15"/>
      <c r="U219" s="15"/>
      <c r="V219" s="15"/>
      <c r="W219" s="15"/>
      <c r="X219" s="15"/>
      <c r="Y219" s="15"/>
      <c r="Z219" s="15"/>
    </row>
    <row r="220" spans="1:26" s="18" customFormat="1" ht="35.25" customHeight="1" x14ac:dyDescent="0.2">
      <c r="A220" s="685"/>
      <c r="B220" s="70" t="s">
        <v>1685</v>
      </c>
      <c r="C220" s="672"/>
      <c r="D220" s="71">
        <v>517.92999999999995</v>
      </c>
      <c r="E220" s="69">
        <v>4546</v>
      </c>
      <c r="F220" s="34"/>
      <c r="G220" s="35" t="s">
        <v>1799</v>
      </c>
      <c r="H220" s="34"/>
      <c r="I220" s="35" t="s">
        <v>1799</v>
      </c>
      <c r="J220" s="34"/>
      <c r="K220" s="34"/>
      <c r="L220" s="35" t="s">
        <v>1799</v>
      </c>
      <c r="M220" s="35"/>
      <c r="N220" s="34"/>
      <c r="O220" s="36"/>
      <c r="P220" s="15"/>
      <c r="Q220" s="15"/>
      <c r="R220" s="15"/>
      <c r="S220" s="15"/>
      <c r="T220" s="15"/>
      <c r="U220" s="15"/>
      <c r="V220" s="15"/>
      <c r="W220" s="15"/>
      <c r="X220" s="15"/>
      <c r="Y220" s="15"/>
      <c r="Z220" s="15"/>
    </row>
    <row r="221" spans="1:26" s="18" customFormat="1" ht="33.75" customHeight="1" x14ac:dyDescent="0.2">
      <c r="A221" s="685" t="s">
        <v>1906</v>
      </c>
      <c r="B221" s="70" t="s">
        <v>1686</v>
      </c>
      <c r="C221" s="672" t="s">
        <v>3416</v>
      </c>
      <c r="D221" s="71">
        <v>4000</v>
      </c>
      <c r="E221" s="69">
        <v>4547</v>
      </c>
      <c r="F221" s="34"/>
      <c r="G221" s="35" t="s">
        <v>1799</v>
      </c>
      <c r="H221" s="34"/>
      <c r="I221" s="35" t="s">
        <v>1799</v>
      </c>
      <c r="J221" s="34"/>
      <c r="K221" s="34"/>
      <c r="L221" s="35" t="s">
        <v>1799</v>
      </c>
      <c r="M221" s="35"/>
      <c r="N221" s="34"/>
      <c r="O221" s="36"/>
      <c r="P221" s="15"/>
      <c r="Q221" s="15"/>
      <c r="R221" s="15"/>
      <c r="S221" s="15"/>
      <c r="T221" s="15"/>
      <c r="U221" s="15"/>
      <c r="V221" s="15"/>
      <c r="W221" s="15"/>
      <c r="X221" s="15"/>
      <c r="Y221" s="15"/>
      <c r="Z221" s="15"/>
    </row>
    <row r="222" spans="1:26" s="18" customFormat="1" ht="33.75" customHeight="1" x14ac:dyDescent="0.2">
      <c r="A222" s="685"/>
      <c r="B222" s="70" t="s">
        <v>1204</v>
      </c>
      <c r="C222" s="672"/>
      <c r="D222" s="71">
        <v>5000</v>
      </c>
      <c r="E222" s="69">
        <v>4548</v>
      </c>
      <c r="F222" s="34"/>
      <c r="G222" s="35" t="s">
        <v>1799</v>
      </c>
      <c r="H222" s="34"/>
      <c r="I222" s="35" t="s">
        <v>1799</v>
      </c>
      <c r="J222" s="34"/>
      <c r="K222" s="34"/>
      <c r="L222" s="35" t="s">
        <v>1799</v>
      </c>
      <c r="M222" s="35"/>
      <c r="N222" s="34"/>
      <c r="O222" s="36"/>
      <c r="P222" s="15"/>
      <c r="Q222" s="15"/>
      <c r="R222" s="15"/>
      <c r="S222" s="15"/>
      <c r="T222" s="15"/>
      <c r="U222" s="15"/>
      <c r="V222" s="15"/>
      <c r="W222" s="15"/>
      <c r="X222" s="15"/>
      <c r="Y222" s="15"/>
      <c r="Z222" s="15"/>
    </row>
    <row r="223" spans="1:26" s="18" customFormat="1" ht="33.75" customHeight="1" x14ac:dyDescent="0.2">
      <c r="A223" s="685"/>
      <c r="B223" s="70" t="s">
        <v>1687</v>
      </c>
      <c r="C223" s="672"/>
      <c r="D223" s="71">
        <v>2600</v>
      </c>
      <c r="E223" s="69">
        <v>4549</v>
      </c>
      <c r="F223" s="34"/>
      <c r="G223" s="35" t="s">
        <v>1799</v>
      </c>
      <c r="H223" s="34"/>
      <c r="I223" s="35" t="s">
        <v>1799</v>
      </c>
      <c r="J223" s="34"/>
      <c r="K223" s="34"/>
      <c r="L223" s="35" t="s">
        <v>1799</v>
      </c>
      <c r="M223" s="35"/>
      <c r="N223" s="34"/>
      <c r="O223" s="268"/>
      <c r="P223" s="15"/>
      <c r="Q223" s="15"/>
      <c r="R223" s="15"/>
      <c r="S223" s="15"/>
      <c r="T223" s="15"/>
      <c r="U223" s="15"/>
      <c r="V223" s="15"/>
      <c r="W223" s="15"/>
      <c r="X223" s="15"/>
      <c r="Y223" s="15"/>
      <c r="Z223" s="15"/>
    </row>
    <row r="224" spans="1:26" s="18" customFormat="1" ht="33.75" customHeight="1" x14ac:dyDescent="0.2">
      <c r="A224" s="685"/>
      <c r="B224" s="70" t="s">
        <v>302</v>
      </c>
      <c r="C224" s="672"/>
      <c r="D224" s="71">
        <v>1000</v>
      </c>
      <c r="E224" s="69">
        <v>4550</v>
      </c>
      <c r="F224" s="34"/>
      <c r="G224" s="35" t="s">
        <v>1799</v>
      </c>
      <c r="H224" s="34"/>
      <c r="I224" s="35" t="s">
        <v>1799</v>
      </c>
      <c r="J224" s="34"/>
      <c r="K224" s="34"/>
      <c r="L224" s="35" t="s">
        <v>1799</v>
      </c>
      <c r="M224" s="35"/>
      <c r="N224" s="34"/>
      <c r="O224" s="36"/>
      <c r="P224" s="15"/>
      <c r="Q224" s="15"/>
      <c r="R224" s="15"/>
      <c r="S224" s="15"/>
      <c r="T224" s="15"/>
      <c r="U224" s="15"/>
      <c r="V224" s="15"/>
      <c r="W224" s="15"/>
      <c r="X224" s="15"/>
      <c r="Y224" s="15"/>
      <c r="Z224" s="15"/>
    </row>
    <row r="225" spans="1:26" s="18" customFormat="1" ht="51.75" customHeight="1" x14ac:dyDescent="0.2">
      <c r="A225" s="39" t="s">
        <v>1907</v>
      </c>
      <c r="B225" s="70" t="s">
        <v>1688</v>
      </c>
      <c r="C225" s="48" t="s">
        <v>3417</v>
      </c>
      <c r="D225" s="71">
        <v>596.64</v>
      </c>
      <c r="E225" s="69">
        <v>4551</v>
      </c>
      <c r="F225" s="34"/>
      <c r="G225" s="35" t="s">
        <v>1799</v>
      </c>
      <c r="H225" s="34"/>
      <c r="I225" s="35" t="s">
        <v>1799</v>
      </c>
      <c r="J225" s="34"/>
      <c r="K225" s="34"/>
      <c r="L225" s="35" t="s">
        <v>1799</v>
      </c>
      <c r="M225" s="35"/>
      <c r="N225" s="34"/>
      <c r="O225" s="36"/>
      <c r="P225" s="15"/>
      <c r="Q225" s="15"/>
      <c r="R225" s="15"/>
      <c r="S225" s="15"/>
      <c r="T225" s="15"/>
      <c r="U225" s="15"/>
      <c r="V225" s="15"/>
      <c r="W225" s="15"/>
      <c r="X225" s="15"/>
      <c r="Y225" s="15"/>
      <c r="Z225" s="15"/>
    </row>
    <row r="226" spans="1:26" s="18" customFormat="1" ht="51.75" customHeight="1" x14ac:dyDescent="0.2">
      <c r="A226" s="685" t="s">
        <v>1908</v>
      </c>
      <c r="B226" s="70" t="s">
        <v>1689</v>
      </c>
      <c r="C226" s="673" t="s">
        <v>4551</v>
      </c>
      <c r="D226" s="71">
        <v>949.62</v>
      </c>
      <c r="E226" s="69">
        <v>4552</v>
      </c>
      <c r="F226" s="34"/>
      <c r="G226" s="35" t="s">
        <v>1799</v>
      </c>
      <c r="H226" s="34"/>
      <c r="I226" s="35" t="s">
        <v>1799</v>
      </c>
      <c r="J226" s="34"/>
      <c r="K226" s="34"/>
      <c r="L226" s="35" t="s">
        <v>1799</v>
      </c>
      <c r="M226" s="35"/>
      <c r="N226" s="34"/>
      <c r="O226" s="36"/>
      <c r="P226" s="15"/>
      <c r="Q226" s="15"/>
      <c r="R226" s="15"/>
      <c r="S226" s="15"/>
      <c r="T226" s="15"/>
      <c r="U226" s="15"/>
      <c r="V226" s="15"/>
      <c r="W226" s="15"/>
      <c r="X226" s="15"/>
      <c r="Y226" s="15"/>
      <c r="Z226" s="15"/>
    </row>
    <row r="227" spans="1:26" s="18" customFormat="1" ht="51.75" customHeight="1" x14ac:dyDescent="0.2">
      <c r="A227" s="685"/>
      <c r="B227" s="70" t="s">
        <v>1690</v>
      </c>
      <c r="C227" s="673"/>
      <c r="D227" s="71">
        <v>650</v>
      </c>
      <c r="E227" s="69">
        <v>4553</v>
      </c>
      <c r="F227" s="34"/>
      <c r="G227" s="35" t="s">
        <v>1799</v>
      </c>
      <c r="H227" s="34"/>
      <c r="I227" s="35" t="s">
        <v>1799</v>
      </c>
      <c r="J227" s="34"/>
      <c r="K227" s="34"/>
      <c r="L227" s="35" t="s">
        <v>1799</v>
      </c>
      <c r="M227" s="35"/>
      <c r="N227" s="34"/>
      <c r="O227" s="36"/>
      <c r="P227" s="15"/>
      <c r="Q227" s="15"/>
      <c r="R227" s="15"/>
      <c r="S227" s="15"/>
      <c r="T227" s="15"/>
      <c r="U227" s="15"/>
      <c r="V227" s="15"/>
      <c r="W227" s="15"/>
      <c r="X227" s="15"/>
      <c r="Y227" s="15"/>
      <c r="Z227" s="15"/>
    </row>
    <row r="228" spans="1:26" s="18" customFormat="1" ht="51.75" customHeight="1" x14ac:dyDescent="0.2">
      <c r="A228" s="60" t="s">
        <v>1909</v>
      </c>
      <c r="B228" s="70" t="s">
        <v>752</v>
      </c>
      <c r="C228" s="70" t="s">
        <v>4481</v>
      </c>
      <c r="D228" s="71">
        <v>47.09</v>
      </c>
      <c r="E228" s="69">
        <v>4554</v>
      </c>
      <c r="F228" s="34"/>
      <c r="G228" s="35" t="s">
        <v>1799</v>
      </c>
      <c r="H228" s="34"/>
      <c r="I228" s="35" t="s">
        <v>1799</v>
      </c>
      <c r="J228" s="34"/>
      <c r="K228" s="34"/>
      <c r="L228" s="35" t="s">
        <v>1799</v>
      </c>
      <c r="M228" s="35"/>
      <c r="N228" s="34"/>
      <c r="O228" s="36"/>
      <c r="P228" s="15"/>
      <c r="Q228" s="15"/>
      <c r="R228" s="15"/>
      <c r="S228" s="15"/>
      <c r="T228" s="15"/>
      <c r="U228" s="15"/>
      <c r="V228" s="15"/>
      <c r="W228" s="15"/>
      <c r="X228" s="15"/>
      <c r="Y228" s="15"/>
      <c r="Z228" s="15"/>
    </row>
    <row r="229" spans="1:26" s="18" customFormat="1" ht="78.75" customHeight="1" x14ac:dyDescent="0.2">
      <c r="A229" s="60" t="s">
        <v>1910</v>
      </c>
      <c r="B229" s="70" t="s">
        <v>1691</v>
      </c>
      <c r="C229" s="68" t="s">
        <v>4470</v>
      </c>
      <c r="D229" s="71">
        <v>1598.4</v>
      </c>
      <c r="E229" s="69">
        <v>4555</v>
      </c>
      <c r="F229" s="34"/>
      <c r="G229" s="35" t="s">
        <v>1799</v>
      </c>
      <c r="H229" s="34"/>
      <c r="I229" s="35" t="s">
        <v>1799</v>
      </c>
      <c r="J229" s="34"/>
      <c r="K229" s="34"/>
      <c r="L229" s="35" t="s">
        <v>1799</v>
      </c>
      <c r="M229" s="35"/>
      <c r="N229" s="34"/>
      <c r="O229" s="36"/>
      <c r="P229" s="15"/>
      <c r="Q229" s="15"/>
      <c r="R229" s="15"/>
      <c r="S229" s="15"/>
      <c r="T229" s="15"/>
      <c r="U229" s="15"/>
      <c r="V229" s="15"/>
      <c r="W229" s="15"/>
      <c r="X229" s="15"/>
      <c r="Y229" s="15"/>
      <c r="Z229" s="15"/>
    </row>
    <row r="230" spans="1:26" s="18" customFormat="1" ht="46.5" customHeight="1" x14ac:dyDescent="0.2">
      <c r="A230" s="60" t="s">
        <v>1911</v>
      </c>
      <c r="B230" s="70" t="s">
        <v>752</v>
      </c>
      <c r="C230" s="70" t="s">
        <v>4481</v>
      </c>
      <c r="D230" s="71">
        <v>105.12</v>
      </c>
      <c r="E230" s="69">
        <v>4556</v>
      </c>
      <c r="F230" s="34"/>
      <c r="G230" s="35" t="s">
        <v>1799</v>
      </c>
      <c r="H230" s="34"/>
      <c r="I230" s="35" t="s">
        <v>1799</v>
      </c>
      <c r="J230" s="34"/>
      <c r="K230" s="34"/>
      <c r="L230" s="35" t="s">
        <v>1799</v>
      </c>
      <c r="M230" s="35"/>
      <c r="N230" s="34"/>
      <c r="O230" s="36"/>
      <c r="P230" s="15"/>
      <c r="Q230" s="15"/>
      <c r="R230" s="15"/>
      <c r="S230" s="15"/>
      <c r="T230" s="15"/>
      <c r="U230" s="15"/>
      <c r="V230" s="15"/>
      <c r="W230" s="15"/>
      <c r="X230" s="15"/>
      <c r="Y230" s="15"/>
      <c r="Z230" s="15"/>
    </row>
    <row r="231" spans="1:26" s="18" customFormat="1" ht="38.25" customHeight="1" x14ac:dyDescent="0.2">
      <c r="A231" s="60" t="s">
        <v>1912</v>
      </c>
      <c r="B231" s="70" t="s">
        <v>1692</v>
      </c>
      <c r="C231" s="68" t="s">
        <v>4552</v>
      </c>
      <c r="D231" s="71">
        <v>788.4</v>
      </c>
      <c r="E231" s="69">
        <v>4557</v>
      </c>
      <c r="F231" s="34"/>
      <c r="G231" s="35" t="s">
        <v>1799</v>
      </c>
      <c r="H231" s="34"/>
      <c r="I231" s="35" t="s">
        <v>1799</v>
      </c>
      <c r="J231" s="34"/>
      <c r="K231" s="34"/>
      <c r="L231" s="35" t="s">
        <v>1799</v>
      </c>
      <c r="M231" s="35"/>
      <c r="N231" s="34"/>
      <c r="O231" s="36"/>
      <c r="P231" s="15"/>
      <c r="Q231" s="15"/>
      <c r="R231" s="15"/>
      <c r="S231" s="15"/>
      <c r="T231" s="15"/>
      <c r="U231" s="15"/>
      <c r="V231" s="15"/>
      <c r="W231" s="15"/>
      <c r="X231" s="15"/>
      <c r="Y231" s="15"/>
      <c r="Z231" s="15"/>
    </row>
    <row r="232" spans="1:26" s="18" customFormat="1" ht="45.75" customHeight="1" x14ac:dyDescent="0.2">
      <c r="A232" s="60" t="s">
        <v>1913</v>
      </c>
      <c r="B232" s="70" t="s">
        <v>1693</v>
      </c>
      <c r="C232" s="68" t="s">
        <v>3418</v>
      </c>
      <c r="D232" s="71">
        <v>2973.27</v>
      </c>
      <c r="E232" s="69">
        <v>4558</v>
      </c>
      <c r="F232" s="34"/>
      <c r="G232" s="35" t="s">
        <v>1799</v>
      </c>
      <c r="H232" s="34"/>
      <c r="I232" s="35" t="s">
        <v>1799</v>
      </c>
      <c r="J232" s="34"/>
      <c r="K232" s="34"/>
      <c r="L232" s="35" t="s">
        <v>1799</v>
      </c>
      <c r="M232" s="35"/>
      <c r="N232" s="34"/>
      <c r="O232" s="36"/>
      <c r="P232" s="15"/>
      <c r="Q232" s="15"/>
      <c r="R232" s="15"/>
      <c r="S232" s="15"/>
      <c r="T232" s="15"/>
      <c r="U232" s="15"/>
      <c r="V232" s="15"/>
      <c r="W232" s="15"/>
      <c r="X232" s="15"/>
      <c r="Y232" s="15"/>
      <c r="Z232" s="15"/>
    </row>
    <row r="233" spans="1:26" s="18" customFormat="1" ht="27.75" customHeight="1" x14ac:dyDescent="0.2">
      <c r="A233" s="685" t="s">
        <v>1914</v>
      </c>
      <c r="B233" s="70" t="s">
        <v>1694</v>
      </c>
      <c r="C233" s="672" t="s">
        <v>4553</v>
      </c>
      <c r="D233" s="71">
        <v>340</v>
      </c>
      <c r="E233" s="69">
        <v>4559</v>
      </c>
      <c r="F233" s="34"/>
      <c r="G233" s="35" t="s">
        <v>1799</v>
      </c>
      <c r="H233" s="34"/>
      <c r="I233" s="35" t="s">
        <v>1799</v>
      </c>
      <c r="J233" s="34"/>
      <c r="K233" s="34"/>
      <c r="L233" s="35"/>
      <c r="M233" s="35" t="s">
        <v>1799</v>
      </c>
      <c r="N233" s="34"/>
      <c r="O233" s="36"/>
      <c r="P233" s="15"/>
      <c r="Q233" s="15"/>
      <c r="R233" s="15"/>
      <c r="S233" s="15"/>
      <c r="T233" s="15"/>
      <c r="U233" s="15"/>
      <c r="V233" s="15"/>
      <c r="W233" s="15"/>
      <c r="X233" s="15"/>
      <c r="Y233" s="15"/>
      <c r="Z233" s="15"/>
    </row>
    <row r="234" spans="1:26" s="18" customFormat="1" ht="27.75" customHeight="1" x14ac:dyDescent="0.2">
      <c r="A234" s="685"/>
      <c r="B234" s="70" t="s">
        <v>1695</v>
      </c>
      <c r="C234" s="672"/>
      <c r="D234" s="71">
        <v>340</v>
      </c>
      <c r="E234" s="69">
        <v>4560</v>
      </c>
      <c r="F234" s="34"/>
      <c r="G234" s="35" t="s">
        <v>1799</v>
      </c>
      <c r="H234" s="34"/>
      <c r="I234" s="35" t="s">
        <v>1799</v>
      </c>
      <c r="J234" s="34"/>
      <c r="K234" s="34"/>
      <c r="L234" s="35"/>
      <c r="M234" s="35" t="s">
        <v>1799</v>
      </c>
      <c r="N234" s="34"/>
      <c r="O234" s="36"/>
      <c r="P234" s="15"/>
      <c r="Q234" s="15"/>
      <c r="R234" s="15"/>
      <c r="S234" s="15"/>
      <c r="T234" s="15"/>
      <c r="U234" s="15"/>
      <c r="V234" s="15"/>
      <c r="W234" s="15"/>
      <c r="X234" s="15"/>
      <c r="Y234" s="15"/>
      <c r="Z234" s="15"/>
    </row>
    <row r="235" spans="1:26" s="18" customFormat="1" ht="27.75" customHeight="1" x14ac:dyDescent="0.2">
      <c r="A235" s="685"/>
      <c r="B235" s="70" t="s">
        <v>1372</v>
      </c>
      <c r="C235" s="672"/>
      <c r="D235" s="71">
        <v>187</v>
      </c>
      <c r="E235" s="69">
        <v>4561</v>
      </c>
      <c r="F235" s="34"/>
      <c r="G235" s="35" t="s">
        <v>1799</v>
      </c>
      <c r="H235" s="34"/>
      <c r="I235" s="35" t="s">
        <v>1799</v>
      </c>
      <c r="J235" s="34"/>
      <c r="K235" s="34"/>
      <c r="L235" s="35"/>
      <c r="M235" s="35" t="s">
        <v>1799</v>
      </c>
      <c r="N235" s="34"/>
      <c r="O235" s="36"/>
      <c r="P235" s="15"/>
      <c r="Q235" s="15"/>
      <c r="R235" s="15"/>
      <c r="S235" s="15"/>
      <c r="T235" s="15"/>
      <c r="U235" s="15"/>
      <c r="V235" s="15"/>
      <c r="W235" s="15"/>
      <c r="X235" s="15"/>
      <c r="Y235" s="15"/>
      <c r="Z235" s="15"/>
    </row>
    <row r="236" spans="1:26" s="18" customFormat="1" ht="27.75" customHeight="1" x14ac:dyDescent="0.2">
      <c r="A236" s="685"/>
      <c r="B236" s="70" t="s">
        <v>1696</v>
      </c>
      <c r="C236" s="672"/>
      <c r="D236" s="71">
        <v>187</v>
      </c>
      <c r="E236" s="69">
        <v>4562</v>
      </c>
      <c r="F236" s="34"/>
      <c r="G236" s="35" t="s">
        <v>1799</v>
      </c>
      <c r="H236" s="34"/>
      <c r="I236" s="35" t="s">
        <v>1799</v>
      </c>
      <c r="J236" s="34"/>
      <c r="K236" s="34"/>
      <c r="L236" s="35"/>
      <c r="M236" s="35" t="s">
        <v>1799</v>
      </c>
      <c r="N236" s="34"/>
      <c r="O236" s="36"/>
      <c r="P236" s="15"/>
      <c r="Q236" s="15"/>
      <c r="R236" s="15"/>
      <c r="S236" s="15"/>
      <c r="T236" s="15"/>
      <c r="U236" s="15"/>
      <c r="V236" s="15"/>
      <c r="W236" s="15"/>
      <c r="X236" s="15"/>
      <c r="Y236" s="15"/>
      <c r="Z236" s="15"/>
    </row>
    <row r="237" spans="1:26" s="18" customFormat="1" ht="27.75" customHeight="1" x14ac:dyDescent="0.2">
      <c r="A237" s="685"/>
      <c r="B237" s="70" t="s">
        <v>495</v>
      </c>
      <c r="C237" s="672"/>
      <c r="D237" s="71">
        <v>187</v>
      </c>
      <c r="E237" s="69">
        <v>4563</v>
      </c>
      <c r="F237" s="34"/>
      <c r="G237" s="35" t="s">
        <v>1799</v>
      </c>
      <c r="H237" s="34"/>
      <c r="I237" s="35" t="s">
        <v>1799</v>
      </c>
      <c r="J237" s="34"/>
      <c r="K237" s="34"/>
      <c r="L237" s="35"/>
      <c r="M237" s="35" t="s">
        <v>1799</v>
      </c>
      <c r="N237" s="34"/>
      <c r="O237" s="36"/>
      <c r="P237" s="15"/>
      <c r="Q237" s="15"/>
      <c r="R237" s="15"/>
      <c r="S237" s="15"/>
      <c r="T237" s="15"/>
      <c r="U237" s="15"/>
      <c r="V237" s="15"/>
      <c r="W237" s="15"/>
      <c r="X237" s="15"/>
      <c r="Y237" s="15"/>
      <c r="Z237" s="15"/>
    </row>
    <row r="238" spans="1:26" s="18" customFormat="1" ht="27.75" customHeight="1" x14ac:dyDescent="0.2">
      <c r="A238" s="685"/>
      <c r="B238" s="70" t="s">
        <v>1373</v>
      </c>
      <c r="C238" s="672"/>
      <c r="D238" s="71">
        <v>255</v>
      </c>
      <c r="E238" s="69">
        <v>4564</v>
      </c>
      <c r="F238" s="34"/>
      <c r="G238" s="35" t="s">
        <v>1799</v>
      </c>
      <c r="H238" s="34"/>
      <c r="I238" s="35" t="s">
        <v>1799</v>
      </c>
      <c r="J238" s="34"/>
      <c r="K238" s="34"/>
      <c r="L238" s="35"/>
      <c r="M238" s="35" t="s">
        <v>1799</v>
      </c>
      <c r="N238" s="34"/>
      <c r="O238" s="36"/>
      <c r="P238" s="15"/>
      <c r="Q238" s="15"/>
      <c r="R238" s="15"/>
      <c r="S238" s="15"/>
      <c r="T238" s="15"/>
      <c r="U238" s="15"/>
      <c r="V238" s="15"/>
      <c r="W238" s="15"/>
      <c r="X238" s="15"/>
      <c r="Y238" s="15"/>
      <c r="Z238" s="15"/>
    </row>
    <row r="239" spans="1:26" s="18" customFormat="1" ht="27.75" customHeight="1" x14ac:dyDescent="0.2">
      <c r="A239" s="685"/>
      <c r="B239" s="70" t="s">
        <v>488</v>
      </c>
      <c r="C239" s="672"/>
      <c r="D239" s="71">
        <v>340</v>
      </c>
      <c r="E239" s="69">
        <v>4567</v>
      </c>
      <c r="F239" s="34"/>
      <c r="G239" s="35" t="s">
        <v>1799</v>
      </c>
      <c r="H239" s="34"/>
      <c r="I239" s="35" t="s">
        <v>1799</v>
      </c>
      <c r="J239" s="34"/>
      <c r="K239" s="34"/>
      <c r="L239" s="35"/>
      <c r="M239" s="35" t="s">
        <v>1799</v>
      </c>
      <c r="N239" s="34"/>
      <c r="O239" s="36"/>
      <c r="P239" s="15"/>
      <c r="Q239" s="15"/>
      <c r="R239" s="15"/>
      <c r="S239" s="15"/>
      <c r="T239" s="15"/>
      <c r="U239" s="15"/>
      <c r="V239" s="15"/>
      <c r="W239" s="15"/>
      <c r="X239" s="15"/>
      <c r="Y239" s="15"/>
      <c r="Z239" s="15"/>
    </row>
    <row r="240" spans="1:26" s="18" customFormat="1" ht="27.75" customHeight="1" x14ac:dyDescent="0.2">
      <c r="A240" s="685"/>
      <c r="B240" s="70" t="s">
        <v>1374</v>
      </c>
      <c r="C240" s="672"/>
      <c r="D240" s="71">
        <v>340</v>
      </c>
      <c r="E240" s="69">
        <v>4568</v>
      </c>
      <c r="F240" s="34"/>
      <c r="G240" s="35" t="s">
        <v>1799</v>
      </c>
      <c r="H240" s="34"/>
      <c r="I240" s="35" t="s">
        <v>1799</v>
      </c>
      <c r="J240" s="34"/>
      <c r="K240" s="34"/>
      <c r="L240" s="35"/>
      <c r="M240" s="35" t="s">
        <v>1799</v>
      </c>
      <c r="N240" s="34"/>
      <c r="O240" s="36"/>
      <c r="P240" s="15"/>
      <c r="Q240" s="15"/>
      <c r="R240" s="15"/>
      <c r="S240" s="15"/>
      <c r="T240" s="15"/>
      <c r="U240" s="15"/>
      <c r="V240" s="15"/>
      <c r="W240" s="15"/>
      <c r="X240" s="15"/>
      <c r="Y240" s="15"/>
      <c r="Z240" s="15"/>
    </row>
    <row r="241" spans="1:26" s="18" customFormat="1" ht="27.75" customHeight="1" x14ac:dyDescent="0.2">
      <c r="A241" s="685"/>
      <c r="B241" s="70" t="s">
        <v>487</v>
      </c>
      <c r="C241" s="672"/>
      <c r="D241" s="71">
        <v>180</v>
      </c>
      <c r="E241" s="69">
        <v>4569</v>
      </c>
      <c r="F241" s="34"/>
      <c r="G241" s="35" t="s">
        <v>1799</v>
      </c>
      <c r="H241" s="34"/>
      <c r="I241" s="35" t="s">
        <v>1799</v>
      </c>
      <c r="J241" s="34"/>
      <c r="K241" s="34"/>
      <c r="L241" s="35"/>
      <c r="M241" s="35" t="s">
        <v>1799</v>
      </c>
      <c r="N241" s="34"/>
      <c r="O241" s="36"/>
      <c r="P241" s="15"/>
      <c r="Q241" s="15"/>
      <c r="R241" s="15"/>
      <c r="S241" s="15"/>
      <c r="T241" s="15"/>
      <c r="U241" s="15"/>
      <c r="V241" s="15"/>
      <c r="W241" s="15"/>
      <c r="X241" s="15"/>
      <c r="Y241" s="15"/>
      <c r="Z241" s="15"/>
    </row>
    <row r="242" spans="1:26" s="18" customFormat="1" ht="27.75" customHeight="1" x14ac:dyDescent="0.2">
      <c r="A242" s="685"/>
      <c r="B242" s="70" t="s">
        <v>1697</v>
      </c>
      <c r="C242" s="672"/>
      <c r="D242" s="71">
        <v>180</v>
      </c>
      <c r="E242" s="69">
        <v>4570</v>
      </c>
      <c r="F242" s="34"/>
      <c r="G242" s="35" t="s">
        <v>1799</v>
      </c>
      <c r="H242" s="34"/>
      <c r="I242" s="35" t="s">
        <v>1799</v>
      </c>
      <c r="J242" s="34"/>
      <c r="K242" s="34"/>
      <c r="L242" s="35"/>
      <c r="M242" s="35" t="s">
        <v>1799</v>
      </c>
      <c r="N242" s="34"/>
      <c r="O242" s="36"/>
      <c r="P242" s="15"/>
      <c r="Q242" s="15"/>
      <c r="R242" s="15"/>
      <c r="S242" s="15"/>
      <c r="T242" s="15"/>
      <c r="U242" s="15"/>
      <c r="V242" s="15"/>
      <c r="W242" s="15"/>
      <c r="X242" s="15"/>
      <c r="Y242" s="15"/>
      <c r="Z242" s="15"/>
    </row>
    <row r="243" spans="1:26" s="18" customFormat="1" ht="27.75" customHeight="1" x14ac:dyDescent="0.2">
      <c r="A243" s="685"/>
      <c r="B243" s="70" t="s">
        <v>1375</v>
      </c>
      <c r="C243" s="672"/>
      <c r="D243" s="71">
        <v>255</v>
      </c>
      <c r="E243" s="69">
        <v>4571</v>
      </c>
      <c r="F243" s="34"/>
      <c r="G243" s="35" t="s">
        <v>1799</v>
      </c>
      <c r="H243" s="34"/>
      <c r="I243" s="35" t="s">
        <v>1799</v>
      </c>
      <c r="J243" s="34"/>
      <c r="K243" s="34"/>
      <c r="L243" s="35"/>
      <c r="M243" s="35" t="s">
        <v>1799</v>
      </c>
      <c r="N243" s="34"/>
      <c r="O243" s="36"/>
      <c r="P243" s="15"/>
      <c r="Q243" s="15"/>
      <c r="R243" s="15"/>
      <c r="S243" s="15"/>
      <c r="T243" s="15"/>
      <c r="U243" s="15"/>
      <c r="V243" s="15"/>
      <c r="W243" s="15"/>
      <c r="X243" s="15"/>
      <c r="Y243" s="15"/>
      <c r="Z243" s="15"/>
    </row>
    <row r="244" spans="1:26" s="18" customFormat="1" ht="27.75" customHeight="1" x14ac:dyDescent="0.2">
      <c r="A244" s="685"/>
      <c r="B244" s="70" t="s">
        <v>483</v>
      </c>
      <c r="C244" s="672"/>
      <c r="D244" s="71">
        <v>255</v>
      </c>
      <c r="E244" s="69">
        <v>4573</v>
      </c>
      <c r="F244" s="34"/>
      <c r="G244" s="35" t="s">
        <v>1799</v>
      </c>
      <c r="H244" s="34"/>
      <c r="I244" s="35" t="s">
        <v>1799</v>
      </c>
      <c r="J244" s="34"/>
      <c r="K244" s="34"/>
      <c r="L244" s="35"/>
      <c r="M244" s="35" t="s">
        <v>1799</v>
      </c>
      <c r="N244" s="34"/>
      <c r="O244" s="36"/>
      <c r="P244" s="15"/>
      <c r="Q244" s="15"/>
      <c r="R244" s="15"/>
      <c r="S244" s="15"/>
      <c r="T244" s="15"/>
      <c r="U244" s="15"/>
      <c r="V244" s="15"/>
      <c r="W244" s="15"/>
      <c r="X244" s="15"/>
      <c r="Y244" s="15"/>
      <c r="Z244" s="15"/>
    </row>
    <row r="245" spans="1:26" s="18" customFormat="1" ht="27.75" customHeight="1" x14ac:dyDescent="0.2">
      <c r="A245" s="685"/>
      <c r="B245" s="70" t="s">
        <v>509</v>
      </c>
      <c r="C245" s="672"/>
      <c r="D245" s="71">
        <v>595</v>
      </c>
      <c r="E245" s="69">
        <v>4574</v>
      </c>
      <c r="F245" s="34"/>
      <c r="G245" s="35" t="s">
        <v>1799</v>
      </c>
      <c r="H245" s="34"/>
      <c r="I245" s="35" t="s">
        <v>1799</v>
      </c>
      <c r="J245" s="34"/>
      <c r="K245" s="34"/>
      <c r="L245" s="35"/>
      <c r="M245" s="35" t="s">
        <v>1799</v>
      </c>
      <c r="N245" s="34"/>
      <c r="O245" s="36"/>
      <c r="P245" s="15"/>
      <c r="Q245" s="15"/>
      <c r="R245" s="15"/>
      <c r="S245" s="15"/>
      <c r="T245" s="15"/>
      <c r="U245" s="15"/>
      <c r="V245" s="15"/>
      <c r="W245" s="15"/>
      <c r="X245" s="15"/>
      <c r="Y245" s="15"/>
      <c r="Z245" s="15"/>
    </row>
    <row r="246" spans="1:26" s="18" customFormat="1" ht="27.75" customHeight="1" x14ac:dyDescent="0.2">
      <c r="A246" s="685"/>
      <c r="B246" s="70" t="s">
        <v>1377</v>
      </c>
      <c r="C246" s="672"/>
      <c r="D246" s="71">
        <v>595</v>
      </c>
      <c r="E246" s="69">
        <v>4575</v>
      </c>
      <c r="F246" s="34"/>
      <c r="G246" s="35" t="s">
        <v>1799</v>
      </c>
      <c r="H246" s="34"/>
      <c r="I246" s="35" t="s">
        <v>1799</v>
      </c>
      <c r="J246" s="34"/>
      <c r="K246" s="34"/>
      <c r="L246" s="35"/>
      <c r="M246" s="35" t="s">
        <v>1799</v>
      </c>
      <c r="N246" s="34"/>
      <c r="O246" s="36"/>
      <c r="P246" s="15"/>
      <c r="Q246" s="15"/>
      <c r="R246" s="15"/>
      <c r="S246" s="15"/>
      <c r="T246" s="15"/>
      <c r="U246" s="15"/>
      <c r="V246" s="15"/>
      <c r="W246" s="15"/>
      <c r="X246" s="15"/>
      <c r="Y246" s="15"/>
      <c r="Z246" s="15"/>
    </row>
    <row r="247" spans="1:26" s="18" customFormat="1" ht="27.75" customHeight="1" x14ac:dyDescent="0.2">
      <c r="A247" s="685"/>
      <c r="B247" s="70" t="s">
        <v>531</v>
      </c>
      <c r="C247" s="672"/>
      <c r="D247" s="71">
        <v>680</v>
      </c>
      <c r="E247" s="69">
        <v>4576</v>
      </c>
      <c r="F247" s="34"/>
      <c r="G247" s="35" t="s">
        <v>1799</v>
      </c>
      <c r="H247" s="34"/>
      <c r="I247" s="35" t="s">
        <v>1799</v>
      </c>
      <c r="J247" s="34"/>
      <c r="K247" s="34"/>
      <c r="L247" s="35"/>
      <c r="M247" s="35" t="s">
        <v>1799</v>
      </c>
      <c r="N247" s="34"/>
      <c r="O247" s="36"/>
      <c r="P247" s="15"/>
      <c r="Q247" s="15"/>
      <c r="R247" s="15"/>
      <c r="S247" s="15"/>
      <c r="T247" s="15"/>
      <c r="U247" s="15"/>
      <c r="V247" s="15"/>
      <c r="W247" s="15"/>
      <c r="X247" s="15"/>
      <c r="Y247" s="15"/>
      <c r="Z247" s="15"/>
    </row>
    <row r="248" spans="1:26" s="18" customFormat="1" ht="27.75" customHeight="1" x14ac:dyDescent="0.2">
      <c r="A248" s="685"/>
      <c r="B248" s="70" t="s">
        <v>532</v>
      </c>
      <c r="C248" s="672"/>
      <c r="D248" s="71">
        <v>680</v>
      </c>
      <c r="E248" s="69">
        <v>4579</v>
      </c>
      <c r="F248" s="34"/>
      <c r="G248" s="35" t="s">
        <v>1799</v>
      </c>
      <c r="H248" s="34"/>
      <c r="I248" s="35" t="s">
        <v>1799</v>
      </c>
      <c r="J248" s="34"/>
      <c r="K248" s="34"/>
      <c r="L248" s="35"/>
      <c r="M248" s="35" t="s">
        <v>1799</v>
      </c>
      <c r="N248" s="34"/>
      <c r="O248" s="36"/>
      <c r="P248" s="15"/>
      <c r="Q248" s="15"/>
      <c r="R248" s="15"/>
      <c r="S248" s="15"/>
      <c r="T248" s="15"/>
      <c r="U248" s="15"/>
      <c r="V248" s="15"/>
      <c r="W248" s="15"/>
      <c r="X248" s="15"/>
      <c r="Y248" s="15"/>
      <c r="Z248" s="15"/>
    </row>
    <row r="249" spans="1:26" s="18" customFormat="1" ht="27.75" customHeight="1" x14ac:dyDescent="0.2">
      <c r="A249" s="685"/>
      <c r="B249" s="70" t="s">
        <v>1371</v>
      </c>
      <c r="C249" s="672"/>
      <c r="D249" s="71">
        <v>170</v>
      </c>
      <c r="E249" s="69">
        <v>4580</v>
      </c>
      <c r="F249" s="34"/>
      <c r="G249" s="35" t="s">
        <v>1799</v>
      </c>
      <c r="H249" s="34"/>
      <c r="I249" s="35" t="s">
        <v>1799</v>
      </c>
      <c r="J249" s="34"/>
      <c r="K249" s="34"/>
      <c r="L249" s="35"/>
      <c r="M249" s="35" t="s">
        <v>1799</v>
      </c>
      <c r="N249" s="34"/>
      <c r="O249" s="36"/>
      <c r="P249" s="15"/>
      <c r="Q249" s="15"/>
      <c r="R249" s="15"/>
      <c r="S249" s="15"/>
      <c r="T249" s="15"/>
      <c r="U249" s="15"/>
      <c r="V249" s="15"/>
      <c r="W249" s="15"/>
      <c r="X249" s="15"/>
      <c r="Y249" s="15"/>
      <c r="Z249" s="15"/>
    </row>
    <row r="250" spans="1:26" s="18" customFormat="1" ht="27.75" customHeight="1" x14ac:dyDescent="0.2">
      <c r="A250" s="685"/>
      <c r="B250" s="70" t="s">
        <v>818</v>
      </c>
      <c r="C250" s="672"/>
      <c r="D250" s="71">
        <v>170</v>
      </c>
      <c r="E250" s="69">
        <v>4581</v>
      </c>
      <c r="F250" s="34"/>
      <c r="G250" s="35" t="s">
        <v>1799</v>
      </c>
      <c r="H250" s="34"/>
      <c r="I250" s="35" t="s">
        <v>1799</v>
      </c>
      <c r="J250" s="34"/>
      <c r="K250" s="34"/>
      <c r="L250" s="35"/>
      <c r="M250" s="35" t="s">
        <v>1799</v>
      </c>
      <c r="N250" s="34"/>
      <c r="O250" s="36"/>
      <c r="P250" s="15"/>
      <c r="Q250" s="15"/>
      <c r="R250" s="15"/>
      <c r="S250" s="15"/>
      <c r="T250" s="15"/>
      <c r="U250" s="15"/>
      <c r="V250" s="15"/>
      <c r="W250" s="15"/>
      <c r="X250" s="15"/>
      <c r="Y250" s="15"/>
      <c r="Z250" s="15"/>
    </row>
    <row r="251" spans="1:26" s="18" customFormat="1" ht="27.75" customHeight="1" x14ac:dyDescent="0.2">
      <c r="A251" s="685"/>
      <c r="B251" s="70" t="s">
        <v>1690</v>
      </c>
      <c r="C251" s="672"/>
      <c r="D251" s="71">
        <v>170</v>
      </c>
      <c r="E251" s="69">
        <v>4582</v>
      </c>
      <c r="F251" s="34"/>
      <c r="G251" s="35" t="s">
        <v>1799</v>
      </c>
      <c r="H251" s="34"/>
      <c r="I251" s="35" t="s">
        <v>1799</v>
      </c>
      <c r="J251" s="34"/>
      <c r="K251" s="34"/>
      <c r="L251" s="35"/>
      <c r="M251" s="35" t="s">
        <v>1799</v>
      </c>
      <c r="N251" s="34"/>
      <c r="O251" s="36"/>
      <c r="P251" s="15"/>
      <c r="Q251" s="15"/>
      <c r="R251" s="15"/>
      <c r="S251" s="15"/>
      <c r="T251" s="15"/>
      <c r="U251" s="15"/>
      <c r="V251" s="15"/>
      <c r="W251" s="15"/>
      <c r="X251" s="15"/>
      <c r="Y251" s="15"/>
      <c r="Z251" s="15"/>
    </row>
    <row r="252" spans="1:26" s="18" customFormat="1" ht="27.75" customHeight="1" x14ac:dyDescent="0.2">
      <c r="A252" s="685"/>
      <c r="B252" s="70" t="s">
        <v>1381</v>
      </c>
      <c r="C252" s="672"/>
      <c r="D252" s="71">
        <v>170</v>
      </c>
      <c r="E252" s="69">
        <v>4583</v>
      </c>
      <c r="F252" s="34"/>
      <c r="G252" s="35" t="s">
        <v>1799</v>
      </c>
      <c r="H252" s="34"/>
      <c r="I252" s="35" t="s">
        <v>1799</v>
      </c>
      <c r="J252" s="34"/>
      <c r="K252" s="34"/>
      <c r="L252" s="35" t="s">
        <v>1799</v>
      </c>
      <c r="M252" s="35"/>
      <c r="N252" s="34"/>
      <c r="O252" s="36"/>
      <c r="P252" s="15"/>
      <c r="Q252" s="15"/>
      <c r="R252" s="15"/>
      <c r="S252" s="15"/>
      <c r="T252" s="15"/>
      <c r="U252" s="15"/>
      <c r="V252" s="15"/>
      <c r="W252" s="15"/>
      <c r="X252" s="15"/>
      <c r="Y252" s="15"/>
      <c r="Z252" s="15"/>
    </row>
    <row r="253" spans="1:26" s="18" customFormat="1" ht="27.75" customHeight="1" x14ac:dyDescent="0.2">
      <c r="A253" s="685"/>
      <c r="B253" s="70" t="s">
        <v>1698</v>
      </c>
      <c r="C253" s="672"/>
      <c r="D253" s="71">
        <v>170</v>
      </c>
      <c r="E253" s="69">
        <v>4585</v>
      </c>
      <c r="F253" s="34"/>
      <c r="G253" s="35" t="s">
        <v>1799</v>
      </c>
      <c r="H253" s="34"/>
      <c r="I253" s="35" t="s">
        <v>1799</v>
      </c>
      <c r="J253" s="34"/>
      <c r="K253" s="34"/>
      <c r="L253" s="35" t="s">
        <v>1799</v>
      </c>
      <c r="M253" s="35"/>
      <c r="N253" s="34"/>
      <c r="O253" s="36"/>
      <c r="P253" s="15"/>
      <c r="Q253" s="15"/>
      <c r="R253" s="15"/>
      <c r="S253" s="15"/>
      <c r="T253" s="15"/>
      <c r="U253" s="15"/>
      <c r="V253" s="15"/>
      <c r="W253" s="15"/>
      <c r="X253" s="15"/>
      <c r="Y253" s="15"/>
      <c r="Z253" s="15"/>
    </row>
    <row r="254" spans="1:26" s="18" customFormat="1" ht="27.75" customHeight="1" x14ac:dyDescent="0.2">
      <c r="A254" s="685"/>
      <c r="B254" s="70" t="s">
        <v>1699</v>
      </c>
      <c r="C254" s="672"/>
      <c r="D254" s="71">
        <v>595</v>
      </c>
      <c r="E254" s="69">
        <v>4586</v>
      </c>
      <c r="F254" s="34"/>
      <c r="G254" s="35" t="s">
        <v>1799</v>
      </c>
      <c r="H254" s="34"/>
      <c r="I254" s="35" t="s">
        <v>1799</v>
      </c>
      <c r="J254" s="34"/>
      <c r="K254" s="34"/>
      <c r="L254" s="35" t="s">
        <v>1799</v>
      </c>
      <c r="M254" s="35"/>
      <c r="N254" s="34"/>
      <c r="O254" s="36"/>
      <c r="P254" s="15"/>
      <c r="Q254" s="15"/>
      <c r="R254" s="15"/>
      <c r="S254" s="15"/>
      <c r="T254" s="15"/>
      <c r="U254" s="15"/>
      <c r="V254" s="15"/>
      <c r="W254" s="15"/>
      <c r="X254" s="15"/>
      <c r="Y254" s="15"/>
      <c r="Z254" s="15"/>
    </row>
    <row r="255" spans="1:26" s="18" customFormat="1" ht="27.75" customHeight="1" x14ac:dyDescent="0.2">
      <c r="A255" s="685"/>
      <c r="B255" s="70" t="s">
        <v>518</v>
      </c>
      <c r="C255" s="672"/>
      <c r="D255" s="71">
        <v>595</v>
      </c>
      <c r="E255" s="69">
        <v>4587</v>
      </c>
      <c r="F255" s="34"/>
      <c r="G255" s="35" t="s">
        <v>1799</v>
      </c>
      <c r="H255" s="34"/>
      <c r="I255" s="35" t="s">
        <v>1799</v>
      </c>
      <c r="J255" s="34"/>
      <c r="K255" s="34"/>
      <c r="L255" s="35" t="s">
        <v>1799</v>
      </c>
      <c r="M255" s="35"/>
      <c r="N255" s="34"/>
      <c r="O255" s="36"/>
      <c r="P255" s="15"/>
      <c r="Q255" s="15"/>
      <c r="R255" s="15"/>
      <c r="S255" s="15"/>
      <c r="T255" s="15"/>
      <c r="U255" s="15"/>
      <c r="V255" s="15"/>
      <c r="W255" s="15"/>
      <c r="X255" s="15"/>
      <c r="Y255" s="15"/>
      <c r="Z255" s="15"/>
    </row>
    <row r="256" spans="1:26" s="18" customFormat="1" ht="27.75" customHeight="1" x14ac:dyDescent="0.2">
      <c r="A256" s="685"/>
      <c r="B256" s="70" t="s">
        <v>1700</v>
      </c>
      <c r="C256" s="672"/>
      <c r="D256" s="71">
        <v>170</v>
      </c>
      <c r="E256" s="69">
        <v>4588</v>
      </c>
      <c r="F256" s="34"/>
      <c r="G256" s="35" t="s">
        <v>1799</v>
      </c>
      <c r="H256" s="34"/>
      <c r="I256" s="35" t="s">
        <v>1799</v>
      </c>
      <c r="J256" s="34"/>
      <c r="K256" s="34"/>
      <c r="L256" s="35"/>
      <c r="M256" s="35" t="s">
        <v>1799</v>
      </c>
      <c r="N256" s="34"/>
      <c r="O256" s="36"/>
      <c r="P256" s="15"/>
      <c r="Q256" s="15"/>
      <c r="R256" s="15"/>
      <c r="S256" s="15"/>
      <c r="T256" s="15"/>
      <c r="U256" s="15"/>
      <c r="V256" s="15"/>
      <c r="W256" s="15"/>
      <c r="X256" s="15"/>
      <c r="Y256" s="15"/>
      <c r="Z256" s="15"/>
    </row>
    <row r="257" spans="1:26" s="18" customFormat="1" ht="27.75" customHeight="1" x14ac:dyDescent="0.2">
      <c r="A257" s="685"/>
      <c r="B257" s="70" t="s">
        <v>1701</v>
      </c>
      <c r="C257" s="672"/>
      <c r="D257" s="71">
        <v>425</v>
      </c>
      <c r="E257" s="69">
        <v>4589</v>
      </c>
      <c r="F257" s="34"/>
      <c r="G257" s="35" t="s">
        <v>1799</v>
      </c>
      <c r="H257" s="34"/>
      <c r="I257" s="35" t="s">
        <v>1799</v>
      </c>
      <c r="J257" s="34"/>
      <c r="K257" s="34"/>
      <c r="L257" s="35"/>
      <c r="M257" s="35" t="s">
        <v>1799</v>
      </c>
      <c r="N257" s="34"/>
      <c r="O257" s="36"/>
      <c r="P257" s="15"/>
      <c r="Q257" s="15"/>
      <c r="R257" s="15"/>
      <c r="S257" s="15"/>
      <c r="T257" s="15"/>
      <c r="U257" s="15"/>
      <c r="V257" s="15"/>
      <c r="W257" s="15"/>
      <c r="X257" s="15"/>
      <c r="Y257" s="15"/>
      <c r="Z257" s="15"/>
    </row>
    <row r="258" spans="1:26" s="18" customFormat="1" ht="27.75" customHeight="1" x14ac:dyDescent="0.2">
      <c r="A258" s="685"/>
      <c r="B258" s="70" t="s">
        <v>1660</v>
      </c>
      <c r="C258" s="672"/>
      <c r="D258" s="71">
        <v>425</v>
      </c>
      <c r="E258" s="69">
        <v>4590</v>
      </c>
      <c r="F258" s="34"/>
      <c r="G258" s="35" t="s">
        <v>1799</v>
      </c>
      <c r="H258" s="34"/>
      <c r="I258" s="35" t="s">
        <v>1799</v>
      </c>
      <c r="J258" s="34"/>
      <c r="K258" s="34"/>
      <c r="L258" s="35"/>
      <c r="M258" s="35" t="s">
        <v>1799</v>
      </c>
      <c r="N258" s="34"/>
      <c r="O258" s="36"/>
      <c r="P258" s="15"/>
      <c r="Q258" s="15"/>
      <c r="R258" s="15"/>
      <c r="S258" s="15"/>
      <c r="T258" s="15"/>
      <c r="U258" s="15"/>
      <c r="V258" s="15"/>
      <c r="W258" s="15"/>
      <c r="X258" s="15"/>
      <c r="Y258" s="15"/>
      <c r="Z258" s="15"/>
    </row>
    <row r="259" spans="1:26" s="18" customFormat="1" ht="27.75" customHeight="1" x14ac:dyDescent="0.2">
      <c r="A259" s="685"/>
      <c r="B259" s="70" t="s">
        <v>1702</v>
      </c>
      <c r="C259" s="672"/>
      <c r="D259" s="71">
        <v>170</v>
      </c>
      <c r="E259" s="69">
        <v>4591</v>
      </c>
      <c r="F259" s="34"/>
      <c r="G259" s="35" t="s">
        <v>1799</v>
      </c>
      <c r="H259" s="34"/>
      <c r="I259" s="35" t="s">
        <v>1799</v>
      </c>
      <c r="J259" s="34"/>
      <c r="K259" s="34"/>
      <c r="L259" s="35"/>
      <c r="M259" s="35" t="s">
        <v>1799</v>
      </c>
      <c r="N259" s="34"/>
      <c r="O259" s="36"/>
      <c r="P259" s="15"/>
      <c r="Q259" s="15"/>
      <c r="R259" s="15"/>
      <c r="S259" s="15"/>
      <c r="T259" s="15"/>
      <c r="U259" s="15"/>
      <c r="V259" s="15"/>
      <c r="W259" s="15"/>
      <c r="X259" s="15"/>
      <c r="Y259" s="15"/>
      <c r="Z259" s="15"/>
    </row>
    <row r="260" spans="1:26" s="18" customFormat="1" ht="27.75" customHeight="1" x14ac:dyDescent="0.2">
      <c r="A260" s="685"/>
      <c r="B260" s="70" t="s">
        <v>1384</v>
      </c>
      <c r="C260" s="672"/>
      <c r="D260" s="71">
        <v>595</v>
      </c>
      <c r="E260" s="69">
        <v>4592</v>
      </c>
      <c r="F260" s="34"/>
      <c r="G260" s="35" t="s">
        <v>1799</v>
      </c>
      <c r="H260" s="34"/>
      <c r="I260" s="35" t="s">
        <v>1799</v>
      </c>
      <c r="J260" s="34"/>
      <c r="K260" s="34"/>
      <c r="L260" s="35"/>
      <c r="M260" s="35" t="s">
        <v>1799</v>
      </c>
      <c r="N260" s="34"/>
      <c r="O260" s="36"/>
      <c r="P260" s="15"/>
      <c r="Q260" s="15"/>
      <c r="R260" s="15"/>
      <c r="S260" s="15"/>
      <c r="T260" s="15"/>
      <c r="U260" s="15"/>
      <c r="V260" s="15"/>
      <c r="W260" s="15"/>
      <c r="X260" s="15"/>
      <c r="Y260" s="15"/>
      <c r="Z260" s="15"/>
    </row>
    <row r="261" spans="1:26" s="18" customFormat="1" ht="27.75" customHeight="1" x14ac:dyDescent="0.2">
      <c r="A261" s="685"/>
      <c r="B261" s="70" t="s">
        <v>1703</v>
      </c>
      <c r="C261" s="672"/>
      <c r="D261" s="71">
        <v>255</v>
      </c>
      <c r="E261" s="69">
        <v>4593</v>
      </c>
      <c r="F261" s="34"/>
      <c r="G261" s="35" t="s">
        <v>1799</v>
      </c>
      <c r="H261" s="34"/>
      <c r="I261" s="35" t="s">
        <v>1799</v>
      </c>
      <c r="J261" s="34"/>
      <c r="K261" s="34"/>
      <c r="L261" s="35"/>
      <c r="M261" s="35" t="s">
        <v>1799</v>
      </c>
      <c r="N261" s="34"/>
      <c r="O261" s="36"/>
      <c r="P261" s="15"/>
      <c r="Q261" s="15"/>
      <c r="R261" s="15"/>
      <c r="S261" s="15"/>
      <c r="T261" s="15"/>
      <c r="U261" s="15"/>
      <c r="V261" s="15"/>
      <c r="W261" s="15"/>
      <c r="X261" s="15"/>
      <c r="Y261" s="15"/>
      <c r="Z261" s="15"/>
    </row>
    <row r="262" spans="1:26" s="18" customFormat="1" ht="54.75" customHeight="1" x14ac:dyDescent="0.2">
      <c r="A262" s="60" t="s">
        <v>1915</v>
      </c>
      <c r="B262" s="70" t="s">
        <v>1296</v>
      </c>
      <c r="C262" s="68" t="s">
        <v>4554</v>
      </c>
      <c r="D262" s="71">
        <v>770</v>
      </c>
      <c r="E262" s="69" t="s">
        <v>1730</v>
      </c>
      <c r="F262" s="34"/>
      <c r="G262" s="35" t="s">
        <v>1799</v>
      </c>
      <c r="H262" s="34"/>
      <c r="I262" s="35" t="s">
        <v>1799</v>
      </c>
      <c r="J262" s="34"/>
      <c r="K262" s="34"/>
      <c r="L262" s="35" t="s">
        <v>1799</v>
      </c>
      <c r="M262" s="35"/>
      <c r="N262" s="34"/>
      <c r="O262" s="36"/>
      <c r="P262" s="15"/>
      <c r="Q262" s="15"/>
      <c r="R262" s="15"/>
      <c r="S262" s="15"/>
      <c r="T262" s="15"/>
      <c r="U262" s="15"/>
      <c r="V262" s="15"/>
      <c r="W262" s="15"/>
      <c r="X262" s="15"/>
      <c r="Y262" s="15"/>
      <c r="Z262" s="15"/>
    </row>
    <row r="263" spans="1:26" s="18" customFormat="1" ht="54.75" customHeight="1" x14ac:dyDescent="0.2">
      <c r="A263" s="60" t="s">
        <v>1916</v>
      </c>
      <c r="B263" s="70" t="s">
        <v>752</v>
      </c>
      <c r="C263" s="68" t="s">
        <v>4481</v>
      </c>
      <c r="D263" s="71">
        <v>61.18</v>
      </c>
      <c r="E263" s="69">
        <v>4598</v>
      </c>
      <c r="F263" s="34"/>
      <c r="G263" s="35" t="s">
        <v>1799</v>
      </c>
      <c r="H263" s="34"/>
      <c r="I263" s="35" t="s">
        <v>1799</v>
      </c>
      <c r="J263" s="34"/>
      <c r="K263" s="34"/>
      <c r="L263" s="35" t="s">
        <v>1799</v>
      </c>
      <c r="M263" s="35"/>
      <c r="N263" s="34"/>
      <c r="O263" s="36"/>
      <c r="P263" s="15"/>
      <c r="Q263" s="15"/>
      <c r="R263" s="15"/>
      <c r="S263" s="15"/>
      <c r="T263" s="15"/>
      <c r="U263" s="15"/>
      <c r="V263" s="15"/>
      <c r="W263" s="15"/>
      <c r="X263" s="15"/>
      <c r="Y263" s="15"/>
      <c r="Z263" s="15"/>
    </row>
    <row r="264" spans="1:26" s="18" customFormat="1" ht="54.75" customHeight="1" x14ac:dyDescent="0.2">
      <c r="A264" s="60" t="s">
        <v>1917</v>
      </c>
      <c r="B264" s="70" t="s">
        <v>1668</v>
      </c>
      <c r="C264" s="68" t="s">
        <v>4555</v>
      </c>
      <c r="D264" s="71">
        <v>1220</v>
      </c>
      <c r="E264" s="69">
        <v>4599</v>
      </c>
      <c r="F264" s="34"/>
      <c r="G264" s="35" t="s">
        <v>1799</v>
      </c>
      <c r="H264" s="34"/>
      <c r="I264" s="35" t="s">
        <v>1799</v>
      </c>
      <c r="J264" s="34"/>
      <c r="K264" s="34"/>
      <c r="L264" s="35" t="s">
        <v>1799</v>
      </c>
      <c r="M264" s="35"/>
      <c r="N264" s="34"/>
      <c r="O264" s="36"/>
      <c r="P264" s="15"/>
      <c r="Q264" s="15"/>
      <c r="R264" s="15"/>
      <c r="S264" s="15"/>
      <c r="T264" s="15"/>
      <c r="U264" s="15"/>
      <c r="V264" s="15"/>
      <c r="W264" s="15"/>
      <c r="X264" s="15"/>
      <c r="Y264" s="15"/>
      <c r="Z264" s="15"/>
    </row>
    <row r="265" spans="1:26" s="18" customFormat="1" ht="47.25" customHeight="1" x14ac:dyDescent="0.2">
      <c r="A265" s="60" t="s">
        <v>1918</v>
      </c>
      <c r="B265" s="70" t="s">
        <v>760</v>
      </c>
      <c r="C265" s="48" t="s">
        <v>4556</v>
      </c>
      <c r="D265" s="71">
        <v>1170</v>
      </c>
      <c r="E265" s="69">
        <v>4600</v>
      </c>
      <c r="F265" s="34"/>
      <c r="G265" s="35" t="s">
        <v>1799</v>
      </c>
      <c r="H265" s="34"/>
      <c r="I265" s="35" t="s">
        <v>1799</v>
      </c>
      <c r="J265" s="34"/>
      <c r="K265" s="34"/>
      <c r="L265" s="35" t="s">
        <v>1799</v>
      </c>
      <c r="M265" s="35"/>
      <c r="N265" s="34"/>
      <c r="O265" s="36"/>
      <c r="P265" s="15"/>
      <c r="Q265" s="15"/>
      <c r="R265" s="15"/>
      <c r="S265" s="15"/>
      <c r="T265" s="15"/>
      <c r="U265" s="15"/>
      <c r="V265" s="15"/>
      <c r="W265" s="15"/>
      <c r="X265" s="15"/>
      <c r="Y265" s="15"/>
      <c r="Z265" s="15"/>
    </row>
    <row r="266" spans="1:26" s="18" customFormat="1" ht="47.25" customHeight="1" x14ac:dyDescent="0.2">
      <c r="A266" s="60" t="s">
        <v>1919</v>
      </c>
      <c r="B266" s="70" t="s">
        <v>97</v>
      </c>
      <c r="C266" s="68" t="s">
        <v>3419</v>
      </c>
      <c r="D266" s="71">
        <v>3633</v>
      </c>
      <c r="E266" s="69">
        <v>4601</v>
      </c>
      <c r="F266" s="34"/>
      <c r="G266" s="35" t="s">
        <v>1799</v>
      </c>
      <c r="H266" s="34"/>
      <c r="I266" s="35" t="s">
        <v>1799</v>
      </c>
      <c r="J266" s="34"/>
      <c r="K266" s="34"/>
      <c r="L266" s="35"/>
      <c r="M266" s="35" t="s">
        <v>1799</v>
      </c>
      <c r="N266" s="34"/>
      <c r="O266" s="36"/>
      <c r="P266" s="15"/>
      <c r="Q266" s="15"/>
      <c r="R266" s="15"/>
      <c r="S266" s="15"/>
      <c r="T266" s="15"/>
      <c r="U266" s="15"/>
      <c r="V266" s="15"/>
      <c r="W266" s="15"/>
      <c r="X266" s="15"/>
      <c r="Y266" s="15"/>
      <c r="Z266" s="15"/>
    </row>
    <row r="267" spans="1:26" s="18" customFormat="1" ht="65.25" customHeight="1" x14ac:dyDescent="0.2">
      <c r="A267" s="60" t="s">
        <v>1920</v>
      </c>
      <c r="B267" s="70" t="s">
        <v>1211</v>
      </c>
      <c r="C267" s="68" t="s">
        <v>4557</v>
      </c>
      <c r="D267" s="71">
        <v>950.64</v>
      </c>
      <c r="E267" s="69">
        <v>4603</v>
      </c>
      <c r="F267" s="34"/>
      <c r="G267" s="35" t="s">
        <v>1799</v>
      </c>
      <c r="H267" s="34"/>
      <c r="I267" s="35" t="s">
        <v>1799</v>
      </c>
      <c r="J267" s="34"/>
      <c r="K267" s="34"/>
      <c r="L267" s="35"/>
      <c r="M267" s="35" t="s">
        <v>1799</v>
      </c>
      <c r="N267" s="34"/>
      <c r="O267" s="36"/>
      <c r="P267" s="15"/>
      <c r="Q267" s="15"/>
      <c r="R267" s="15"/>
      <c r="S267" s="15"/>
      <c r="T267" s="15"/>
      <c r="U267" s="15"/>
      <c r="V267" s="15"/>
      <c r="W267" s="15"/>
      <c r="X267" s="15"/>
      <c r="Y267" s="15"/>
      <c r="Z267" s="15"/>
    </row>
    <row r="268" spans="1:26" s="18" customFormat="1" ht="54.75" customHeight="1" x14ac:dyDescent="0.2">
      <c r="A268" s="60" t="s">
        <v>1921</v>
      </c>
      <c r="B268" s="70" t="s">
        <v>1393</v>
      </c>
      <c r="C268" s="68" t="s">
        <v>4558</v>
      </c>
      <c r="D268" s="71">
        <v>256.77</v>
      </c>
      <c r="E268" s="69">
        <v>4604</v>
      </c>
      <c r="F268" s="34"/>
      <c r="G268" s="35" t="s">
        <v>1799</v>
      </c>
      <c r="H268" s="34"/>
      <c r="I268" s="35" t="s">
        <v>1799</v>
      </c>
      <c r="J268" s="34"/>
      <c r="K268" s="34"/>
      <c r="L268" s="35" t="s">
        <v>1799</v>
      </c>
      <c r="M268" s="35"/>
      <c r="N268" s="34"/>
      <c r="O268" s="36"/>
      <c r="P268" s="15"/>
      <c r="Q268" s="15"/>
      <c r="R268" s="15"/>
      <c r="S268" s="15"/>
      <c r="T268" s="15"/>
      <c r="U268" s="15"/>
      <c r="V268" s="15"/>
      <c r="W268" s="15"/>
      <c r="X268" s="15"/>
      <c r="Y268" s="15"/>
      <c r="Z268" s="15"/>
    </row>
    <row r="269" spans="1:26" s="18" customFormat="1" ht="38.25" customHeight="1" x14ac:dyDescent="0.2">
      <c r="A269" s="60" t="s">
        <v>1922</v>
      </c>
      <c r="B269" s="70" t="s">
        <v>752</v>
      </c>
      <c r="C269" s="68" t="s">
        <v>4469</v>
      </c>
      <c r="D269" s="71">
        <v>337.08</v>
      </c>
      <c r="E269" s="69">
        <v>4605</v>
      </c>
      <c r="F269" s="34"/>
      <c r="G269" s="35" t="s">
        <v>1799</v>
      </c>
      <c r="H269" s="34"/>
      <c r="I269" s="35" t="s">
        <v>1799</v>
      </c>
      <c r="J269" s="34"/>
      <c r="K269" s="34"/>
      <c r="L269" s="35" t="s">
        <v>1799</v>
      </c>
      <c r="M269" s="35"/>
      <c r="N269" s="34"/>
      <c r="O269" s="36"/>
      <c r="P269" s="15"/>
      <c r="Q269" s="15"/>
      <c r="R269" s="15"/>
      <c r="S269" s="15"/>
      <c r="T269" s="15"/>
      <c r="U269" s="15"/>
      <c r="V269" s="15"/>
      <c r="W269" s="15"/>
      <c r="X269" s="15"/>
      <c r="Y269" s="15"/>
      <c r="Z269" s="15"/>
    </row>
    <row r="270" spans="1:26" s="18" customFormat="1" ht="38.25" customHeight="1" x14ac:dyDescent="0.2">
      <c r="A270" s="60" t="s">
        <v>1923</v>
      </c>
      <c r="B270" s="70" t="s">
        <v>752</v>
      </c>
      <c r="C270" s="68" t="s">
        <v>4481</v>
      </c>
      <c r="D270" s="71">
        <v>218.55</v>
      </c>
      <c r="E270" s="69">
        <v>4606</v>
      </c>
      <c r="F270" s="34"/>
      <c r="G270" s="35" t="s">
        <v>1799</v>
      </c>
      <c r="H270" s="34"/>
      <c r="I270" s="35" t="s">
        <v>1799</v>
      </c>
      <c r="J270" s="34"/>
      <c r="K270" s="34"/>
      <c r="L270" s="35"/>
      <c r="M270" s="35" t="s">
        <v>1799</v>
      </c>
      <c r="N270" s="34"/>
      <c r="O270" s="36"/>
      <c r="P270" s="15"/>
      <c r="Q270" s="15"/>
      <c r="R270" s="15"/>
      <c r="S270" s="15"/>
      <c r="T270" s="15"/>
      <c r="U270" s="15"/>
      <c r="V270" s="15"/>
      <c r="W270" s="15"/>
      <c r="X270" s="15"/>
      <c r="Y270" s="15"/>
      <c r="Z270" s="15"/>
    </row>
    <row r="271" spans="1:26" s="18" customFormat="1" ht="38.25" customHeight="1" x14ac:dyDescent="0.2">
      <c r="A271" s="60" t="s">
        <v>1924</v>
      </c>
      <c r="B271" s="70" t="s">
        <v>752</v>
      </c>
      <c r="C271" s="68" t="s">
        <v>4481</v>
      </c>
      <c r="D271" s="71">
        <v>89.28</v>
      </c>
      <c r="E271" s="69">
        <v>4607</v>
      </c>
      <c r="F271" s="34"/>
      <c r="G271" s="35" t="s">
        <v>1799</v>
      </c>
      <c r="H271" s="34"/>
      <c r="I271" s="35" t="s">
        <v>1799</v>
      </c>
      <c r="J271" s="34"/>
      <c r="K271" s="34"/>
      <c r="L271" s="35"/>
      <c r="M271" s="35" t="s">
        <v>1799</v>
      </c>
      <c r="N271" s="34"/>
      <c r="O271" s="36"/>
      <c r="P271" s="15"/>
      <c r="Q271" s="15"/>
      <c r="R271" s="15"/>
      <c r="S271" s="15"/>
      <c r="T271" s="15"/>
      <c r="U271" s="15"/>
      <c r="V271" s="15"/>
      <c r="W271" s="15"/>
      <c r="X271" s="15"/>
      <c r="Y271" s="15"/>
      <c r="Z271" s="15"/>
    </row>
    <row r="272" spans="1:26" s="18" customFormat="1" ht="76.5" customHeight="1" x14ac:dyDescent="0.2">
      <c r="A272" s="60" t="s">
        <v>1925</v>
      </c>
      <c r="B272" s="70" t="s">
        <v>1653</v>
      </c>
      <c r="C272" s="68" t="s">
        <v>4559</v>
      </c>
      <c r="D272" s="71">
        <v>526.5</v>
      </c>
      <c r="E272" s="69">
        <v>4608</v>
      </c>
      <c r="F272" s="34"/>
      <c r="G272" s="35" t="s">
        <v>1799</v>
      </c>
      <c r="H272" s="34"/>
      <c r="I272" s="35" t="s">
        <v>1799</v>
      </c>
      <c r="J272" s="34"/>
      <c r="K272" s="34"/>
      <c r="L272" s="35"/>
      <c r="M272" s="35" t="s">
        <v>1799</v>
      </c>
      <c r="N272" s="34"/>
      <c r="O272" s="36"/>
      <c r="P272" s="15"/>
      <c r="Q272" s="15"/>
      <c r="R272" s="15"/>
      <c r="S272" s="15"/>
      <c r="T272" s="15"/>
      <c r="U272" s="15"/>
      <c r="V272" s="15"/>
      <c r="W272" s="15"/>
      <c r="X272" s="15"/>
      <c r="Y272" s="15"/>
      <c r="Z272" s="15"/>
    </row>
    <row r="273" spans="1:26" s="18" customFormat="1" ht="76.5" customHeight="1" x14ac:dyDescent="0.2">
      <c r="A273" s="60" t="s">
        <v>1926</v>
      </c>
      <c r="B273" s="70" t="s">
        <v>1666</v>
      </c>
      <c r="C273" s="68" t="s">
        <v>4560</v>
      </c>
      <c r="D273" s="71">
        <v>597.70000000000005</v>
      </c>
      <c r="E273" s="69">
        <v>4609</v>
      </c>
      <c r="F273" s="34"/>
      <c r="G273" s="35" t="s">
        <v>1799</v>
      </c>
      <c r="H273" s="34"/>
      <c r="I273" s="35" t="s">
        <v>1799</v>
      </c>
      <c r="J273" s="34"/>
      <c r="K273" s="34"/>
      <c r="L273" s="35" t="s">
        <v>1799</v>
      </c>
      <c r="M273" s="35"/>
      <c r="N273" s="34"/>
      <c r="O273" s="36"/>
      <c r="P273" s="15"/>
      <c r="Q273" s="15"/>
      <c r="R273" s="15"/>
      <c r="S273" s="15"/>
      <c r="T273" s="15"/>
      <c r="U273" s="15"/>
      <c r="V273" s="15"/>
      <c r="W273" s="15"/>
      <c r="X273" s="15"/>
      <c r="Y273" s="15"/>
      <c r="Z273" s="15"/>
    </row>
    <row r="274" spans="1:26" s="18" customFormat="1" ht="36" customHeight="1" x14ac:dyDescent="0.2">
      <c r="A274" s="685" t="s">
        <v>1927</v>
      </c>
      <c r="B274" s="70" t="s">
        <v>101</v>
      </c>
      <c r="C274" s="672" t="s">
        <v>3420</v>
      </c>
      <c r="D274" s="71">
        <v>2136.1999999999998</v>
      </c>
      <c r="E274" s="69">
        <v>4610</v>
      </c>
      <c r="F274" s="34"/>
      <c r="G274" s="35" t="s">
        <v>1799</v>
      </c>
      <c r="H274" s="34"/>
      <c r="I274" s="35" t="s">
        <v>1799</v>
      </c>
      <c r="J274" s="34"/>
      <c r="K274" s="34"/>
      <c r="L274" s="35" t="s">
        <v>1799</v>
      </c>
      <c r="M274" s="35"/>
      <c r="N274" s="34"/>
      <c r="O274" s="36"/>
      <c r="P274" s="15"/>
      <c r="Q274" s="15"/>
      <c r="R274" s="15"/>
      <c r="S274" s="15"/>
      <c r="T274" s="15"/>
      <c r="U274" s="15"/>
      <c r="V274" s="15"/>
      <c r="W274" s="15"/>
      <c r="X274" s="15"/>
      <c r="Y274" s="15"/>
      <c r="Z274" s="15"/>
    </row>
    <row r="275" spans="1:26" s="18" customFormat="1" ht="36" customHeight="1" x14ac:dyDescent="0.2">
      <c r="A275" s="685"/>
      <c r="B275" s="70" t="s">
        <v>1704</v>
      </c>
      <c r="C275" s="672"/>
      <c r="D275" s="71">
        <v>3616</v>
      </c>
      <c r="E275" s="69">
        <v>4611</v>
      </c>
      <c r="F275" s="34"/>
      <c r="G275" s="35" t="s">
        <v>1799</v>
      </c>
      <c r="H275" s="34"/>
      <c r="I275" s="35" t="s">
        <v>1799</v>
      </c>
      <c r="J275" s="34"/>
      <c r="K275" s="34"/>
      <c r="L275" s="35"/>
      <c r="M275" s="35" t="s">
        <v>1799</v>
      </c>
      <c r="N275" s="34"/>
      <c r="O275" s="36"/>
      <c r="P275" s="15"/>
      <c r="Q275" s="15"/>
      <c r="R275" s="15"/>
      <c r="S275" s="15"/>
      <c r="T275" s="15"/>
      <c r="U275" s="15"/>
      <c r="V275" s="15"/>
      <c r="W275" s="15"/>
      <c r="X275" s="15"/>
      <c r="Y275" s="15"/>
      <c r="Z275" s="15"/>
    </row>
    <row r="276" spans="1:26" s="18" customFormat="1" ht="36" customHeight="1" x14ac:dyDescent="0.2">
      <c r="A276" s="685"/>
      <c r="B276" s="70" t="s">
        <v>1705</v>
      </c>
      <c r="C276" s="672"/>
      <c r="D276" s="71">
        <v>2446.4499999999998</v>
      </c>
      <c r="E276" s="69">
        <v>4612</v>
      </c>
      <c r="F276" s="34"/>
      <c r="G276" s="35" t="s">
        <v>1799</v>
      </c>
      <c r="H276" s="34"/>
      <c r="I276" s="35" t="s">
        <v>1799</v>
      </c>
      <c r="J276" s="34"/>
      <c r="K276" s="34"/>
      <c r="L276" s="35"/>
      <c r="M276" s="35" t="s">
        <v>1799</v>
      </c>
      <c r="N276" s="34"/>
      <c r="O276" s="36"/>
      <c r="P276" s="15"/>
      <c r="Q276" s="15"/>
      <c r="R276" s="15"/>
      <c r="S276" s="15"/>
      <c r="T276" s="15"/>
      <c r="U276" s="15"/>
      <c r="V276" s="15"/>
      <c r="W276" s="15"/>
      <c r="X276" s="15"/>
      <c r="Y276" s="15"/>
      <c r="Z276" s="15"/>
    </row>
    <row r="277" spans="1:26" s="18" customFormat="1" ht="36" customHeight="1" x14ac:dyDescent="0.2">
      <c r="A277" s="60" t="s">
        <v>1928</v>
      </c>
      <c r="B277" s="70" t="s">
        <v>752</v>
      </c>
      <c r="C277" s="48" t="s">
        <v>4481</v>
      </c>
      <c r="D277" s="71">
        <v>140.11000000000001</v>
      </c>
      <c r="E277" s="69">
        <v>4613</v>
      </c>
      <c r="F277" s="34"/>
      <c r="G277" s="35" t="s">
        <v>1799</v>
      </c>
      <c r="H277" s="34"/>
      <c r="I277" s="35" t="s">
        <v>1799</v>
      </c>
      <c r="J277" s="34"/>
      <c r="K277" s="34"/>
      <c r="L277" s="35"/>
      <c r="M277" s="35" t="s">
        <v>1799</v>
      </c>
      <c r="N277" s="34"/>
      <c r="O277" s="36"/>
      <c r="P277" s="15"/>
      <c r="Q277" s="15"/>
      <c r="R277" s="15"/>
      <c r="S277" s="15"/>
      <c r="T277" s="15"/>
      <c r="U277" s="15"/>
      <c r="V277" s="15"/>
      <c r="W277" s="15"/>
      <c r="X277" s="15"/>
      <c r="Y277" s="15"/>
      <c r="Z277" s="15"/>
    </row>
    <row r="278" spans="1:26" s="18" customFormat="1" ht="89.25" customHeight="1" x14ac:dyDescent="0.2">
      <c r="A278" s="60" t="s">
        <v>1929</v>
      </c>
      <c r="B278" s="70" t="s">
        <v>1001</v>
      </c>
      <c r="C278" s="68" t="s">
        <v>4561</v>
      </c>
      <c r="D278" s="71">
        <v>2275.8000000000002</v>
      </c>
      <c r="E278" s="69">
        <v>4614</v>
      </c>
      <c r="F278" s="34"/>
      <c r="G278" s="35" t="s">
        <v>1799</v>
      </c>
      <c r="H278" s="34"/>
      <c r="I278" s="35" t="s">
        <v>1799</v>
      </c>
      <c r="J278" s="34"/>
      <c r="K278" s="34"/>
      <c r="L278" s="35"/>
      <c r="M278" s="35" t="s">
        <v>1799</v>
      </c>
      <c r="N278" s="34"/>
      <c r="O278" s="36"/>
      <c r="P278" s="15"/>
      <c r="Q278" s="15"/>
      <c r="R278" s="15"/>
      <c r="S278" s="15"/>
      <c r="T278" s="15"/>
      <c r="U278" s="15"/>
      <c r="V278" s="15"/>
      <c r="W278" s="15"/>
      <c r="X278" s="15"/>
      <c r="Y278" s="15"/>
      <c r="Z278" s="15"/>
    </row>
    <row r="279" spans="1:26" s="18" customFormat="1" ht="48" customHeight="1" x14ac:dyDescent="0.2">
      <c r="A279" s="60" t="s">
        <v>1930</v>
      </c>
      <c r="B279" s="70" t="s">
        <v>752</v>
      </c>
      <c r="C279" s="68" t="s">
        <v>4469</v>
      </c>
      <c r="D279" s="71">
        <v>305.86</v>
      </c>
      <c r="E279" s="69">
        <v>4615</v>
      </c>
      <c r="F279" s="34"/>
      <c r="G279" s="35" t="s">
        <v>1799</v>
      </c>
      <c r="H279" s="34"/>
      <c r="I279" s="35" t="s">
        <v>1799</v>
      </c>
      <c r="J279" s="34"/>
      <c r="K279" s="34"/>
      <c r="L279" s="35" t="s">
        <v>1799</v>
      </c>
      <c r="M279" s="35"/>
      <c r="N279" s="34"/>
      <c r="O279" s="36"/>
      <c r="P279" s="15"/>
      <c r="Q279" s="15"/>
      <c r="R279" s="15"/>
      <c r="S279" s="15"/>
      <c r="T279" s="15"/>
      <c r="U279" s="15"/>
      <c r="V279" s="15"/>
      <c r="W279" s="15"/>
      <c r="X279" s="15"/>
      <c r="Y279" s="15"/>
      <c r="Z279" s="15"/>
    </row>
    <row r="280" spans="1:26" s="18" customFormat="1" ht="80.25" customHeight="1" x14ac:dyDescent="0.2">
      <c r="A280" s="685" t="s">
        <v>1931</v>
      </c>
      <c r="B280" s="70" t="s">
        <v>67</v>
      </c>
      <c r="C280" s="672" t="s">
        <v>4562</v>
      </c>
      <c r="D280" s="71">
        <v>339</v>
      </c>
      <c r="E280" s="69">
        <v>4616</v>
      </c>
      <c r="F280" s="34"/>
      <c r="G280" s="35" t="s">
        <v>1799</v>
      </c>
      <c r="H280" s="34"/>
      <c r="I280" s="35" t="s">
        <v>1799</v>
      </c>
      <c r="J280" s="34"/>
      <c r="K280" s="34"/>
      <c r="L280" s="35" t="s">
        <v>1799</v>
      </c>
      <c r="M280" s="35"/>
      <c r="N280" s="34"/>
      <c r="O280" s="36"/>
      <c r="P280" s="15"/>
      <c r="Q280" s="15"/>
      <c r="R280" s="15"/>
      <c r="S280" s="15"/>
      <c r="T280" s="15"/>
      <c r="U280" s="15"/>
      <c r="V280" s="15"/>
      <c r="W280" s="15"/>
      <c r="X280" s="15"/>
      <c r="Y280" s="15"/>
      <c r="Z280" s="15"/>
    </row>
    <row r="281" spans="1:26" s="18" customFormat="1" ht="80.25" customHeight="1" x14ac:dyDescent="0.2">
      <c r="A281" s="685"/>
      <c r="B281" s="70" t="s">
        <v>83</v>
      </c>
      <c r="C281" s="672"/>
      <c r="D281" s="71">
        <v>339</v>
      </c>
      <c r="E281" s="69">
        <v>4617</v>
      </c>
      <c r="F281" s="34"/>
      <c r="G281" s="35" t="s">
        <v>1799</v>
      </c>
      <c r="H281" s="34"/>
      <c r="I281" s="35" t="s">
        <v>1799</v>
      </c>
      <c r="J281" s="34"/>
      <c r="K281" s="34"/>
      <c r="L281" s="35"/>
      <c r="M281" s="35" t="s">
        <v>1799</v>
      </c>
      <c r="N281" s="34"/>
      <c r="O281" s="36"/>
      <c r="P281" s="15"/>
      <c r="Q281" s="15"/>
      <c r="R281" s="15"/>
      <c r="S281" s="15"/>
      <c r="T281" s="15"/>
      <c r="U281" s="15"/>
      <c r="V281" s="15"/>
      <c r="W281" s="15"/>
      <c r="X281" s="15"/>
      <c r="Y281" s="15"/>
      <c r="Z281" s="15"/>
    </row>
    <row r="282" spans="1:26" s="18" customFormat="1" ht="67.5" customHeight="1" x14ac:dyDescent="0.2">
      <c r="A282" s="60" t="s">
        <v>1932</v>
      </c>
      <c r="B282" s="70" t="s">
        <v>1490</v>
      </c>
      <c r="C282" s="68" t="s">
        <v>4563</v>
      </c>
      <c r="D282" s="71">
        <v>7573.28</v>
      </c>
      <c r="E282" s="69">
        <v>4618</v>
      </c>
      <c r="F282" s="34"/>
      <c r="G282" s="35" t="s">
        <v>1799</v>
      </c>
      <c r="H282" s="34"/>
      <c r="I282" s="35" t="s">
        <v>1799</v>
      </c>
      <c r="J282" s="34"/>
      <c r="K282" s="34"/>
      <c r="L282" s="35" t="s">
        <v>1799</v>
      </c>
      <c r="M282" s="35"/>
      <c r="N282" s="34"/>
      <c r="O282" s="36"/>
      <c r="P282" s="15"/>
      <c r="Q282" s="15"/>
      <c r="R282" s="15"/>
      <c r="S282" s="15"/>
      <c r="T282" s="15"/>
      <c r="U282" s="15"/>
      <c r="V282" s="15"/>
      <c r="W282" s="15"/>
      <c r="X282" s="15"/>
      <c r="Y282" s="15"/>
      <c r="Z282" s="15"/>
    </row>
    <row r="283" spans="1:26" s="18" customFormat="1" ht="30" customHeight="1" x14ac:dyDescent="0.2">
      <c r="A283" s="685" t="s">
        <v>1933</v>
      </c>
      <c r="B283" s="70" t="s">
        <v>1204</v>
      </c>
      <c r="C283" s="672" t="s">
        <v>4564</v>
      </c>
      <c r="D283" s="71">
        <v>518.41999999999996</v>
      </c>
      <c r="E283" s="69">
        <v>4621</v>
      </c>
      <c r="F283" s="34"/>
      <c r="G283" s="35" t="s">
        <v>1799</v>
      </c>
      <c r="H283" s="34"/>
      <c r="I283" s="35" t="s">
        <v>1799</v>
      </c>
      <c r="J283" s="34"/>
      <c r="K283" s="34"/>
      <c r="L283" s="35" t="s">
        <v>1799</v>
      </c>
      <c r="M283" s="35" t="s">
        <v>1799</v>
      </c>
      <c r="N283" s="34"/>
      <c r="O283" s="36"/>
      <c r="P283" s="15"/>
      <c r="Q283" s="15"/>
      <c r="R283" s="15"/>
      <c r="S283" s="15"/>
      <c r="T283" s="15"/>
      <c r="U283" s="15"/>
      <c r="V283" s="15"/>
      <c r="W283" s="15"/>
      <c r="X283" s="15"/>
      <c r="Y283" s="15"/>
      <c r="Z283" s="15"/>
    </row>
    <row r="284" spans="1:26" s="18" customFormat="1" ht="30" customHeight="1" x14ac:dyDescent="0.2">
      <c r="A284" s="685"/>
      <c r="B284" s="70" t="s">
        <v>302</v>
      </c>
      <c r="C284" s="672"/>
      <c r="D284" s="71">
        <v>1500</v>
      </c>
      <c r="E284" s="69">
        <v>4622</v>
      </c>
      <c r="F284" s="34"/>
      <c r="G284" s="35" t="s">
        <v>1799</v>
      </c>
      <c r="H284" s="34"/>
      <c r="I284" s="35" t="s">
        <v>1799</v>
      </c>
      <c r="J284" s="34"/>
      <c r="K284" s="34"/>
      <c r="L284" s="35" t="s">
        <v>1799</v>
      </c>
      <c r="M284" s="35" t="s">
        <v>1799</v>
      </c>
      <c r="N284" s="34"/>
      <c r="O284" s="36"/>
      <c r="P284" s="15"/>
      <c r="Q284" s="15"/>
      <c r="R284" s="15"/>
      <c r="S284" s="15"/>
      <c r="T284" s="15"/>
      <c r="U284" s="15"/>
      <c r="V284" s="15"/>
      <c r="W284" s="15"/>
      <c r="X284" s="15"/>
      <c r="Y284" s="15"/>
      <c r="Z284" s="15"/>
    </row>
    <row r="285" spans="1:26" s="18" customFormat="1" ht="30" customHeight="1" x14ac:dyDescent="0.2">
      <c r="A285" s="60" t="s">
        <v>1934</v>
      </c>
      <c r="B285" s="70" t="s">
        <v>1418</v>
      </c>
      <c r="C285" s="70" t="s">
        <v>3457</v>
      </c>
      <c r="D285" s="71">
        <v>4420.13</v>
      </c>
      <c r="E285" s="69">
        <v>4623</v>
      </c>
      <c r="F285" s="34"/>
      <c r="G285" s="35" t="s">
        <v>1799</v>
      </c>
      <c r="H285" s="34"/>
      <c r="I285" s="35" t="s">
        <v>1799</v>
      </c>
      <c r="J285" s="34"/>
      <c r="K285" s="34"/>
      <c r="L285" s="35"/>
      <c r="M285" s="35" t="s">
        <v>1799</v>
      </c>
      <c r="N285" s="34"/>
      <c r="O285" s="36"/>
      <c r="P285" s="15"/>
      <c r="Q285" s="15"/>
      <c r="R285" s="15"/>
      <c r="S285" s="15"/>
      <c r="T285" s="15"/>
      <c r="U285" s="15"/>
      <c r="V285" s="15"/>
      <c r="W285" s="15"/>
      <c r="X285" s="15"/>
      <c r="Y285" s="15"/>
      <c r="Z285" s="15"/>
    </row>
    <row r="286" spans="1:26" s="18" customFormat="1" ht="30" customHeight="1" x14ac:dyDescent="0.2">
      <c r="A286" s="60" t="s">
        <v>1935</v>
      </c>
      <c r="B286" s="70" t="s">
        <v>752</v>
      </c>
      <c r="C286" s="68" t="s">
        <v>4469</v>
      </c>
      <c r="D286" s="71">
        <v>231.07</v>
      </c>
      <c r="E286" s="69">
        <v>4624</v>
      </c>
      <c r="F286" s="34"/>
      <c r="G286" s="35" t="s">
        <v>1799</v>
      </c>
      <c r="H286" s="34"/>
      <c r="I286" s="35" t="s">
        <v>1799</v>
      </c>
      <c r="J286" s="34"/>
      <c r="K286" s="34"/>
      <c r="L286" s="35" t="s">
        <v>1799</v>
      </c>
      <c r="M286" s="35"/>
      <c r="N286" s="34"/>
      <c r="O286" s="36"/>
      <c r="P286" s="15"/>
      <c r="Q286" s="15"/>
      <c r="R286" s="15"/>
      <c r="S286" s="15"/>
      <c r="T286" s="15"/>
      <c r="U286" s="15"/>
      <c r="V286" s="15"/>
      <c r="W286" s="15"/>
      <c r="X286" s="15"/>
      <c r="Y286" s="15"/>
      <c r="Z286" s="15"/>
    </row>
    <row r="287" spans="1:26" s="18" customFormat="1" ht="30" customHeight="1" x14ac:dyDescent="0.2">
      <c r="A287" s="685" t="s">
        <v>1936</v>
      </c>
      <c r="B287" s="70" t="s">
        <v>1706</v>
      </c>
      <c r="C287" s="672" t="s">
        <v>4471</v>
      </c>
      <c r="D287" s="71">
        <v>2048.88</v>
      </c>
      <c r="E287" s="69">
        <v>4625</v>
      </c>
      <c r="F287" s="34"/>
      <c r="G287" s="35" t="s">
        <v>1799</v>
      </c>
      <c r="H287" s="34"/>
      <c r="I287" s="35" t="s">
        <v>1799</v>
      </c>
      <c r="J287" s="34"/>
      <c r="K287" s="34"/>
      <c r="L287" s="35" t="s">
        <v>1799</v>
      </c>
      <c r="M287" s="35"/>
      <c r="N287" s="34"/>
      <c r="O287" s="36"/>
      <c r="P287" s="15"/>
      <c r="Q287" s="15"/>
      <c r="R287" s="15"/>
      <c r="S287" s="15"/>
      <c r="T287" s="15"/>
      <c r="U287" s="15"/>
      <c r="V287" s="15"/>
      <c r="W287" s="15"/>
      <c r="X287" s="15"/>
      <c r="Y287" s="15"/>
      <c r="Z287" s="15"/>
    </row>
    <row r="288" spans="1:26" s="18" customFormat="1" ht="30" customHeight="1" x14ac:dyDescent="0.2">
      <c r="A288" s="685"/>
      <c r="B288" s="70" t="s">
        <v>1422</v>
      </c>
      <c r="C288" s="672"/>
      <c r="D288" s="71">
        <v>39.950000000000003</v>
      </c>
      <c r="E288" s="69">
        <v>4627</v>
      </c>
      <c r="F288" s="34"/>
      <c r="G288" s="35" t="s">
        <v>1799</v>
      </c>
      <c r="H288" s="34"/>
      <c r="I288" s="35" t="s">
        <v>1799</v>
      </c>
      <c r="J288" s="34"/>
      <c r="K288" s="34"/>
      <c r="L288" s="35" t="s">
        <v>1799</v>
      </c>
      <c r="M288" s="35"/>
      <c r="N288" s="34"/>
      <c r="O288" s="36"/>
      <c r="P288" s="15"/>
      <c r="Q288" s="15"/>
      <c r="R288" s="15"/>
      <c r="S288" s="15"/>
      <c r="T288" s="15"/>
      <c r="U288" s="15"/>
      <c r="V288" s="15"/>
      <c r="W288" s="15"/>
      <c r="X288" s="15"/>
      <c r="Y288" s="15"/>
      <c r="Z288" s="15"/>
    </row>
    <row r="289" spans="1:26" s="18" customFormat="1" ht="30" customHeight="1" x14ac:dyDescent="0.2">
      <c r="A289" s="685"/>
      <c r="B289" s="70" t="s">
        <v>1707</v>
      </c>
      <c r="C289" s="672"/>
      <c r="D289" s="71">
        <v>269.27999999999997</v>
      </c>
      <c r="E289" s="69">
        <v>4628</v>
      </c>
      <c r="F289" s="34"/>
      <c r="G289" s="35" t="s">
        <v>1799</v>
      </c>
      <c r="H289" s="34"/>
      <c r="I289" s="35" t="s">
        <v>1799</v>
      </c>
      <c r="J289" s="34"/>
      <c r="K289" s="34"/>
      <c r="L289" s="35" t="s">
        <v>1799</v>
      </c>
      <c r="M289" s="35"/>
      <c r="N289" s="34"/>
      <c r="O289" s="36"/>
      <c r="P289" s="15"/>
      <c r="Q289" s="15"/>
      <c r="R289" s="15"/>
      <c r="S289" s="15"/>
      <c r="T289" s="15"/>
      <c r="U289" s="15"/>
      <c r="V289" s="15"/>
      <c r="W289" s="15"/>
      <c r="X289" s="15"/>
      <c r="Y289" s="15"/>
      <c r="Z289" s="15"/>
    </row>
    <row r="290" spans="1:26" s="18" customFormat="1" ht="30" customHeight="1" x14ac:dyDescent="0.2">
      <c r="A290" s="685"/>
      <c r="B290" s="70" t="s">
        <v>1650</v>
      </c>
      <c r="C290" s="672"/>
      <c r="D290" s="71">
        <v>494.43</v>
      </c>
      <c r="E290" s="69">
        <v>4629</v>
      </c>
      <c r="F290" s="34"/>
      <c r="G290" s="35" t="s">
        <v>1799</v>
      </c>
      <c r="H290" s="34"/>
      <c r="I290" s="35" t="s">
        <v>1799</v>
      </c>
      <c r="J290" s="34"/>
      <c r="K290" s="34"/>
      <c r="L290" s="35"/>
      <c r="M290" s="35" t="s">
        <v>1799</v>
      </c>
      <c r="N290" s="34"/>
      <c r="O290" s="36"/>
      <c r="P290" s="15"/>
      <c r="Q290" s="15"/>
      <c r="R290" s="15"/>
      <c r="S290" s="15"/>
      <c r="T290" s="15"/>
      <c r="U290" s="15"/>
      <c r="V290" s="15"/>
      <c r="W290" s="15"/>
      <c r="X290" s="15"/>
      <c r="Y290" s="15"/>
      <c r="Z290" s="15"/>
    </row>
    <row r="291" spans="1:26" s="18" customFormat="1" ht="30" customHeight="1" x14ac:dyDescent="0.2">
      <c r="A291" s="685"/>
      <c r="B291" s="70" t="s">
        <v>99</v>
      </c>
      <c r="C291" s="672"/>
      <c r="D291" s="71">
        <v>63.79</v>
      </c>
      <c r="E291" s="69">
        <v>4630</v>
      </c>
      <c r="F291" s="34"/>
      <c r="G291" s="35" t="s">
        <v>1799</v>
      </c>
      <c r="H291" s="34"/>
      <c r="I291" s="35" t="s">
        <v>1799</v>
      </c>
      <c r="J291" s="34"/>
      <c r="K291" s="34"/>
      <c r="L291" s="35"/>
      <c r="M291" s="35" t="s">
        <v>1799</v>
      </c>
      <c r="N291" s="34"/>
      <c r="O291" s="36"/>
      <c r="P291" s="15"/>
      <c r="Q291" s="15"/>
      <c r="R291" s="15"/>
      <c r="S291" s="15"/>
      <c r="T291" s="15"/>
      <c r="U291" s="15"/>
      <c r="V291" s="15"/>
      <c r="W291" s="15"/>
      <c r="X291" s="15"/>
      <c r="Y291" s="15"/>
      <c r="Z291" s="15"/>
    </row>
    <row r="292" spans="1:26" s="18" customFormat="1" ht="30" customHeight="1" x14ac:dyDescent="0.2">
      <c r="A292" s="685"/>
      <c r="B292" s="70" t="s">
        <v>1208</v>
      </c>
      <c r="C292" s="672"/>
      <c r="D292" s="71">
        <v>782.53</v>
      </c>
      <c r="E292" s="69">
        <v>4631</v>
      </c>
      <c r="F292" s="34"/>
      <c r="G292" s="35" t="s">
        <v>1799</v>
      </c>
      <c r="H292" s="34"/>
      <c r="I292" s="35" t="s">
        <v>1799</v>
      </c>
      <c r="J292" s="34"/>
      <c r="K292" s="34"/>
      <c r="L292" s="35"/>
      <c r="M292" s="35" t="s">
        <v>1799</v>
      </c>
      <c r="N292" s="34"/>
      <c r="O292" s="36"/>
      <c r="P292" s="15"/>
      <c r="Q292" s="15"/>
      <c r="R292" s="15"/>
      <c r="S292" s="15"/>
      <c r="T292" s="15"/>
      <c r="U292" s="15"/>
      <c r="V292" s="15"/>
      <c r="W292" s="15"/>
      <c r="X292" s="15"/>
      <c r="Y292" s="15"/>
      <c r="Z292" s="15"/>
    </row>
    <row r="293" spans="1:26" s="18" customFormat="1" ht="55.5" customHeight="1" x14ac:dyDescent="0.2">
      <c r="A293" s="60" t="s">
        <v>1937</v>
      </c>
      <c r="B293" s="70" t="s">
        <v>1692</v>
      </c>
      <c r="C293" s="68" t="s">
        <v>4565</v>
      </c>
      <c r="D293" s="71">
        <v>375</v>
      </c>
      <c r="E293" s="69">
        <v>4632</v>
      </c>
      <c r="F293" s="34"/>
      <c r="G293" s="35" t="s">
        <v>1799</v>
      </c>
      <c r="H293" s="34"/>
      <c r="I293" s="35" t="s">
        <v>1799</v>
      </c>
      <c r="J293" s="34"/>
      <c r="K293" s="34"/>
      <c r="L293" s="35"/>
      <c r="M293" s="35" t="s">
        <v>1799</v>
      </c>
      <c r="N293" s="34"/>
      <c r="O293" s="36"/>
      <c r="P293" s="15"/>
      <c r="Q293" s="15"/>
      <c r="R293" s="15"/>
      <c r="S293" s="15"/>
      <c r="T293" s="15"/>
      <c r="U293" s="15"/>
      <c r="V293" s="15"/>
      <c r="W293" s="15"/>
      <c r="X293" s="15"/>
      <c r="Y293" s="15"/>
      <c r="Z293" s="15"/>
    </row>
    <row r="294" spans="1:26" s="18" customFormat="1" ht="48.75" customHeight="1" x14ac:dyDescent="0.2">
      <c r="A294" s="60" t="s">
        <v>1938</v>
      </c>
      <c r="B294" s="70" t="s">
        <v>752</v>
      </c>
      <c r="C294" s="68" t="s">
        <v>4469</v>
      </c>
      <c r="D294" s="71">
        <v>35.31</v>
      </c>
      <c r="E294" s="69">
        <v>4634</v>
      </c>
      <c r="F294" s="34"/>
      <c r="G294" s="35" t="s">
        <v>1799</v>
      </c>
      <c r="H294" s="34"/>
      <c r="I294" s="35" t="s">
        <v>1799</v>
      </c>
      <c r="J294" s="34"/>
      <c r="K294" s="34"/>
      <c r="L294" s="35" t="s">
        <v>1799</v>
      </c>
      <c r="M294" s="35"/>
      <c r="N294" s="34"/>
      <c r="O294" s="36"/>
      <c r="P294" s="15"/>
      <c r="Q294" s="15"/>
      <c r="R294" s="15"/>
      <c r="S294" s="15"/>
      <c r="T294" s="15"/>
      <c r="U294" s="15"/>
      <c r="V294" s="15"/>
      <c r="W294" s="15"/>
      <c r="X294" s="15"/>
      <c r="Y294" s="15"/>
      <c r="Z294" s="15"/>
    </row>
    <row r="295" spans="1:26" s="18" customFormat="1" ht="41.25" customHeight="1" x14ac:dyDescent="0.2">
      <c r="A295" s="60" t="s">
        <v>1939</v>
      </c>
      <c r="B295" s="70" t="s">
        <v>1005</v>
      </c>
      <c r="C295" s="68" t="s">
        <v>4554</v>
      </c>
      <c r="D295" s="71">
        <v>600</v>
      </c>
      <c r="E295" s="69" t="s">
        <v>1731</v>
      </c>
      <c r="F295" s="34"/>
      <c r="G295" s="35" t="s">
        <v>1799</v>
      </c>
      <c r="H295" s="34"/>
      <c r="I295" s="35" t="s">
        <v>1799</v>
      </c>
      <c r="J295" s="34"/>
      <c r="K295" s="34"/>
      <c r="L295" s="35" t="s">
        <v>1799</v>
      </c>
      <c r="M295" s="35"/>
      <c r="N295" s="34"/>
      <c r="O295" s="36"/>
      <c r="P295" s="15"/>
      <c r="Q295" s="15"/>
      <c r="R295" s="15"/>
      <c r="S295" s="15"/>
      <c r="T295" s="15"/>
      <c r="U295" s="15"/>
      <c r="V295" s="15"/>
      <c r="W295" s="15"/>
      <c r="X295" s="15"/>
      <c r="Y295" s="15"/>
      <c r="Z295" s="15"/>
    </row>
    <row r="296" spans="1:26" s="18" customFormat="1" ht="43.5" customHeight="1" x14ac:dyDescent="0.2">
      <c r="A296" s="60" t="s">
        <v>1940</v>
      </c>
      <c r="B296" s="70" t="s">
        <v>752</v>
      </c>
      <c r="C296" s="68" t="s">
        <v>4469</v>
      </c>
      <c r="D296" s="71">
        <v>412.16</v>
      </c>
      <c r="E296" s="69">
        <v>4635</v>
      </c>
      <c r="F296" s="34"/>
      <c r="G296" s="35" t="s">
        <v>1799</v>
      </c>
      <c r="H296" s="34"/>
      <c r="I296" s="35" t="s">
        <v>1799</v>
      </c>
      <c r="J296" s="34"/>
      <c r="K296" s="34"/>
      <c r="L296" s="35" t="s">
        <v>1799</v>
      </c>
      <c r="M296" s="35"/>
      <c r="N296" s="34"/>
      <c r="O296" s="36"/>
      <c r="P296" s="15"/>
      <c r="Q296" s="15"/>
      <c r="R296" s="15"/>
      <c r="S296" s="15"/>
      <c r="T296" s="15"/>
      <c r="U296" s="15"/>
      <c r="V296" s="15"/>
      <c r="W296" s="15"/>
      <c r="X296" s="15"/>
      <c r="Y296" s="15"/>
      <c r="Z296" s="15"/>
    </row>
    <row r="297" spans="1:26" s="18" customFormat="1" ht="69" customHeight="1" x14ac:dyDescent="0.2">
      <c r="A297" s="60" t="s">
        <v>1941</v>
      </c>
      <c r="B297" s="70" t="s">
        <v>1621</v>
      </c>
      <c r="C297" s="68" t="s">
        <v>4566</v>
      </c>
      <c r="D297" s="71">
        <v>1294.3499999999999</v>
      </c>
      <c r="E297" s="69">
        <v>4643</v>
      </c>
      <c r="F297" s="34"/>
      <c r="G297" s="35" t="s">
        <v>1799</v>
      </c>
      <c r="H297" s="34"/>
      <c r="I297" s="35" t="s">
        <v>1799</v>
      </c>
      <c r="J297" s="34"/>
      <c r="K297" s="34"/>
      <c r="L297" s="35" t="s">
        <v>1799</v>
      </c>
      <c r="M297" s="35"/>
      <c r="N297" s="34"/>
      <c r="O297" s="36"/>
      <c r="P297" s="15"/>
      <c r="Q297" s="15"/>
      <c r="R297" s="15"/>
      <c r="S297" s="15"/>
      <c r="T297" s="15"/>
      <c r="U297" s="15"/>
      <c r="V297" s="15"/>
      <c r="W297" s="15"/>
      <c r="X297" s="15"/>
      <c r="Y297" s="15"/>
      <c r="Z297" s="15"/>
    </row>
    <row r="298" spans="1:26" s="18" customFormat="1" ht="53.25" customHeight="1" x14ac:dyDescent="0.2">
      <c r="A298" s="60" t="s">
        <v>1942</v>
      </c>
      <c r="B298" s="70" t="s">
        <v>1012</v>
      </c>
      <c r="C298" s="68" t="s">
        <v>3399</v>
      </c>
      <c r="D298" s="71">
        <v>1167.3399999999999</v>
      </c>
      <c r="E298" s="69">
        <v>4644</v>
      </c>
      <c r="F298" s="34"/>
      <c r="G298" s="35" t="s">
        <v>1799</v>
      </c>
      <c r="H298" s="34"/>
      <c r="I298" s="35" t="s">
        <v>1799</v>
      </c>
      <c r="J298" s="34"/>
      <c r="K298" s="34"/>
      <c r="L298" s="35" t="s">
        <v>1799</v>
      </c>
      <c r="M298" s="35"/>
      <c r="N298" s="34"/>
      <c r="O298" s="36"/>
      <c r="P298" s="15"/>
      <c r="Q298" s="15"/>
      <c r="R298" s="15"/>
      <c r="S298" s="15"/>
      <c r="T298" s="15"/>
      <c r="U298" s="15"/>
      <c r="V298" s="15"/>
      <c r="W298" s="15"/>
      <c r="X298" s="15"/>
      <c r="Y298" s="15"/>
      <c r="Z298" s="15"/>
    </row>
    <row r="299" spans="1:26" s="18" customFormat="1" ht="51.75" customHeight="1" x14ac:dyDescent="0.2">
      <c r="A299" s="60" t="s">
        <v>1943</v>
      </c>
      <c r="B299" s="70" t="s">
        <v>4843</v>
      </c>
      <c r="C299" s="68" t="s">
        <v>4567</v>
      </c>
      <c r="D299" s="71">
        <v>914.4</v>
      </c>
      <c r="E299" s="69">
        <v>4645</v>
      </c>
      <c r="F299" s="34"/>
      <c r="G299" s="35" t="s">
        <v>1799</v>
      </c>
      <c r="H299" s="34"/>
      <c r="I299" s="35" t="s">
        <v>1799</v>
      </c>
      <c r="J299" s="34"/>
      <c r="K299" s="34"/>
      <c r="L299" s="35" t="s">
        <v>1799</v>
      </c>
      <c r="M299" s="35"/>
      <c r="N299" s="34"/>
      <c r="O299" s="36"/>
      <c r="P299" s="15"/>
      <c r="Q299" s="15"/>
      <c r="R299" s="15"/>
      <c r="S299" s="15"/>
      <c r="T299" s="15"/>
      <c r="U299" s="15"/>
      <c r="V299" s="15"/>
      <c r="W299" s="15"/>
      <c r="X299" s="15"/>
      <c r="Y299" s="15"/>
      <c r="Z299" s="15"/>
    </row>
    <row r="300" spans="1:26" s="18" customFormat="1" ht="51.75" customHeight="1" x14ac:dyDescent="0.2">
      <c r="A300" s="60" t="s">
        <v>1944</v>
      </c>
      <c r="B300" s="70" t="s">
        <v>4569</v>
      </c>
      <c r="C300" s="68" t="s">
        <v>4568</v>
      </c>
      <c r="D300" s="71">
        <v>914.4</v>
      </c>
      <c r="E300" s="69">
        <v>4646</v>
      </c>
      <c r="F300" s="34"/>
      <c r="G300" s="35" t="s">
        <v>1799</v>
      </c>
      <c r="H300" s="34"/>
      <c r="I300" s="35" t="s">
        <v>1799</v>
      </c>
      <c r="J300" s="34"/>
      <c r="K300" s="34"/>
      <c r="L300" s="35"/>
      <c r="M300" s="35" t="s">
        <v>1799</v>
      </c>
      <c r="N300" s="34"/>
      <c r="O300" s="36"/>
      <c r="P300" s="15"/>
      <c r="Q300" s="15"/>
      <c r="R300" s="15"/>
      <c r="S300" s="15"/>
      <c r="T300" s="15"/>
      <c r="U300" s="15"/>
      <c r="V300" s="15"/>
      <c r="W300" s="15"/>
      <c r="X300" s="15"/>
      <c r="Y300" s="15"/>
      <c r="Z300" s="15"/>
    </row>
    <row r="301" spans="1:26" s="18" customFormat="1" ht="51.75" customHeight="1" x14ac:dyDescent="0.2">
      <c r="A301" s="60" t="s">
        <v>1945</v>
      </c>
      <c r="B301" s="70" t="s">
        <v>1093</v>
      </c>
      <c r="C301" s="68" t="s">
        <v>4570</v>
      </c>
      <c r="D301" s="71">
        <v>683.87</v>
      </c>
      <c r="E301" s="69">
        <v>4647</v>
      </c>
      <c r="F301" s="34"/>
      <c r="G301" s="35" t="s">
        <v>1799</v>
      </c>
      <c r="H301" s="34"/>
      <c r="I301" s="35" t="s">
        <v>1799</v>
      </c>
      <c r="J301" s="34"/>
      <c r="K301" s="34"/>
      <c r="L301" s="35"/>
      <c r="M301" s="35" t="s">
        <v>1799</v>
      </c>
      <c r="N301" s="34"/>
      <c r="O301" s="36"/>
      <c r="P301" s="15"/>
      <c r="Q301" s="15"/>
      <c r="R301" s="15"/>
      <c r="S301" s="15"/>
      <c r="T301" s="15"/>
      <c r="U301" s="15"/>
      <c r="V301" s="15"/>
      <c r="W301" s="15"/>
      <c r="X301" s="15"/>
      <c r="Y301" s="15"/>
      <c r="Z301" s="15"/>
    </row>
    <row r="302" spans="1:26" s="18" customFormat="1" ht="51.75" customHeight="1" x14ac:dyDescent="0.2">
      <c r="A302" s="60" t="s">
        <v>1946</v>
      </c>
      <c r="B302" s="70" t="s">
        <v>1708</v>
      </c>
      <c r="C302" s="68" t="s">
        <v>4571</v>
      </c>
      <c r="D302" s="71">
        <v>799.2</v>
      </c>
      <c r="E302" s="69">
        <v>4648</v>
      </c>
      <c r="F302" s="34"/>
      <c r="G302" s="35" t="s">
        <v>1799</v>
      </c>
      <c r="H302" s="34"/>
      <c r="I302" s="35" t="s">
        <v>1799</v>
      </c>
      <c r="J302" s="34"/>
      <c r="K302" s="34"/>
      <c r="L302" s="35"/>
      <c r="M302" s="35" t="s">
        <v>1799</v>
      </c>
      <c r="N302" s="34"/>
      <c r="O302" s="36"/>
      <c r="P302" s="15"/>
      <c r="Q302" s="15"/>
      <c r="R302" s="15"/>
      <c r="S302" s="15"/>
      <c r="T302" s="15"/>
      <c r="U302" s="15"/>
      <c r="V302" s="15"/>
      <c r="W302" s="15"/>
      <c r="X302" s="15"/>
      <c r="Y302" s="15"/>
      <c r="Z302" s="15"/>
    </row>
    <row r="303" spans="1:26" s="18" customFormat="1" ht="51.75" customHeight="1" x14ac:dyDescent="0.2">
      <c r="A303" s="60" t="s">
        <v>1947</v>
      </c>
      <c r="B303" s="70" t="s">
        <v>1290</v>
      </c>
      <c r="C303" s="68" t="s">
        <v>4572</v>
      </c>
      <c r="D303" s="71">
        <v>1058.47</v>
      </c>
      <c r="E303" s="69">
        <v>4649</v>
      </c>
      <c r="F303" s="34"/>
      <c r="G303" s="35" t="s">
        <v>1799</v>
      </c>
      <c r="H303" s="34"/>
      <c r="I303" s="35" t="s">
        <v>1799</v>
      </c>
      <c r="J303" s="34"/>
      <c r="K303" s="34"/>
      <c r="L303" s="35"/>
      <c r="M303" s="35" t="s">
        <v>1799</v>
      </c>
      <c r="N303" s="34"/>
      <c r="O303" s="36"/>
      <c r="P303" s="15"/>
      <c r="Q303" s="15"/>
      <c r="R303" s="15"/>
      <c r="S303" s="15"/>
      <c r="T303" s="15"/>
      <c r="U303" s="15"/>
      <c r="V303" s="15"/>
      <c r="W303" s="15"/>
      <c r="X303" s="15"/>
      <c r="Y303" s="15"/>
      <c r="Z303" s="15"/>
    </row>
    <row r="304" spans="1:26" s="18" customFormat="1" ht="24.75" customHeight="1" x14ac:dyDescent="0.2">
      <c r="A304" s="685" t="s">
        <v>1948</v>
      </c>
      <c r="B304" s="70" t="s">
        <v>1709</v>
      </c>
      <c r="C304" s="673" t="s">
        <v>4573</v>
      </c>
      <c r="D304" s="71">
        <v>452.05</v>
      </c>
      <c r="E304" s="69">
        <v>4639</v>
      </c>
      <c r="F304" s="34"/>
      <c r="G304" s="35" t="s">
        <v>1799</v>
      </c>
      <c r="H304" s="34"/>
      <c r="I304" s="35" t="s">
        <v>1799</v>
      </c>
      <c r="J304" s="34"/>
      <c r="K304" s="34"/>
      <c r="L304" s="35"/>
      <c r="M304" s="35" t="s">
        <v>1799</v>
      </c>
      <c r="N304" s="34"/>
      <c r="O304" s="36"/>
      <c r="P304" s="15"/>
      <c r="Q304" s="15"/>
      <c r="R304" s="15"/>
      <c r="S304" s="15"/>
      <c r="T304" s="15"/>
      <c r="U304" s="15"/>
      <c r="V304" s="15"/>
      <c r="W304" s="15"/>
      <c r="X304" s="15"/>
      <c r="Y304" s="15"/>
      <c r="Z304" s="15"/>
    </row>
    <row r="305" spans="1:26" s="18" customFormat="1" ht="24.75" customHeight="1" x14ac:dyDescent="0.2">
      <c r="A305" s="685"/>
      <c r="B305" s="70" t="s">
        <v>1710</v>
      </c>
      <c r="C305" s="673"/>
      <c r="D305" s="71">
        <v>526.15</v>
      </c>
      <c r="E305" s="69">
        <v>4640</v>
      </c>
      <c r="F305" s="34"/>
      <c r="G305" s="35" t="s">
        <v>1799</v>
      </c>
      <c r="H305" s="34"/>
      <c r="I305" s="35" t="s">
        <v>1799</v>
      </c>
      <c r="J305" s="34"/>
      <c r="K305" s="34"/>
      <c r="L305" s="35"/>
      <c r="M305" s="35" t="s">
        <v>1799</v>
      </c>
      <c r="N305" s="34"/>
      <c r="O305" s="36"/>
      <c r="P305" s="15"/>
      <c r="Q305" s="15"/>
      <c r="R305" s="15"/>
      <c r="S305" s="15"/>
      <c r="T305" s="15"/>
      <c r="U305" s="15"/>
      <c r="V305" s="15"/>
      <c r="W305" s="15"/>
      <c r="X305" s="15"/>
      <c r="Y305" s="15"/>
      <c r="Z305" s="15"/>
    </row>
    <row r="306" spans="1:26" s="18" customFormat="1" ht="24.75" customHeight="1" x14ac:dyDescent="0.2">
      <c r="A306" s="685"/>
      <c r="B306" s="70" t="s">
        <v>1655</v>
      </c>
      <c r="C306" s="673"/>
      <c r="D306" s="71">
        <v>526.6</v>
      </c>
      <c r="E306" s="69">
        <v>4641</v>
      </c>
      <c r="F306" s="34"/>
      <c r="G306" s="35" t="s">
        <v>1799</v>
      </c>
      <c r="H306" s="34"/>
      <c r="I306" s="35" t="s">
        <v>1799</v>
      </c>
      <c r="J306" s="34"/>
      <c r="K306" s="34"/>
      <c r="L306" s="35" t="s">
        <v>1799</v>
      </c>
      <c r="M306" s="35"/>
      <c r="N306" s="34"/>
      <c r="O306" s="36"/>
      <c r="P306" s="15"/>
      <c r="Q306" s="15"/>
      <c r="R306" s="15"/>
      <c r="S306" s="15"/>
      <c r="T306" s="15"/>
      <c r="U306" s="15"/>
      <c r="V306" s="15"/>
      <c r="W306" s="15"/>
      <c r="X306" s="15"/>
      <c r="Y306" s="15"/>
      <c r="Z306" s="15"/>
    </row>
    <row r="307" spans="1:26" s="18" customFormat="1" ht="24.75" customHeight="1" x14ac:dyDescent="0.2">
      <c r="A307" s="685"/>
      <c r="B307" s="70" t="s">
        <v>1711</v>
      </c>
      <c r="C307" s="673"/>
      <c r="D307" s="71">
        <v>1749.22</v>
      </c>
      <c r="E307" s="69">
        <v>4642</v>
      </c>
      <c r="F307" s="34"/>
      <c r="G307" s="35" t="s">
        <v>1799</v>
      </c>
      <c r="H307" s="34"/>
      <c r="I307" s="35" t="s">
        <v>1799</v>
      </c>
      <c r="J307" s="34"/>
      <c r="K307" s="34"/>
      <c r="L307" s="35" t="s">
        <v>1799</v>
      </c>
      <c r="M307" s="35"/>
      <c r="N307" s="34"/>
      <c r="O307" s="36"/>
      <c r="P307" s="15"/>
      <c r="Q307" s="15"/>
      <c r="R307" s="15"/>
      <c r="S307" s="15"/>
      <c r="T307" s="15"/>
      <c r="U307" s="15"/>
      <c r="V307" s="15"/>
      <c r="W307" s="15"/>
      <c r="X307" s="15"/>
      <c r="Y307" s="15"/>
      <c r="Z307" s="15"/>
    </row>
    <row r="308" spans="1:26" s="18" customFormat="1" ht="24.75" customHeight="1" x14ac:dyDescent="0.2">
      <c r="A308" s="685"/>
      <c r="B308" s="70" t="s">
        <v>1712</v>
      </c>
      <c r="C308" s="673"/>
      <c r="D308" s="71">
        <v>329.33</v>
      </c>
      <c r="E308" s="69">
        <v>4652</v>
      </c>
      <c r="F308" s="34"/>
      <c r="G308" s="35" t="s">
        <v>1799</v>
      </c>
      <c r="H308" s="34"/>
      <c r="I308" s="35" t="s">
        <v>1799</v>
      </c>
      <c r="J308" s="34"/>
      <c r="K308" s="34"/>
      <c r="L308" s="35" t="s">
        <v>1799</v>
      </c>
      <c r="M308" s="35"/>
      <c r="N308" s="34"/>
      <c r="O308" s="36"/>
      <c r="P308" s="15"/>
      <c r="Q308" s="15"/>
      <c r="R308" s="15"/>
      <c r="S308" s="15"/>
      <c r="T308" s="15"/>
      <c r="U308" s="15"/>
      <c r="V308" s="15"/>
      <c r="W308" s="15"/>
      <c r="X308" s="15"/>
      <c r="Y308" s="15"/>
      <c r="Z308" s="15"/>
    </row>
    <row r="309" spans="1:26" s="18" customFormat="1" ht="24.75" customHeight="1" x14ac:dyDescent="0.2">
      <c r="A309" s="685"/>
      <c r="B309" s="70" t="s">
        <v>223</v>
      </c>
      <c r="C309" s="673"/>
      <c r="D309" s="71">
        <v>977.84</v>
      </c>
      <c r="E309" s="69">
        <v>4658</v>
      </c>
      <c r="F309" s="34"/>
      <c r="G309" s="35" t="s">
        <v>1799</v>
      </c>
      <c r="H309" s="34"/>
      <c r="I309" s="35" t="s">
        <v>1799</v>
      </c>
      <c r="J309" s="34"/>
      <c r="K309" s="34"/>
      <c r="L309" s="35" t="s">
        <v>1799</v>
      </c>
      <c r="M309" s="35"/>
      <c r="N309" s="34"/>
      <c r="O309" s="36"/>
      <c r="P309" s="15"/>
      <c r="Q309" s="15"/>
      <c r="R309" s="15"/>
      <c r="S309" s="15"/>
      <c r="T309" s="15"/>
      <c r="U309" s="15"/>
      <c r="V309" s="15"/>
      <c r="W309" s="15"/>
      <c r="X309" s="15"/>
      <c r="Y309" s="15"/>
      <c r="Z309" s="15"/>
    </row>
    <row r="310" spans="1:26" s="18" customFormat="1" ht="24.75" customHeight="1" x14ac:dyDescent="0.2">
      <c r="A310" s="685"/>
      <c r="B310" s="70" t="s">
        <v>223</v>
      </c>
      <c r="C310" s="673"/>
      <c r="D310" s="71">
        <v>190.34</v>
      </c>
      <c r="E310" s="69">
        <v>4659</v>
      </c>
      <c r="F310" s="34"/>
      <c r="G310" s="35" t="s">
        <v>1799</v>
      </c>
      <c r="H310" s="34"/>
      <c r="I310" s="35" t="s">
        <v>1799</v>
      </c>
      <c r="J310" s="34"/>
      <c r="K310" s="34"/>
      <c r="L310" s="35" t="s">
        <v>1799</v>
      </c>
      <c r="M310" s="35"/>
      <c r="N310" s="34"/>
      <c r="O310" s="36"/>
      <c r="P310" s="15"/>
      <c r="Q310" s="15"/>
      <c r="R310" s="15"/>
      <c r="S310" s="15"/>
      <c r="T310" s="15"/>
      <c r="U310" s="15"/>
      <c r="V310" s="15"/>
      <c r="W310" s="15"/>
      <c r="X310" s="15"/>
      <c r="Y310" s="15"/>
      <c r="Z310" s="15"/>
    </row>
    <row r="311" spans="1:26" s="18" customFormat="1" ht="40.5" customHeight="1" x14ac:dyDescent="0.2">
      <c r="A311" s="60" t="s">
        <v>1949</v>
      </c>
      <c r="B311" s="70" t="s">
        <v>752</v>
      </c>
      <c r="C311" s="68" t="s">
        <v>4469</v>
      </c>
      <c r="D311" s="71">
        <v>73.989999999999995</v>
      </c>
      <c r="E311" s="69">
        <v>4651</v>
      </c>
      <c r="F311" s="34"/>
      <c r="G311" s="35" t="s">
        <v>1799</v>
      </c>
      <c r="H311" s="34"/>
      <c r="I311" s="35" t="s">
        <v>1799</v>
      </c>
      <c r="J311" s="34"/>
      <c r="K311" s="34"/>
      <c r="L311" s="35" t="s">
        <v>1799</v>
      </c>
      <c r="M311" s="35"/>
      <c r="N311" s="34"/>
      <c r="O311" s="36"/>
      <c r="P311" s="15"/>
      <c r="Q311" s="15"/>
      <c r="R311" s="15"/>
      <c r="S311" s="15"/>
      <c r="T311" s="15"/>
      <c r="U311" s="15"/>
      <c r="V311" s="15"/>
      <c r="W311" s="15"/>
      <c r="X311" s="15"/>
      <c r="Y311" s="15"/>
      <c r="Z311" s="15"/>
    </row>
    <row r="312" spans="1:26" s="18" customFormat="1" ht="40.5" customHeight="1" x14ac:dyDescent="0.2">
      <c r="A312" s="60" t="s">
        <v>1950</v>
      </c>
      <c r="B312" s="70" t="s">
        <v>1713</v>
      </c>
      <c r="C312" s="68" t="s">
        <v>4574</v>
      </c>
      <c r="D312" s="71">
        <v>215</v>
      </c>
      <c r="E312" s="69">
        <v>4653</v>
      </c>
      <c r="F312" s="34"/>
      <c r="G312" s="35" t="s">
        <v>1799</v>
      </c>
      <c r="H312" s="34"/>
      <c r="I312" s="35" t="s">
        <v>1799</v>
      </c>
      <c r="J312" s="34"/>
      <c r="K312" s="34"/>
      <c r="L312" s="35" t="s">
        <v>1799</v>
      </c>
      <c r="M312" s="35"/>
      <c r="N312" s="34"/>
      <c r="O312" s="36"/>
      <c r="P312" s="15"/>
      <c r="Q312" s="15"/>
      <c r="R312" s="15"/>
      <c r="S312" s="15"/>
      <c r="T312" s="15"/>
      <c r="U312" s="15"/>
      <c r="V312" s="15"/>
      <c r="W312" s="15"/>
      <c r="X312" s="15"/>
      <c r="Y312" s="15"/>
      <c r="Z312" s="15"/>
    </row>
    <row r="313" spans="1:26" s="18" customFormat="1" ht="40.5" customHeight="1" x14ac:dyDescent="0.2">
      <c r="A313" s="685" t="s">
        <v>1951</v>
      </c>
      <c r="B313" s="70" t="s">
        <v>478</v>
      </c>
      <c r="C313" s="672" t="s">
        <v>3421</v>
      </c>
      <c r="D313" s="71">
        <v>90.4</v>
      </c>
      <c r="E313" s="69">
        <v>4654</v>
      </c>
      <c r="F313" s="34"/>
      <c r="G313" s="35" t="s">
        <v>1799</v>
      </c>
      <c r="H313" s="34"/>
      <c r="I313" s="35" t="s">
        <v>1799</v>
      </c>
      <c r="J313" s="34"/>
      <c r="K313" s="34"/>
      <c r="L313" s="35" t="s">
        <v>1799</v>
      </c>
      <c r="M313" s="35"/>
      <c r="N313" s="34"/>
      <c r="O313" s="36"/>
      <c r="P313" s="15"/>
      <c r="Q313" s="15"/>
      <c r="R313" s="15"/>
      <c r="S313" s="15"/>
      <c r="T313" s="15"/>
      <c r="U313" s="15"/>
      <c r="V313" s="15"/>
      <c r="W313" s="15"/>
      <c r="X313" s="15"/>
      <c r="Y313" s="15"/>
      <c r="Z313" s="15"/>
    </row>
    <row r="314" spans="1:26" s="18" customFormat="1" ht="40.5" customHeight="1" x14ac:dyDescent="0.2">
      <c r="A314" s="685"/>
      <c r="B314" s="70" t="s">
        <v>1125</v>
      </c>
      <c r="C314" s="672"/>
      <c r="D314" s="71">
        <v>271.2</v>
      </c>
      <c r="E314" s="69">
        <v>4655</v>
      </c>
      <c r="F314" s="34"/>
      <c r="G314" s="35" t="s">
        <v>1799</v>
      </c>
      <c r="H314" s="34"/>
      <c r="I314" s="35" t="s">
        <v>1799</v>
      </c>
      <c r="J314" s="34"/>
      <c r="K314" s="34"/>
      <c r="L314" s="35" t="s">
        <v>1799</v>
      </c>
      <c r="M314" s="35"/>
      <c r="N314" s="34"/>
      <c r="O314" s="36"/>
      <c r="P314" s="15"/>
      <c r="Q314" s="15"/>
      <c r="R314" s="15"/>
      <c r="S314" s="15"/>
      <c r="T314" s="15"/>
      <c r="U314" s="15"/>
      <c r="V314" s="15"/>
      <c r="W314" s="15"/>
      <c r="X314" s="15"/>
      <c r="Y314" s="15"/>
      <c r="Z314" s="15"/>
    </row>
    <row r="315" spans="1:26" s="18" customFormat="1" ht="62.25" customHeight="1" x14ac:dyDescent="0.2">
      <c r="A315" s="60" t="s">
        <v>1953</v>
      </c>
      <c r="B315" s="70" t="s">
        <v>1640</v>
      </c>
      <c r="C315" s="68" t="s">
        <v>3422</v>
      </c>
      <c r="D315" s="71">
        <v>475</v>
      </c>
      <c r="E315" s="69">
        <v>4656</v>
      </c>
      <c r="F315" s="34"/>
      <c r="G315" s="35" t="s">
        <v>1799</v>
      </c>
      <c r="H315" s="34"/>
      <c r="I315" s="35" t="s">
        <v>1799</v>
      </c>
      <c r="J315" s="34"/>
      <c r="K315" s="34"/>
      <c r="L315" s="35"/>
      <c r="M315" s="35" t="s">
        <v>1799</v>
      </c>
      <c r="N315" s="34"/>
      <c r="O315" s="36"/>
      <c r="P315" s="15"/>
      <c r="Q315" s="15"/>
      <c r="R315" s="15"/>
      <c r="S315" s="15"/>
      <c r="T315" s="15"/>
      <c r="U315" s="15"/>
      <c r="V315" s="15"/>
      <c r="W315" s="15"/>
      <c r="X315" s="15"/>
      <c r="Y315" s="15"/>
      <c r="Z315" s="15"/>
    </row>
    <row r="316" spans="1:26" s="18" customFormat="1" ht="54" customHeight="1" x14ac:dyDescent="0.2">
      <c r="A316" s="60" t="s">
        <v>1954</v>
      </c>
      <c r="B316" s="70" t="s">
        <v>1714</v>
      </c>
      <c r="C316" s="68" t="s">
        <v>3423</v>
      </c>
      <c r="D316" s="71">
        <v>133.07</v>
      </c>
      <c r="E316" s="69">
        <v>4657</v>
      </c>
      <c r="F316" s="34"/>
      <c r="G316" s="35" t="s">
        <v>1799</v>
      </c>
      <c r="H316" s="34"/>
      <c r="I316" s="35" t="s">
        <v>1799</v>
      </c>
      <c r="J316" s="34"/>
      <c r="K316" s="34"/>
      <c r="L316" s="35"/>
      <c r="M316" s="35" t="s">
        <v>1799</v>
      </c>
      <c r="N316" s="34"/>
      <c r="O316" s="36"/>
      <c r="P316" s="15"/>
      <c r="Q316" s="15"/>
      <c r="R316" s="15"/>
      <c r="S316" s="15"/>
      <c r="T316" s="15"/>
      <c r="U316" s="15"/>
      <c r="V316" s="15"/>
      <c r="W316" s="15"/>
      <c r="X316" s="15"/>
      <c r="Y316" s="15"/>
      <c r="Z316" s="15"/>
    </row>
    <row r="317" spans="1:26" s="18" customFormat="1" ht="41.25" customHeight="1" x14ac:dyDescent="0.2">
      <c r="A317" s="685" t="s">
        <v>1955</v>
      </c>
      <c r="B317" s="70" t="s">
        <v>67</v>
      </c>
      <c r="C317" s="672" t="s">
        <v>4482</v>
      </c>
      <c r="D317" s="76">
        <v>275.44</v>
      </c>
      <c r="E317" s="69">
        <v>4660</v>
      </c>
      <c r="F317" s="34"/>
      <c r="G317" s="35" t="s">
        <v>1799</v>
      </c>
      <c r="H317" s="34"/>
      <c r="I317" s="35" t="s">
        <v>1799</v>
      </c>
      <c r="J317" s="34"/>
      <c r="K317" s="34"/>
      <c r="L317" s="35"/>
      <c r="M317" s="35" t="s">
        <v>1799</v>
      </c>
      <c r="N317" s="34"/>
      <c r="O317" s="36"/>
      <c r="P317" s="15"/>
      <c r="Q317" s="15"/>
      <c r="R317" s="15"/>
      <c r="S317" s="15"/>
      <c r="T317" s="15"/>
      <c r="U317" s="15"/>
      <c r="V317" s="15"/>
      <c r="W317" s="15"/>
      <c r="X317" s="15"/>
      <c r="Y317" s="15"/>
      <c r="Z317" s="15"/>
    </row>
    <row r="318" spans="1:26" s="18" customFormat="1" ht="41.25" customHeight="1" x14ac:dyDescent="0.2">
      <c r="A318" s="685"/>
      <c r="B318" s="70" t="s">
        <v>83</v>
      </c>
      <c r="C318" s="672"/>
      <c r="D318" s="76">
        <v>275.44</v>
      </c>
      <c r="E318" s="69">
        <v>4661</v>
      </c>
      <c r="F318" s="34"/>
      <c r="G318" s="35" t="s">
        <v>1799</v>
      </c>
      <c r="H318" s="34"/>
      <c r="I318" s="35" t="s">
        <v>1799</v>
      </c>
      <c r="J318" s="34"/>
      <c r="K318" s="34"/>
      <c r="L318" s="35"/>
      <c r="M318" s="35" t="s">
        <v>1799</v>
      </c>
      <c r="N318" s="34"/>
      <c r="O318" s="36"/>
      <c r="P318" s="15"/>
      <c r="Q318" s="15"/>
      <c r="R318" s="15"/>
      <c r="S318" s="15"/>
      <c r="T318" s="15"/>
      <c r="U318" s="15"/>
      <c r="V318" s="15"/>
      <c r="W318" s="15"/>
      <c r="X318" s="15"/>
      <c r="Y318" s="15"/>
      <c r="Z318" s="15"/>
    </row>
    <row r="319" spans="1:26" s="18" customFormat="1" ht="63.75" customHeight="1" x14ac:dyDescent="0.2">
      <c r="A319" s="39" t="s">
        <v>1956</v>
      </c>
      <c r="B319" s="70" t="s">
        <v>101</v>
      </c>
      <c r="C319" s="48" t="s">
        <v>3424</v>
      </c>
      <c r="D319" s="76">
        <v>735</v>
      </c>
      <c r="E319" s="69">
        <v>4662</v>
      </c>
      <c r="F319" s="34"/>
      <c r="G319" s="35" t="s">
        <v>1799</v>
      </c>
      <c r="H319" s="34"/>
      <c r="I319" s="35" t="s">
        <v>1799</v>
      </c>
      <c r="J319" s="34"/>
      <c r="K319" s="34"/>
      <c r="L319" s="35"/>
      <c r="M319" s="35" t="s">
        <v>1799</v>
      </c>
      <c r="N319" s="34"/>
      <c r="O319" s="36"/>
      <c r="P319" s="15"/>
      <c r="Q319" s="15"/>
      <c r="R319" s="15"/>
      <c r="S319" s="15"/>
      <c r="T319" s="15"/>
      <c r="U319" s="15"/>
      <c r="V319" s="15"/>
      <c r="W319" s="15"/>
      <c r="X319" s="15"/>
      <c r="Y319" s="15"/>
      <c r="Z319" s="15"/>
    </row>
    <row r="320" spans="1:26" s="18" customFormat="1" ht="63.75" customHeight="1" x14ac:dyDescent="0.2">
      <c r="A320" s="60" t="s">
        <v>1957</v>
      </c>
      <c r="B320" s="70" t="s">
        <v>1715</v>
      </c>
      <c r="C320" s="68" t="s">
        <v>4575</v>
      </c>
      <c r="D320" s="76">
        <v>1715</v>
      </c>
      <c r="E320" s="69">
        <v>4663</v>
      </c>
      <c r="F320" s="34"/>
      <c r="G320" s="35" t="s">
        <v>1799</v>
      </c>
      <c r="H320" s="34"/>
      <c r="I320" s="35" t="s">
        <v>1799</v>
      </c>
      <c r="J320" s="34"/>
      <c r="K320" s="34"/>
      <c r="L320" s="35" t="s">
        <v>1799</v>
      </c>
      <c r="M320" s="35"/>
      <c r="N320" s="34"/>
      <c r="O320" s="36"/>
      <c r="P320" s="15"/>
      <c r="Q320" s="15"/>
      <c r="R320" s="15"/>
      <c r="S320" s="15"/>
      <c r="T320" s="15"/>
      <c r="U320" s="15"/>
      <c r="V320" s="15"/>
      <c r="W320" s="15"/>
      <c r="X320" s="15"/>
      <c r="Y320" s="15"/>
      <c r="Z320" s="15"/>
    </row>
    <row r="321" spans="1:26" s="18" customFormat="1" ht="63.75" customHeight="1" x14ac:dyDescent="0.2">
      <c r="A321" s="60" t="s">
        <v>1958</v>
      </c>
      <c r="B321" s="70" t="s">
        <v>1716</v>
      </c>
      <c r="C321" s="68" t="s">
        <v>4576</v>
      </c>
      <c r="D321" s="76">
        <v>2758.7</v>
      </c>
      <c r="E321" s="69">
        <v>4666</v>
      </c>
      <c r="F321" s="34"/>
      <c r="G321" s="35" t="s">
        <v>1799</v>
      </c>
      <c r="H321" s="34"/>
      <c r="I321" s="35" t="s">
        <v>1799</v>
      </c>
      <c r="J321" s="34"/>
      <c r="K321" s="34"/>
      <c r="L321" s="35" t="s">
        <v>1799</v>
      </c>
      <c r="M321" s="35"/>
      <c r="N321" s="34"/>
      <c r="O321" s="36"/>
      <c r="P321" s="15"/>
      <c r="Q321" s="15"/>
      <c r="R321" s="15"/>
      <c r="S321" s="15"/>
      <c r="T321" s="15"/>
      <c r="U321" s="15"/>
      <c r="V321" s="15"/>
      <c r="W321" s="15"/>
      <c r="X321" s="15"/>
      <c r="Y321" s="15"/>
      <c r="Z321" s="15"/>
    </row>
    <row r="322" spans="1:26" s="18" customFormat="1" ht="39.75" customHeight="1" x14ac:dyDescent="0.2">
      <c r="A322" s="685" t="s">
        <v>1959</v>
      </c>
      <c r="B322" s="70" t="s">
        <v>1717</v>
      </c>
      <c r="C322" s="672" t="s">
        <v>4577</v>
      </c>
      <c r="D322" s="76">
        <v>303.52999999999997</v>
      </c>
      <c r="E322" s="40">
        <v>4667</v>
      </c>
      <c r="F322" s="34"/>
      <c r="G322" s="35" t="s">
        <v>1799</v>
      </c>
      <c r="H322" s="34"/>
      <c r="I322" s="35" t="s">
        <v>1799</v>
      </c>
      <c r="J322" s="34"/>
      <c r="K322" s="34"/>
      <c r="L322" s="35" t="s">
        <v>1799</v>
      </c>
      <c r="M322" s="35"/>
      <c r="N322" s="34"/>
      <c r="O322" s="36"/>
      <c r="P322" s="15"/>
      <c r="Q322" s="15"/>
      <c r="R322" s="15"/>
      <c r="S322" s="15"/>
      <c r="T322" s="15"/>
      <c r="U322" s="15"/>
      <c r="V322" s="15"/>
      <c r="W322" s="15"/>
      <c r="X322" s="15"/>
      <c r="Y322" s="15"/>
      <c r="Z322" s="15"/>
    </row>
    <row r="323" spans="1:26" s="18" customFormat="1" ht="39.75" customHeight="1" x14ac:dyDescent="0.2">
      <c r="A323" s="685"/>
      <c r="B323" s="70" t="s">
        <v>1492</v>
      </c>
      <c r="C323" s="672"/>
      <c r="D323" s="76">
        <v>561.59</v>
      </c>
      <c r="E323" s="69">
        <v>4668</v>
      </c>
      <c r="F323" s="34"/>
      <c r="G323" s="35" t="s">
        <v>1799</v>
      </c>
      <c r="H323" s="34"/>
      <c r="I323" s="35" t="s">
        <v>1799</v>
      </c>
      <c r="J323" s="34"/>
      <c r="K323" s="34"/>
      <c r="L323" s="35" t="s">
        <v>1799</v>
      </c>
      <c r="M323" s="35"/>
      <c r="N323" s="34"/>
      <c r="O323" s="36"/>
      <c r="P323" s="15"/>
      <c r="Q323" s="15"/>
      <c r="R323" s="15"/>
      <c r="S323" s="15"/>
      <c r="T323" s="15"/>
      <c r="U323" s="15"/>
      <c r="V323" s="15"/>
      <c r="W323" s="15"/>
      <c r="X323" s="15"/>
      <c r="Y323" s="15"/>
      <c r="Z323" s="15"/>
    </row>
    <row r="324" spans="1:26" s="18" customFormat="1" ht="46.5" customHeight="1" x14ac:dyDescent="0.2">
      <c r="A324" s="685" t="s">
        <v>1960</v>
      </c>
      <c r="B324" s="70" t="s">
        <v>1718</v>
      </c>
      <c r="C324" s="672" t="s">
        <v>4578</v>
      </c>
      <c r="D324" s="76">
        <v>1414.45</v>
      </c>
      <c r="E324" s="69">
        <v>4669</v>
      </c>
      <c r="F324" s="34"/>
      <c r="G324" s="35" t="s">
        <v>1799</v>
      </c>
      <c r="H324" s="34"/>
      <c r="I324" s="35" t="s">
        <v>1799</v>
      </c>
      <c r="J324" s="34"/>
      <c r="K324" s="34"/>
      <c r="L324" s="35" t="s">
        <v>1799</v>
      </c>
      <c r="M324" s="35"/>
      <c r="N324" s="34"/>
      <c r="O324" s="36"/>
      <c r="P324" s="15"/>
      <c r="Q324" s="15"/>
      <c r="R324" s="15"/>
      <c r="S324" s="15"/>
      <c r="T324" s="15"/>
      <c r="U324" s="15"/>
      <c r="V324" s="15"/>
      <c r="W324" s="15"/>
      <c r="X324" s="15"/>
      <c r="Y324" s="15"/>
      <c r="Z324" s="15"/>
    </row>
    <row r="325" spans="1:26" s="18" customFormat="1" ht="46.5" customHeight="1" x14ac:dyDescent="0.2">
      <c r="A325" s="685"/>
      <c r="B325" s="70" t="s">
        <v>1719</v>
      </c>
      <c r="C325" s="672"/>
      <c r="D325" s="76">
        <v>1414.45</v>
      </c>
      <c r="E325" s="69">
        <v>4670</v>
      </c>
      <c r="F325" s="34"/>
      <c r="G325" s="35" t="s">
        <v>1799</v>
      </c>
      <c r="H325" s="34"/>
      <c r="I325" s="35" t="s">
        <v>1799</v>
      </c>
      <c r="J325" s="34"/>
      <c r="K325" s="34"/>
      <c r="L325" s="35" t="s">
        <v>1799</v>
      </c>
      <c r="M325" s="35"/>
      <c r="N325" s="34"/>
      <c r="O325" s="36"/>
      <c r="P325" s="15"/>
      <c r="Q325" s="15"/>
      <c r="R325" s="15"/>
      <c r="S325" s="15"/>
      <c r="T325" s="15"/>
      <c r="U325" s="15"/>
      <c r="V325" s="15"/>
      <c r="W325" s="15"/>
      <c r="X325" s="15"/>
      <c r="Y325" s="15"/>
      <c r="Z325" s="15"/>
    </row>
    <row r="326" spans="1:26" s="18" customFormat="1" ht="54.75" customHeight="1" x14ac:dyDescent="0.2">
      <c r="A326" s="60" t="s">
        <v>1961</v>
      </c>
      <c r="B326" s="70" t="s">
        <v>302</v>
      </c>
      <c r="C326" s="68" t="s">
        <v>4579</v>
      </c>
      <c r="D326" s="76">
        <v>7500</v>
      </c>
      <c r="E326" s="69">
        <v>4671</v>
      </c>
      <c r="F326" s="34"/>
      <c r="G326" s="35" t="s">
        <v>1799</v>
      </c>
      <c r="H326" s="34"/>
      <c r="I326" s="35" t="s">
        <v>1799</v>
      </c>
      <c r="J326" s="34"/>
      <c r="K326" s="34"/>
      <c r="L326" s="35" t="s">
        <v>1799</v>
      </c>
      <c r="M326" s="35"/>
      <c r="N326" s="34"/>
      <c r="O326" s="36"/>
      <c r="P326" s="15"/>
      <c r="Q326" s="15"/>
      <c r="R326" s="15"/>
      <c r="S326" s="15"/>
      <c r="T326" s="15"/>
      <c r="U326" s="15"/>
      <c r="V326" s="15"/>
      <c r="W326" s="15"/>
      <c r="X326" s="15"/>
      <c r="Y326" s="15"/>
      <c r="Z326" s="15"/>
    </row>
    <row r="327" spans="1:26" s="18" customFormat="1" ht="45.75" customHeight="1" x14ac:dyDescent="0.2">
      <c r="A327" s="60" t="s">
        <v>1962</v>
      </c>
      <c r="B327" s="70" t="s">
        <v>302</v>
      </c>
      <c r="C327" s="68" t="s">
        <v>4580</v>
      </c>
      <c r="D327" s="76">
        <v>3300</v>
      </c>
      <c r="E327" s="69">
        <v>4672</v>
      </c>
      <c r="F327" s="34"/>
      <c r="G327" s="35" t="s">
        <v>1799</v>
      </c>
      <c r="H327" s="34"/>
      <c r="I327" s="35" t="s">
        <v>1799</v>
      </c>
      <c r="J327" s="34"/>
      <c r="K327" s="34"/>
      <c r="L327" s="35" t="s">
        <v>1799</v>
      </c>
      <c r="M327" s="35"/>
      <c r="N327" s="34"/>
      <c r="O327" s="36"/>
      <c r="P327" s="15"/>
      <c r="Q327" s="15"/>
      <c r="R327" s="15"/>
      <c r="S327" s="15"/>
      <c r="T327" s="15"/>
      <c r="U327" s="15"/>
      <c r="V327" s="15"/>
      <c r="W327" s="15"/>
      <c r="X327" s="15"/>
      <c r="Y327" s="15"/>
      <c r="Z327" s="15"/>
    </row>
    <row r="328" spans="1:26" s="18" customFormat="1" ht="54.75" customHeight="1" x14ac:dyDescent="0.2">
      <c r="A328" s="60" t="s">
        <v>1952</v>
      </c>
      <c r="B328" s="70" t="s">
        <v>752</v>
      </c>
      <c r="C328" s="68" t="s">
        <v>4469</v>
      </c>
      <c r="D328" s="76">
        <v>343.57</v>
      </c>
      <c r="E328" s="69">
        <v>4674</v>
      </c>
      <c r="F328" s="34"/>
      <c r="G328" s="35" t="s">
        <v>1799</v>
      </c>
      <c r="H328" s="34"/>
      <c r="I328" s="35" t="s">
        <v>1799</v>
      </c>
      <c r="J328" s="34"/>
      <c r="K328" s="34"/>
      <c r="L328" s="35" t="s">
        <v>1799</v>
      </c>
      <c r="M328" s="35"/>
      <c r="N328" s="34"/>
      <c r="O328" s="36"/>
      <c r="P328" s="15"/>
      <c r="Q328" s="15"/>
      <c r="R328" s="15"/>
      <c r="S328" s="15"/>
      <c r="T328" s="15"/>
      <c r="U328" s="15"/>
      <c r="V328" s="15"/>
      <c r="W328" s="15"/>
      <c r="X328" s="15"/>
      <c r="Y328" s="15"/>
      <c r="Z328" s="15"/>
    </row>
    <row r="329" spans="1:26" s="18" customFormat="1" ht="47.25" x14ac:dyDescent="0.2">
      <c r="A329" s="60" t="s">
        <v>1963</v>
      </c>
      <c r="B329" s="70" t="s">
        <v>1720</v>
      </c>
      <c r="C329" s="68" t="s">
        <v>4581</v>
      </c>
      <c r="D329" s="76">
        <v>922.95</v>
      </c>
      <c r="E329" s="69"/>
      <c r="F329" s="34"/>
      <c r="G329" s="35" t="s">
        <v>1799</v>
      </c>
      <c r="H329" s="34"/>
      <c r="I329" s="35" t="s">
        <v>1799</v>
      </c>
      <c r="J329" s="34"/>
      <c r="K329" s="34"/>
      <c r="L329" s="35" t="s">
        <v>1799</v>
      </c>
      <c r="M329" s="35"/>
      <c r="N329" s="34"/>
      <c r="O329" s="36"/>
      <c r="P329" s="15"/>
      <c r="Q329" s="15"/>
      <c r="R329" s="15"/>
      <c r="S329" s="15"/>
      <c r="T329" s="15"/>
      <c r="U329" s="15"/>
      <c r="V329" s="15"/>
      <c r="W329" s="15"/>
      <c r="X329" s="15"/>
      <c r="Y329" s="15"/>
      <c r="Z329" s="15"/>
    </row>
    <row r="330" spans="1:26" s="18" customFormat="1" ht="50.25" customHeight="1" thickBot="1" x14ac:dyDescent="0.25">
      <c r="A330" s="61" t="s">
        <v>1964</v>
      </c>
      <c r="B330" s="77" t="s">
        <v>1527</v>
      </c>
      <c r="C330" s="78" t="s">
        <v>4582</v>
      </c>
      <c r="D330" s="79">
        <v>2970</v>
      </c>
      <c r="E330" s="80">
        <v>4679</v>
      </c>
      <c r="F330" s="42"/>
      <c r="G330" s="43" t="s">
        <v>1799</v>
      </c>
      <c r="H330" s="42"/>
      <c r="I330" s="43" t="s">
        <v>1799</v>
      </c>
      <c r="J330" s="42"/>
      <c r="K330" s="42"/>
      <c r="L330" s="43"/>
      <c r="M330" s="43" t="s">
        <v>1799</v>
      </c>
      <c r="N330" s="42"/>
      <c r="O330" s="44"/>
      <c r="P330" s="15"/>
      <c r="Q330" s="15"/>
      <c r="R330" s="15"/>
      <c r="S330" s="15"/>
      <c r="T330" s="15"/>
      <c r="U330" s="15"/>
      <c r="V330" s="15"/>
      <c r="W330" s="15"/>
      <c r="X330" s="15"/>
      <c r="Y330" s="15"/>
      <c r="Z330" s="15"/>
    </row>
    <row r="331" spans="1:26" s="130" customFormat="1" ht="16.5" thickTop="1" x14ac:dyDescent="0.25">
      <c r="A331" s="101"/>
      <c r="B331" s="100"/>
      <c r="C331" s="101"/>
      <c r="D331" s="100"/>
      <c r="E331" s="101"/>
    </row>
    <row r="332" spans="1:26" s="130" customFormat="1" ht="15.75" x14ac:dyDescent="0.2">
      <c r="A332" s="16"/>
      <c r="D332" s="26"/>
      <c r="E332" s="17"/>
    </row>
    <row r="333" spans="1:26" s="33" customFormat="1" ht="27" thickBot="1" x14ac:dyDescent="0.25">
      <c r="A333" s="678" t="s">
        <v>934</v>
      </c>
      <c r="B333" s="678"/>
      <c r="C333" s="678"/>
      <c r="D333" s="678"/>
      <c r="E333" s="678"/>
      <c r="F333" s="678"/>
      <c r="G333" s="678"/>
      <c r="H333" s="678"/>
      <c r="I333" s="678"/>
      <c r="J333" s="678"/>
      <c r="K333" s="678"/>
      <c r="L333" s="678"/>
      <c r="M333" s="678"/>
      <c r="N333" s="678"/>
      <c r="O333" s="678"/>
    </row>
    <row r="334" spans="1:26" s="115" customFormat="1" ht="51.75" customHeight="1" thickTop="1" x14ac:dyDescent="0.2">
      <c r="A334" s="674" t="s">
        <v>3386</v>
      </c>
      <c r="B334" s="676" t="s">
        <v>3387</v>
      </c>
      <c r="C334" s="676" t="s">
        <v>3388</v>
      </c>
      <c r="D334" s="676" t="s">
        <v>1793</v>
      </c>
      <c r="E334" s="682" t="s">
        <v>1794</v>
      </c>
      <c r="F334" s="681" t="s">
        <v>3389</v>
      </c>
      <c r="G334" s="681" t="s">
        <v>3390</v>
      </c>
      <c r="H334" s="681"/>
      <c r="I334" s="681" t="s">
        <v>3391</v>
      </c>
      <c r="J334" s="681"/>
      <c r="K334" s="681" t="s">
        <v>3392</v>
      </c>
      <c r="L334" s="681"/>
      <c r="M334" s="681"/>
      <c r="N334" s="681"/>
      <c r="O334" s="679" t="s">
        <v>3393</v>
      </c>
      <c r="P334" s="114"/>
      <c r="Q334" s="114"/>
      <c r="R334" s="114"/>
      <c r="S334" s="114"/>
      <c r="T334" s="114"/>
      <c r="U334" s="114"/>
      <c r="V334" s="114"/>
      <c r="W334" s="114"/>
      <c r="X334" s="114"/>
      <c r="Y334" s="114"/>
    </row>
    <row r="335" spans="1:26" s="115" customFormat="1" ht="32.25" customHeight="1" thickBot="1" x14ac:dyDescent="0.25">
      <c r="A335" s="675"/>
      <c r="B335" s="677"/>
      <c r="C335" s="677"/>
      <c r="D335" s="677"/>
      <c r="E335" s="683"/>
      <c r="F335" s="684"/>
      <c r="G335" s="161" t="s">
        <v>3394</v>
      </c>
      <c r="H335" s="161" t="s">
        <v>3395</v>
      </c>
      <c r="I335" s="161" t="s">
        <v>3396</v>
      </c>
      <c r="J335" s="161" t="s">
        <v>3395</v>
      </c>
      <c r="K335" s="161" t="s">
        <v>1795</v>
      </c>
      <c r="L335" s="161" t="s">
        <v>1796</v>
      </c>
      <c r="M335" s="161" t="s">
        <v>1797</v>
      </c>
      <c r="N335" s="161" t="s">
        <v>1798</v>
      </c>
      <c r="O335" s="680"/>
      <c r="P335" s="114"/>
      <c r="Q335" s="114"/>
      <c r="R335" s="114"/>
      <c r="S335" s="114"/>
      <c r="T335" s="114"/>
      <c r="U335" s="114"/>
      <c r="V335" s="114"/>
      <c r="W335" s="114"/>
      <c r="X335" s="114"/>
      <c r="Y335" s="114"/>
    </row>
    <row r="336" spans="1:26" s="18" customFormat="1" ht="70.5" customHeight="1" x14ac:dyDescent="0.2">
      <c r="A336" s="39" t="s">
        <v>1965</v>
      </c>
      <c r="B336" s="65" t="s">
        <v>738</v>
      </c>
      <c r="C336" s="48" t="s">
        <v>3425</v>
      </c>
      <c r="D336" s="38">
        <v>108255.8</v>
      </c>
      <c r="E336" s="57" t="s">
        <v>1734</v>
      </c>
      <c r="F336" s="34"/>
      <c r="G336" s="35" t="s">
        <v>1799</v>
      </c>
      <c r="H336" s="34"/>
      <c r="I336" s="35" t="s">
        <v>1799</v>
      </c>
      <c r="J336" s="34"/>
      <c r="K336" s="34"/>
      <c r="L336" s="35" t="s">
        <v>1799</v>
      </c>
      <c r="M336" s="34"/>
      <c r="N336" s="34"/>
      <c r="O336" s="36"/>
      <c r="P336" s="15"/>
      <c r="Q336" s="15"/>
      <c r="R336" s="15"/>
      <c r="S336" s="15"/>
      <c r="T336" s="15"/>
      <c r="U336" s="15"/>
      <c r="V336" s="15"/>
      <c r="W336" s="15"/>
      <c r="X336" s="15"/>
      <c r="Y336" s="15"/>
      <c r="Z336" s="15"/>
    </row>
    <row r="337" spans="1:26" s="18" customFormat="1" ht="70.5" customHeight="1" x14ac:dyDescent="0.2">
      <c r="A337" s="39" t="s">
        <v>1966</v>
      </c>
      <c r="B337" s="48" t="s">
        <v>1732</v>
      </c>
      <c r="C337" s="48" t="s">
        <v>3425</v>
      </c>
      <c r="D337" s="38">
        <v>9450</v>
      </c>
      <c r="E337" s="133" t="s">
        <v>1735</v>
      </c>
      <c r="F337" s="34"/>
      <c r="G337" s="35" t="s">
        <v>1799</v>
      </c>
      <c r="H337" s="34"/>
      <c r="I337" s="35" t="s">
        <v>1799</v>
      </c>
      <c r="J337" s="34"/>
      <c r="K337" s="34"/>
      <c r="L337" s="35" t="s">
        <v>1799</v>
      </c>
      <c r="M337" s="34"/>
      <c r="N337" s="34"/>
      <c r="O337" s="36"/>
      <c r="P337" s="15"/>
      <c r="Q337" s="15"/>
      <c r="R337" s="15"/>
      <c r="S337" s="15"/>
      <c r="T337" s="15"/>
      <c r="U337" s="15"/>
      <c r="V337" s="15"/>
      <c r="W337" s="15"/>
      <c r="X337" s="15"/>
      <c r="Y337" s="15"/>
      <c r="Z337" s="15"/>
    </row>
    <row r="338" spans="1:26" s="18" customFormat="1" ht="70.5" customHeight="1" thickBot="1" x14ac:dyDescent="0.25">
      <c r="A338" s="81" t="s">
        <v>1967</v>
      </c>
      <c r="B338" s="45" t="s">
        <v>1733</v>
      </c>
      <c r="C338" s="45" t="s">
        <v>3426</v>
      </c>
      <c r="D338" s="41">
        <v>913435.78</v>
      </c>
      <c r="E338" s="82" t="s">
        <v>1736</v>
      </c>
      <c r="F338" s="42"/>
      <c r="G338" s="43" t="s">
        <v>1799</v>
      </c>
      <c r="H338" s="42"/>
      <c r="I338" s="43" t="s">
        <v>1799</v>
      </c>
      <c r="J338" s="42"/>
      <c r="K338" s="42"/>
      <c r="L338" s="43" t="s">
        <v>1799</v>
      </c>
      <c r="M338" s="42"/>
      <c r="N338" s="42"/>
      <c r="O338" s="44"/>
      <c r="P338" s="15"/>
      <c r="Q338" s="15"/>
      <c r="R338" s="15"/>
      <c r="S338" s="15"/>
      <c r="T338" s="15"/>
      <c r="U338" s="15"/>
      <c r="V338" s="15"/>
      <c r="W338" s="15"/>
      <c r="X338" s="15"/>
      <c r="Y338" s="15"/>
      <c r="Z338" s="15"/>
    </row>
    <row r="339" spans="1:26" s="16" customFormat="1" ht="16.5" thickTop="1" x14ac:dyDescent="0.25">
      <c r="A339" s="101"/>
      <c r="B339" s="100"/>
      <c r="C339" s="130"/>
      <c r="D339" s="26"/>
      <c r="E339" s="17"/>
      <c r="F339" s="130"/>
      <c r="G339" s="130"/>
      <c r="H339" s="130"/>
      <c r="I339" s="130"/>
      <c r="J339" s="130"/>
      <c r="K339" s="130"/>
      <c r="L339" s="130"/>
      <c r="M339" s="130"/>
      <c r="N339" s="130"/>
      <c r="O339" s="130"/>
    </row>
    <row r="340" spans="1:26" s="16" customFormat="1" ht="15.75" x14ac:dyDescent="0.2">
      <c r="B340" s="130"/>
      <c r="C340" s="130"/>
      <c r="D340" s="26"/>
      <c r="E340" s="17"/>
      <c r="F340" s="130"/>
      <c r="G340" s="130"/>
      <c r="H340" s="130"/>
      <c r="I340" s="130"/>
      <c r="J340" s="130"/>
      <c r="K340" s="130"/>
      <c r="L340" s="130"/>
      <c r="M340" s="130"/>
      <c r="N340" s="130"/>
      <c r="O340" s="130"/>
    </row>
    <row r="341" spans="1:26" s="130" customFormat="1" ht="27" thickBot="1" x14ac:dyDescent="0.25">
      <c r="A341" s="678" t="s">
        <v>949</v>
      </c>
      <c r="B341" s="678"/>
      <c r="C341" s="678"/>
      <c r="D341" s="678"/>
      <c r="E341" s="678"/>
      <c r="F341" s="678"/>
      <c r="G341" s="678"/>
      <c r="H341" s="678"/>
      <c r="I341" s="678"/>
      <c r="J341" s="678"/>
      <c r="K341" s="678"/>
      <c r="L341" s="678"/>
      <c r="M341" s="678"/>
      <c r="N341" s="678"/>
      <c r="O341" s="678"/>
    </row>
    <row r="342" spans="1:26" s="115" customFormat="1" ht="51.75" customHeight="1" thickTop="1" x14ac:dyDescent="0.2">
      <c r="A342" s="674" t="s">
        <v>3386</v>
      </c>
      <c r="B342" s="676" t="s">
        <v>3387</v>
      </c>
      <c r="C342" s="676" t="s">
        <v>3388</v>
      </c>
      <c r="D342" s="676" t="s">
        <v>1793</v>
      </c>
      <c r="E342" s="682" t="s">
        <v>1794</v>
      </c>
      <c r="F342" s="681" t="s">
        <v>3389</v>
      </c>
      <c r="G342" s="681" t="s">
        <v>3390</v>
      </c>
      <c r="H342" s="681"/>
      <c r="I342" s="681" t="s">
        <v>3391</v>
      </c>
      <c r="J342" s="681"/>
      <c r="K342" s="681" t="s">
        <v>3392</v>
      </c>
      <c r="L342" s="681"/>
      <c r="M342" s="681"/>
      <c r="N342" s="681"/>
      <c r="O342" s="679" t="s">
        <v>3393</v>
      </c>
      <c r="P342" s="114"/>
      <c r="Q342" s="114"/>
      <c r="R342" s="114"/>
      <c r="S342" s="114"/>
      <c r="T342" s="114"/>
      <c r="U342" s="114"/>
      <c r="V342" s="114"/>
      <c r="W342" s="114"/>
      <c r="X342" s="114"/>
      <c r="Y342" s="114"/>
    </row>
    <row r="343" spans="1:26" s="115" customFormat="1" ht="33" customHeight="1" thickBot="1" x14ac:dyDescent="0.25">
      <c r="A343" s="675"/>
      <c r="B343" s="677"/>
      <c r="C343" s="677"/>
      <c r="D343" s="677"/>
      <c r="E343" s="683"/>
      <c r="F343" s="684"/>
      <c r="G343" s="161" t="s">
        <v>3394</v>
      </c>
      <c r="H343" s="161" t="s">
        <v>3395</v>
      </c>
      <c r="I343" s="161" t="s">
        <v>3396</v>
      </c>
      <c r="J343" s="161" t="s">
        <v>3395</v>
      </c>
      <c r="K343" s="161" t="s">
        <v>1795</v>
      </c>
      <c r="L343" s="161" t="s">
        <v>1796</v>
      </c>
      <c r="M343" s="161" t="s">
        <v>1797</v>
      </c>
      <c r="N343" s="161" t="s">
        <v>1798</v>
      </c>
      <c r="O343" s="680"/>
      <c r="P343" s="114"/>
      <c r="Q343" s="114"/>
      <c r="R343" s="114"/>
      <c r="S343" s="114"/>
      <c r="T343" s="114"/>
      <c r="U343" s="114"/>
      <c r="V343" s="114"/>
      <c r="W343" s="114"/>
      <c r="X343" s="114"/>
      <c r="Y343" s="114"/>
    </row>
    <row r="344" spans="1:26" s="18" customFormat="1" ht="55.5" customHeight="1" x14ac:dyDescent="0.2">
      <c r="A344" s="685" t="s">
        <v>1968</v>
      </c>
      <c r="B344" s="74" t="s">
        <v>1643</v>
      </c>
      <c r="C344" s="672" t="s">
        <v>4583</v>
      </c>
      <c r="D344" s="38">
        <v>595.67999999999995</v>
      </c>
      <c r="E344" s="49" t="s">
        <v>1742</v>
      </c>
      <c r="F344" s="34"/>
      <c r="G344" s="35" t="s">
        <v>1799</v>
      </c>
      <c r="H344" s="34"/>
      <c r="I344" s="35" t="s">
        <v>1799</v>
      </c>
      <c r="J344" s="34"/>
      <c r="K344" s="34"/>
      <c r="L344" s="35"/>
      <c r="M344" s="35" t="s">
        <v>1799</v>
      </c>
      <c r="N344" s="34"/>
      <c r="O344" s="36"/>
      <c r="P344" s="15"/>
      <c r="Q344" s="15"/>
      <c r="R344" s="15"/>
      <c r="S344" s="15"/>
      <c r="T344" s="15"/>
      <c r="U344" s="15"/>
      <c r="V344" s="15"/>
      <c r="W344" s="15"/>
      <c r="X344" s="15"/>
      <c r="Y344" s="15"/>
      <c r="Z344" s="15"/>
    </row>
    <row r="345" spans="1:26" s="18" customFormat="1" ht="55.5" customHeight="1" x14ac:dyDescent="0.2">
      <c r="A345" s="685"/>
      <c r="B345" s="70" t="s">
        <v>1465</v>
      </c>
      <c r="C345" s="672"/>
      <c r="D345" s="38">
        <v>1534.6</v>
      </c>
      <c r="E345" s="49" t="s">
        <v>1744</v>
      </c>
      <c r="F345" s="34"/>
      <c r="G345" s="35" t="s">
        <v>1799</v>
      </c>
      <c r="H345" s="34"/>
      <c r="I345" s="35" t="s">
        <v>1799</v>
      </c>
      <c r="J345" s="34"/>
      <c r="K345" s="34"/>
      <c r="L345" s="35"/>
      <c r="M345" s="35" t="s">
        <v>1799</v>
      </c>
      <c r="N345" s="34"/>
      <c r="O345" s="36"/>
      <c r="P345" s="15"/>
      <c r="Q345" s="15"/>
      <c r="R345" s="15"/>
      <c r="S345" s="15"/>
      <c r="T345" s="15"/>
      <c r="U345" s="15"/>
      <c r="V345" s="15"/>
      <c r="W345" s="15"/>
      <c r="X345" s="15"/>
      <c r="Y345" s="15"/>
      <c r="Z345" s="15"/>
    </row>
    <row r="346" spans="1:26" s="18" customFormat="1" ht="55.5" customHeight="1" x14ac:dyDescent="0.2">
      <c r="A346" s="685"/>
      <c r="B346" s="70" t="s">
        <v>1527</v>
      </c>
      <c r="C346" s="672"/>
      <c r="D346" s="38">
        <v>3717.84</v>
      </c>
      <c r="E346" s="49" t="s">
        <v>1745</v>
      </c>
      <c r="F346" s="34"/>
      <c r="G346" s="35" t="s">
        <v>1799</v>
      </c>
      <c r="H346" s="34"/>
      <c r="I346" s="35" t="s">
        <v>1799</v>
      </c>
      <c r="J346" s="34"/>
      <c r="K346" s="34"/>
      <c r="L346" s="35"/>
      <c r="M346" s="35" t="s">
        <v>1799</v>
      </c>
      <c r="N346" s="34"/>
      <c r="O346" s="36"/>
      <c r="P346" s="15"/>
      <c r="Q346" s="15"/>
      <c r="R346" s="15"/>
      <c r="S346" s="15"/>
      <c r="T346" s="15"/>
      <c r="U346" s="15"/>
      <c r="V346" s="15"/>
      <c r="W346" s="15"/>
      <c r="X346" s="15"/>
      <c r="Y346" s="15"/>
      <c r="Z346" s="15"/>
    </row>
    <row r="347" spans="1:26" s="18" customFormat="1" ht="55.5" customHeight="1" x14ac:dyDescent="0.2">
      <c r="A347" s="685"/>
      <c r="B347" s="70" t="s">
        <v>1197</v>
      </c>
      <c r="C347" s="672"/>
      <c r="D347" s="38">
        <v>2220</v>
      </c>
      <c r="E347" s="49" t="s">
        <v>1746</v>
      </c>
      <c r="F347" s="34"/>
      <c r="G347" s="35" t="s">
        <v>1799</v>
      </c>
      <c r="H347" s="34"/>
      <c r="I347" s="35" t="s">
        <v>1799</v>
      </c>
      <c r="J347" s="34"/>
      <c r="K347" s="34"/>
      <c r="L347" s="35" t="s">
        <v>1799</v>
      </c>
      <c r="M347" s="35"/>
      <c r="N347" s="34"/>
      <c r="O347" s="36"/>
      <c r="P347" s="15"/>
      <c r="Q347" s="15"/>
      <c r="R347" s="15"/>
      <c r="S347" s="15"/>
      <c r="T347" s="15"/>
      <c r="U347" s="15"/>
      <c r="V347" s="15"/>
      <c r="W347" s="15"/>
      <c r="X347" s="15"/>
      <c r="Y347" s="15"/>
      <c r="Z347" s="15"/>
    </row>
    <row r="348" spans="1:26" s="18" customFormat="1" ht="55.5" customHeight="1" x14ac:dyDescent="0.2">
      <c r="A348" s="685" t="s">
        <v>1969</v>
      </c>
      <c r="B348" s="74" t="s">
        <v>1737</v>
      </c>
      <c r="C348" s="672" t="s">
        <v>4584</v>
      </c>
      <c r="D348" s="38">
        <v>11052</v>
      </c>
      <c r="E348" s="49" t="s">
        <v>1747</v>
      </c>
      <c r="F348" s="34"/>
      <c r="G348" s="35" t="s">
        <v>1799</v>
      </c>
      <c r="H348" s="34"/>
      <c r="I348" s="35" t="s">
        <v>1799</v>
      </c>
      <c r="J348" s="34"/>
      <c r="K348" s="34"/>
      <c r="L348" s="35" t="s">
        <v>1799</v>
      </c>
      <c r="M348" s="35"/>
      <c r="N348" s="34"/>
      <c r="O348" s="36"/>
      <c r="P348" s="15"/>
      <c r="Q348" s="15"/>
      <c r="R348" s="15"/>
      <c r="S348" s="15"/>
      <c r="T348" s="15"/>
      <c r="U348" s="15"/>
      <c r="V348" s="15"/>
      <c r="W348" s="15"/>
      <c r="X348" s="15"/>
      <c r="Y348" s="15"/>
      <c r="Z348" s="15"/>
    </row>
    <row r="349" spans="1:26" s="18" customFormat="1" ht="55.5" customHeight="1" x14ac:dyDescent="0.2">
      <c r="A349" s="685"/>
      <c r="B349" s="70" t="s">
        <v>1738</v>
      </c>
      <c r="C349" s="672"/>
      <c r="D349" s="38">
        <v>75897.320000000007</v>
      </c>
      <c r="E349" s="49" t="s">
        <v>1748</v>
      </c>
      <c r="F349" s="34"/>
      <c r="G349" s="35" t="s">
        <v>1799</v>
      </c>
      <c r="H349" s="34"/>
      <c r="I349" s="35" t="s">
        <v>1799</v>
      </c>
      <c r="J349" s="34"/>
      <c r="K349" s="34"/>
      <c r="L349" s="35" t="s">
        <v>1799</v>
      </c>
      <c r="M349" s="35"/>
      <c r="N349" s="34"/>
      <c r="O349" s="36"/>
      <c r="P349" s="15"/>
      <c r="Q349" s="15"/>
      <c r="R349" s="15"/>
      <c r="S349" s="15"/>
      <c r="T349" s="15"/>
      <c r="U349" s="15"/>
      <c r="V349" s="15"/>
      <c r="W349" s="15"/>
      <c r="X349" s="15"/>
      <c r="Y349" s="15"/>
      <c r="Z349" s="15"/>
    </row>
    <row r="350" spans="1:26" s="18" customFormat="1" ht="55.5" customHeight="1" x14ac:dyDescent="0.2">
      <c r="A350" s="39" t="s">
        <v>1973</v>
      </c>
      <c r="B350" s="74" t="s">
        <v>1739</v>
      </c>
      <c r="C350" s="48" t="s">
        <v>3427</v>
      </c>
      <c r="D350" s="38">
        <v>16536</v>
      </c>
      <c r="E350" s="62" t="s">
        <v>1749</v>
      </c>
      <c r="F350" s="34"/>
      <c r="G350" s="35" t="s">
        <v>1799</v>
      </c>
      <c r="H350" s="34"/>
      <c r="I350" s="35" t="s">
        <v>1799</v>
      </c>
      <c r="J350" s="34"/>
      <c r="K350" s="34"/>
      <c r="L350" s="35" t="s">
        <v>1799</v>
      </c>
      <c r="M350" s="35" t="s">
        <v>1799</v>
      </c>
      <c r="N350" s="34"/>
      <c r="O350" s="36"/>
      <c r="P350" s="15"/>
      <c r="Q350" s="15"/>
      <c r="R350" s="15"/>
      <c r="S350" s="15"/>
      <c r="T350" s="15"/>
      <c r="U350" s="15"/>
      <c r="V350" s="15"/>
      <c r="W350" s="15"/>
      <c r="X350" s="15"/>
      <c r="Y350" s="15"/>
      <c r="Z350" s="15"/>
    </row>
    <row r="351" spans="1:26" s="18" customFormat="1" ht="55.5" customHeight="1" x14ac:dyDescent="0.2">
      <c r="A351" s="39" t="s">
        <v>1970</v>
      </c>
      <c r="B351" s="74" t="s">
        <v>1446</v>
      </c>
      <c r="C351" s="48" t="s">
        <v>4585</v>
      </c>
      <c r="D351" s="38">
        <v>14400</v>
      </c>
      <c r="E351" s="62" t="s">
        <v>1743</v>
      </c>
      <c r="F351" s="34"/>
      <c r="G351" s="35" t="s">
        <v>1799</v>
      </c>
      <c r="H351" s="34"/>
      <c r="I351" s="35" t="s">
        <v>1799</v>
      </c>
      <c r="J351" s="34"/>
      <c r="K351" s="34"/>
      <c r="L351" s="35"/>
      <c r="M351" s="35" t="s">
        <v>1799</v>
      </c>
      <c r="N351" s="34"/>
      <c r="O351" s="36"/>
      <c r="P351" s="15"/>
      <c r="Q351" s="15"/>
      <c r="R351" s="15"/>
      <c r="S351" s="15"/>
      <c r="T351" s="15"/>
      <c r="U351" s="15"/>
      <c r="V351" s="15"/>
      <c r="W351" s="15"/>
      <c r="X351" s="15"/>
      <c r="Y351" s="15"/>
      <c r="Z351" s="15"/>
    </row>
    <row r="352" spans="1:26" s="18" customFormat="1" ht="55.5" customHeight="1" x14ac:dyDescent="0.2">
      <c r="A352" s="39" t="s">
        <v>1971</v>
      </c>
      <c r="B352" s="74" t="s">
        <v>1740</v>
      </c>
      <c r="C352" s="48" t="s">
        <v>4586</v>
      </c>
      <c r="D352" s="38">
        <v>11405</v>
      </c>
      <c r="E352" s="62" t="s">
        <v>1750</v>
      </c>
      <c r="F352" s="34"/>
      <c r="G352" s="35" t="s">
        <v>1799</v>
      </c>
      <c r="H352" s="34"/>
      <c r="I352" s="35" t="s">
        <v>1799</v>
      </c>
      <c r="J352" s="34"/>
      <c r="K352" s="34"/>
      <c r="L352" s="35"/>
      <c r="M352" s="35" t="s">
        <v>1799</v>
      </c>
      <c r="N352" s="34"/>
      <c r="O352" s="36"/>
      <c r="P352" s="15"/>
      <c r="Q352" s="15"/>
      <c r="R352" s="15"/>
      <c r="S352" s="15"/>
      <c r="T352" s="15"/>
      <c r="U352" s="15"/>
      <c r="V352" s="15"/>
      <c r="W352" s="15"/>
      <c r="X352" s="15"/>
      <c r="Y352" s="15"/>
      <c r="Z352" s="15"/>
    </row>
    <row r="353" spans="1:26" s="18" customFormat="1" ht="55.5" customHeight="1" x14ac:dyDescent="0.2">
      <c r="A353" s="685" t="s">
        <v>1972</v>
      </c>
      <c r="B353" s="48" t="s">
        <v>675</v>
      </c>
      <c r="C353" s="672" t="s">
        <v>4587</v>
      </c>
      <c r="D353" s="38">
        <v>8000</v>
      </c>
      <c r="E353" s="62" t="s">
        <v>1752</v>
      </c>
      <c r="F353" s="34"/>
      <c r="G353" s="35" t="s">
        <v>1799</v>
      </c>
      <c r="H353" s="34"/>
      <c r="I353" s="35" t="s">
        <v>1799</v>
      </c>
      <c r="J353" s="34"/>
      <c r="K353" s="34"/>
      <c r="L353" s="35" t="s">
        <v>1799</v>
      </c>
      <c r="M353" s="35"/>
      <c r="N353" s="34"/>
      <c r="O353" s="36"/>
      <c r="P353" s="15"/>
      <c r="Q353" s="15"/>
      <c r="R353" s="15"/>
      <c r="S353" s="15"/>
      <c r="T353" s="15"/>
      <c r="U353" s="15"/>
      <c r="V353" s="15"/>
      <c r="W353" s="15"/>
      <c r="X353" s="15"/>
      <c r="Y353" s="15"/>
      <c r="Z353" s="15"/>
    </row>
    <row r="354" spans="1:26" s="18" customFormat="1" ht="55.5" customHeight="1" x14ac:dyDescent="0.2">
      <c r="A354" s="685"/>
      <c r="B354" s="70" t="s">
        <v>1524</v>
      </c>
      <c r="C354" s="672"/>
      <c r="D354" s="38">
        <v>8000</v>
      </c>
      <c r="E354" s="62" t="s">
        <v>1751</v>
      </c>
      <c r="F354" s="34"/>
      <c r="G354" s="35" t="s">
        <v>1799</v>
      </c>
      <c r="H354" s="34"/>
      <c r="I354" s="35" t="s">
        <v>1799</v>
      </c>
      <c r="J354" s="34"/>
      <c r="K354" s="34"/>
      <c r="L354" s="35" t="s">
        <v>1799</v>
      </c>
      <c r="M354" s="35"/>
      <c r="N354" s="34"/>
      <c r="O354" s="36"/>
      <c r="P354" s="15"/>
      <c r="Q354" s="15"/>
      <c r="R354" s="15"/>
      <c r="S354" s="15"/>
      <c r="T354" s="15"/>
      <c r="U354" s="15"/>
      <c r="V354" s="15"/>
      <c r="W354" s="15"/>
      <c r="X354" s="15"/>
      <c r="Y354" s="15"/>
      <c r="Z354" s="15"/>
    </row>
    <row r="355" spans="1:26" s="18" customFormat="1" ht="55.5" customHeight="1" x14ac:dyDescent="0.2">
      <c r="A355" s="685"/>
      <c r="B355" s="68" t="s">
        <v>1741</v>
      </c>
      <c r="C355" s="672"/>
      <c r="D355" s="38">
        <v>4000</v>
      </c>
      <c r="E355" s="62" t="s">
        <v>1753</v>
      </c>
      <c r="F355" s="34"/>
      <c r="G355" s="35" t="s">
        <v>1799</v>
      </c>
      <c r="H355" s="34"/>
      <c r="I355" s="35" t="s">
        <v>1799</v>
      </c>
      <c r="J355" s="34"/>
      <c r="K355" s="34"/>
      <c r="L355" s="35" t="s">
        <v>1799</v>
      </c>
      <c r="M355" s="35"/>
      <c r="N355" s="34"/>
      <c r="O355" s="36"/>
      <c r="P355" s="15"/>
      <c r="Q355" s="15"/>
      <c r="R355" s="15"/>
      <c r="S355" s="15"/>
      <c r="T355" s="15"/>
      <c r="U355" s="15"/>
      <c r="V355" s="15"/>
      <c r="W355" s="15"/>
      <c r="X355" s="15"/>
      <c r="Y355" s="15"/>
      <c r="Z355" s="15"/>
    </row>
    <row r="356" spans="1:26" s="16" customFormat="1" ht="15.75" x14ac:dyDescent="0.25">
      <c r="A356" s="101"/>
      <c r="B356" s="100"/>
      <c r="C356" s="101" t="s">
        <v>4588</v>
      </c>
      <c r="D356" s="26"/>
      <c r="E356" s="101"/>
      <c r="F356" s="130"/>
      <c r="G356" s="130"/>
      <c r="H356" s="130"/>
      <c r="I356" s="130"/>
      <c r="J356" s="130"/>
      <c r="K356" s="130"/>
      <c r="L356" s="130"/>
      <c r="M356" s="130"/>
      <c r="N356" s="130"/>
      <c r="O356" s="130"/>
    </row>
    <row r="357" spans="1:26" s="16" customFormat="1" ht="15.75" x14ac:dyDescent="0.2">
      <c r="B357" s="130"/>
      <c r="C357" s="130"/>
      <c r="D357" s="26"/>
      <c r="E357" s="17"/>
      <c r="F357" s="130"/>
      <c r="G357" s="130"/>
      <c r="H357" s="130"/>
      <c r="I357" s="130"/>
      <c r="J357" s="130"/>
      <c r="K357" s="130"/>
      <c r="L357" s="130"/>
      <c r="M357" s="130"/>
      <c r="N357" s="130"/>
      <c r="O357" s="130"/>
    </row>
    <row r="358" spans="1:26" s="18" customFormat="1" ht="27" thickBot="1" x14ac:dyDescent="0.25">
      <c r="A358" s="678" t="s">
        <v>1539</v>
      </c>
      <c r="B358" s="678"/>
      <c r="C358" s="678"/>
      <c r="D358" s="678"/>
      <c r="E358" s="678"/>
      <c r="F358" s="678"/>
      <c r="G358" s="678"/>
      <c r="H358" s="678"/>
      <c r="I358" s="678"/>
      <c r="J358" s="678"/>
      <c r="K358" s="678"/>
      <c r="L358" s="678"/>
      <c r="M358" s="678"/>
      <c r="N358" s="678"/>
      <c r="O358" s="678"/>
      <c r="P358" s="15"/>
      <c r="Q358" s="15"/>
      <c r="R358" s="15"/>
      <c r="S358" s="15"/>
      <c r="T358" s="15"/>
      <c r="U358" s="15"/>
      <c r="V358" s="15"/>
      <c r="W358" s="15"/>
      <c r="X358" s="15"/>
      <c r="Y358" s="15"/>
      <c r="Z358" s="15"/>
    </row>
    <row r="359" spans="1:26" s="115" customFormat="1" ht="51.75" customHeight="1" thickTop="1" x14ac:dyDescent="0.2">
      <c r="A359" s="674" t="s">
        <v>3386</v>
      </c>
      <c r="B359" s="676" t="s">
        <v>3387</v>
      </c>
      <c r="C359" s="676" t="s">
        <v>3388</v>
      </c>
      <c r="D359" s="676" t="s">
        <v>1793</v>
      </c>
      <c r="E359" s="682" t="s">
        <v>1794</v>
      </c>
      <c r="F359" s="681" t="s">
        <v>3389</v>
      </c>
      <c r="G359" s="681" t="s">
        <v>3390</v>
      </c>
      <c r="H359" s="681"/>
      <c r="I359" s="681" t="s">
        <v>3391</v>
      </c>
      <c r="J359" s="681"/>
      <c r="K359" s="681" t="s">
        <v>3392</v>
      </c>
      <c r="L359" s="681"/>
      <c r="M359" s="681"/>
      <c r="N359" s="681"/>
      <c r="O359" s="679" t="s">
        <v>3393</v>
      </c>
      <c r="P359" s="114"/>
      <c r="Q359" s="114"/>
      <c r="R359" s="114"/>
      <c r="S359" s="114"/>
      <c r="T359" s="114"/>
      <c r="U359" s="114"/>
      <c r="V359" s="114"/>
      <c r="W359" s="114"/>
      <c r="X359" s="114"/>
      <c r="Y359" s="114"/>
    </row>
    <row r="360" spans="1:26" s="115" customFormat="1" ht="51.75" customHeight="1" thickBot="1" x14ac:dyDescent="0.25">
      <c r="A360" s="675"/>
      <c r="B360" s="677"/>
      <c r="C360" s="677"/>
      <c r="D360" s="677"/>
      <c r="E360" s="683"/>
      <c r="F360" s="684"/>
      <c r="G360" s="161" t="s">
        <v>3394</v>
      </c>
      <c r="H360" s="161" t="s">
        <v>3395</v>
      </c>
      <c r="I360" s="161" t="s">
        <v>3396</v>
      </c>
      <c r="J360" s="161" t="s">
        <v>3395</v>
      </c>
      <c r="K360" s="161" t="s">
        <v>1795</v>
      </c>
      <c r="L360" s="161" t="s">
        <v>1796</v>
      </c>
      <c r="M360" s="161" t="s">
        <v>1797</v>
      </c>
      <c r="N360" s="161" t="s">
        <v>1798</v>
      </c>
      <c r="O360" s="680"/>
      <c r="P360" s="114"/>
      <c r="Q360" s="114"/>
      <c r="R360" s="114"/>
      <c r="S360" s="114"/>
      <c r="T360" s="114"/>
      <c r="U360" s="114"/>
      <c r="V360" s="114"/>
      <c r="W360" s="114"/>
      <c r="X360" s="114"/>
      <c r="Y360" s="114"/>
    </row>
    <row r="361" spans="1:26" s="18" customFormat="1" ht="27.75" customHeight="1" x14ac:dyDescent="0.2">
      <c r="A361" s="685" t="s">
        <v>1974</v>
      </c>
      <c r="B361" s="689" t="s">
        <v>1292</v>
      </c>
      <c r="C361" s="672" t="s">
        <v>3428</v>
      </c>
      <c r="D361" s="159" t="s">
        <v>1759</v>
      </c>
      <c r="E361" s="686" t="s">
        <v>1762</v>
      </c>
      <c r="F361" s="74"/>
      <c r="G361" s="35" t="s">
        <v>1799</v>
      </c>
      <c r="H361" s="34"/>
      <c r="I361" s="35" t="s">
        <v>1799</v>
      </c>
      <c r="J361" s="34"/>
      <c r="K361" s="34"/>
      <c r="L361" s="35"/>
      <c r="M361" s="35" t="s">
        <v>1799</v>
      </c>
      <c r="N361" s="34"/>
      <c r="O361" s="36"/>
      <c r="P361" s="15"/>
      <c r="Q361" s="15"/>
      <c r="R361" s="15"/>
      <c r="S361" s="15"/>
      <c r="T361" s="15"/>
      <c r="U361" s="15"/>
      <c r="V361" s="15"/>
      <c r="W361" s="15"/>
      <c r="X361" s="15"/>
      <c r="Y361" s="15"/>
      <c r="Z361" s="15"/>
    </row>
    <row r="362" spans="1:26" s="18" customFormat="1" ht="27.75" customHeight="1" x14ac:dyDescent="0.2">
      <c r="A362" s="685"/>
      <c r="B362" s="689"/>
      <c r="C362" s="672"/>
      <c r="D362" s="159" t="s">
        <v>1760</v>
      </c>
      <c r="E362" s="686"/>
      <c r="F362" s="74"/>
      <c r="G362" s="35" t="s">
        <v>1799</v>
      </c>
      <c r="H362" s="34"/>
      <c r="I362" s="35" t="s">
        <v>1799</v>
      </c>
      <c r="J362" s="34"/>
      <c r="K362" s="34"/>
      <c r="L362" s="35"/>
      <c r="M362" s="35" t="s">
        <v>1799</v>
      </c>
      <c r="N362" s="34"/>
      <c r="O362" s="36"/>
      <c r="P362" s="15"/>
      <c r="Q362" s="15"/>
      <c r="R362" s="15"/>
      <c r="S362" s="15"/>
      <c r="T362" s="15"/>
      <c r="U362" s="15"/>
      <c r="V362" s="15"/>
      <c r="W362" s="15"/>
      <c r="X362" s="15"/>
      <c r="Y362" s="15"/>
      <c r="Z362" s="15"/>
    </row>
    <row r="363" spans="1:26" s="18" customFormat="1" ht="27.75" customHeight="1" x14ac:dyDescent="0.2">
      <c r="A363" s="685"/>
      <c r="B363" s="689" t="s">
        <v>1544</v>
      </c>
      <c r="C363" s="672"/>
      <c r="D363" s="159" t="s">
        <v>1759</v>
      </c>
      <c r="E363" s="686" t="s">
        <v>1763</v>
      </c>
      <c r="F363" s="74"/>
      <c r="G363" s="35" t="s">
        <v>1799</v>
      </c>
      <c r="H363" s="34"/>
      <c r="I363" s="35" t="s">
        <v>1799</v>
      </c>
      <c r="J363" s="34"/>
      <c r="K363" s="34"/>
      <c r="L363" s="35"/>
      <c r="M363" s="35" t="s">
        <v>1799</v>
      </c>
      <c r="N363" s="34"/>
      <c r="O363" s="36"/>
      <c r="P363" s="15"/>
      <c r="Q363" s="15"/>
      <c r="R363" s="15"/>
      <c r="S363" s="15"/>
      <c r="T363" s="15"/>
      <c r="U363" s="15"/>
      <c r="V363" s="15"/>
      <c r="W363" s="15"/>
      <c r="X363" s="15"/>
      <c r="Y363" s="15"/>
      <c r="Z363" s="15"/>
    </row>
    <row r="364" spans="1:26" s="18" customFormat="1" ht="27.75" customHeight="1" x14ac:dyDescent="0.2">
      <c r="A364" s="685"/>
      <c r="B364" s="689"/>
      <c r="C364" s="672"/>
      <c r="D364" s="159" t="s">
        <v>1760</v>
      </c>
      <c r="E364" s="686"/>
      <c r="F364" s="74"/>
      <c r="G364" s="35" t="s">
        <v>1799</v>
      </c>
      <c r="H364" s="34"/>
      <c r="I364" s="35" t="s">
        <v>1799</v>
      </c>
      <c r="J364" s="34"/>
      <c r="K364" s="34"/>
      <c r="L364" s="35"/>
      <c r="M364" s="35" t="s">
        <v>1799</v>
      </c>
      <c r="N364" s="34"/>
      <c r="O364" s="36"/>
      <c r="P364" s="15"/>
      <c r="Q364" s="15"/>
      <c r="R364" s="15"/>
      <c r="S364" s="15"/>
      <c r="T364" s="15"/>
      <c r="U364" s="15"/>
      <c r="V364" s="15"/>
      <c r="W364" s="15"/>
      <c r="X364" s="15"/>
      <c r="Y364" s="15"/>
      <c r="Z364" s="15"/>
    </row>
    <row r="365" spans="1:26" s="18" customFormat="1" ht="27.75" customHeight="1" x14ac:dyDescent="0.2">
      <c r="A365" s="685"/>
      <c r="B365" s="689" t="s">
        <v>1754</v>
      </c>
      <c r="C365" s="672"/>
      <c r="D365" s="159" t="s">
        <v>1759</v>
      </c>
      <c r="E365" s="686" t="s">
        <v>1764</v>
      </c>
      <c r="F365" s="74"/>
      <c r="G365" s="35" t="s">
        <v>1799</v>
      </c>
      <c r="H365" s="34"/>
      <c r="I365" s="35" t="s">
        <v>1799</v>
      </c>
      <c r="J365" s="34"/>
      <c r="K365" s="34"/>
      <c r="L365" s="35"/>
      <c r="M365" s="35" t="s">
        <v>1799</v>
      </c>
      <c r="N365" s="34"/>
      <c r="O365" s="36"/>
      <c r="P365" s="15"/>
      <c r="Q365" s="15"/>
      <c r="R365" s="15"/>
      <c r="S365" s="15"/>
      <c r="T365" s="15"/>
      <c r="U365" s="15"/>
      <c r="V365" s="15"/>
      <c r="W365" s="15"/>
      <c r="X365" s="15"/>
      <c r="Y365" s="15"/>
      <c r="Z365" s="15"/>
    </row>
    <row r="366" spans="1:26" s="18" customFormat="1" ht="27.75" customHeight="1" x14ac:dyDescent="0.2">
      <c r="A366" s="685"/>
      <c r="B366" s="689"/>
      <c r="C366" s="672"/>
      <c r="D366" s="159" t="s">
        <v>1760</v>
      </c>
      <c r="E366" s="686"/>
      <c r="F366" s="74"/>
      <c r="G366" s="35" t="s">
        <v>1799</v>
      </c>
      <c r="H366" s="34"/>
      <c r="I366" s="35" t="s">
        <v>1799</v>
      </c>
      <c r="J366" s="34"/>
      <c r="K366" s="34"/>
      <c r="L366" s="35"/>
      <c r="M366" s="35" t="s">
        <v>1799</v>
      </c>
      <c r="N366" s="34"/>
      <c r="O366" s="36"/>
      <c r="P366" s="15"/>
      <c r="Q366" s="15"/>
      <c r="R366" s="15"/>
      <c r="S366" s="15"/>
      <c r="T366" s="15"/>
      <c r="U366" s="15"/>
      <c r="V366" s="15"/>
      <c r="W366" s="15"/>
      <c r="X366" s="15"/>
      <c r="Y366" s="15"/>
      <c r="Z366" s="15"/>
    </row>
    <row r="367" spans="1:26" s="18" customFormat="1" ht="27.75" customHeight="1" x14ac:dyDescent="0.2">
      <c r="A367" s="685"/>
      <c r="B367" s="689" t="s">
        <v>1755</v>
      </c>
      <c r="C367" s="672"/>
      <c r="D367" s="159" t="s">
        <v>1759</v>
      </c>
      <c r="E367" s="686" t="s">
        <v>1765</v>
      </c>
      <c r="F367" s="74"/>
      <c r="G367" s="35" t="s">
        <v>1799</v>
      </c>
      <c r="H367" s="34"/>
      <c r="I367" s="35" t="s">
        <v>1799</v>
      </c>
      <c r="J367" s="34"/>
      <c r="K367" s="34"/>
      <c r="L367" s="35" t="s">
        <v>1799</v>
      </c>
      <c r="M367" s="35"/>
      <c r="N367" s="34"/>
      <c r="O367" s="36"/>
      <c r="P367" s="15"/>
      <c r="Q367" s="15"/>
      <c r="R367" s="15"/>
      <c r="S367" s="15"/>
      <c r="T367" s="15"/>
      <c r="U367" s="15"/>
      <c r="V367" s="15"/>
      <c r="W367" s="15"/>
      <c r="X367" s="15"/>
      <c r="Y367" s="15"/>
      <c r="Z367" s="15"/>
    </row>
    <row r="368" spans="1:26" s="18" customFormat="1" ht="27.75" customHeight="1" x14ac:dyDescent="0.2">
      <c r="A368" s="685"/>
      <c r="B368" s="689"/>
      <c r="C368" s="672"/>
      <c r="D368" s="159" t="s">
        <v>1760</v>
      </c>
      <c r="E368" s="686"/>
      <c r="F368" s="74"/>
      <c r="G368" s="35" t="s">
        <v>1799</v>
      </c>
      <c r="H368" s="34"/>
      <c r="I368" s="35" t="s">
        <v>1799</v>
      </c>
      <c r="J368" s="34"/>
      <c r="K368" s="34"/>
      <c r="L368" s="35" t="s">
        <v>1799</v>
      </c>
      <c r="M368" s="35"/>
      <c r="N368" s="34"/>
      <c r="O368" s="36"/>
      <c r="P368" s="15"/>
      <c r="Q368" s="15"/>
      <c r="R368" s="15"/>
      <c r="S368" s="15"/>
      <c r="T368" s="15"/>
      <c r="U368" s="15"/>
      <c r="V368" s="15"/>
      <c r="W368" s="15"/>
      <c r="X368" s="15"/>
      <c r="Y368" s="15"/>
      <c r="Z368" s="15"/>
    </row>
    <row r="369" spans="1:26" s="18" customFormat="1" ht="27.75" customHeight="1" x14ac:dyDescent="0.2">
      <c r="A369" s="685"/>
      <c r="B369" s="689" t="s">
        <v>1546</v>
      </c>
      <c r="C369" s="672"/>
      <c r="D369" s="159" t="s">
        <v>1759</v>
      </c>
      <c r="E369" s="686" t="s">
        <v>1766</v>
      </c>
      <c r="F369" s="74"/>
      <c r="G369" s="35" t="s">
        <v>1799</v>
      </c>
      <c r="H369" s="34"/>
      <c r="I369" s="35" t="s">
        <v>1799</v>
      </c>
      <c r="J369" s="34"/>
      <c r="K369" s="34"/>
      <c r="L369" s="35" t="s">
        <v>1799</v>
      </c>
      <c r="M369" s="35"/>
      <c r="N369" s="34"/>
      <c r="O369" s="36"/>
      <c r="P369" s="15"/>
      <c r="Q369" s="15"/>
      <c r="R369" s="15"/>
      <c r="S369" s="15"/>
      <c r="T369" s="15"/>
      <c r="U369" s="15"/>
      <c r="V369" s="15"/>
      <c r="W369" s="15"/>
      <c r="X369" s="15"/>
      <c r="Y369" s="15"/>
      <c r="Z369" s="15"/>
    </row>
    <row r="370" spans="1:26" s="18" customFormat="1" ht="27.75" customHeight="1" x14ac:dyDescent="0.2">
      <c r="A370" s="685"/>
      <c r="B370" s="689"/>
      <c r="C370" s="672"/>
      <c r="D370" s="159" t="s">
        <v>1760</v>
      </c>
      <c r="E370" s="686"/>
      <c r="F370" s="74"/>
      <c r="G370" s="35" t="s">
        <v>1799</v>
      </c>
      <c r="H370" s="34"/>
      <c r="I370" s="35" t="s">
        <v>1799</v>
      </c>
      <c r="J370" s="34"/>
      <c r="K370" s="34"/>
      <c r="L370" s="35" t="s">
        <v>1799</v>
      </c>
      <c r="M370" s="35"/>
      <c r="N370" s="34"/>
      <c r="O370" s="36"/>
      <c r="P370" s="15"/>
      <c r="Q370" s="15"/>
      <c r="R370" s="15"/>
      <c r="S370" s="15"/>
      <c r="T370" s="15"/>
      <c r="U370" s="15"/>
      <c r="V370" s="15"/>
      <c r="W370" s="15"/>
      <c r="X370" s="15"/>
      <c r="Y370" s="15"/>
      <c r="Z370" s="15"/>
    </row>
    <row r="371" spans="1:26" s="18" customFormat="1" ht="27.75" customHeight="1" x14ac:dyDescent="0.2">
      <c r="A371" s="685"/>
      <c r="B371" s="689" t="s">
        <v>1756</v>
      </c>
      <c r="C371" s="672"/>
      <c r="D371" s="159" t="s">
        <v>1759</v>
      </c>
      <c r="E371" s="686" t="s">
        <v>1767</v>
      </c>
      <c r="F371" s="74"/>
      <c r="G371" s="35" t="s">
        <v>1799</v>
      </c>
      <c r="H371" s="34"/>
      <c r="I371" s="35" t="s">
        <v>1799</v>
      </c>
      <c r="J371" s="34"/>
      <c r="K371" s="34"/>
      <c r="L371" s="35" t="s">
        <v>1799</v>
      </c>
      <c r="M371" s="35" t="s">
        <v>1799</v>
      </c>
      <c r="N371" s="34"/>
      <c r="O371" s="36"/>
      <c r="P371" s="15"/>
      <c r="Q371" s="15"/>
      <c r="R371" s="15"/>
      <c r="S371" s="15"/>
      <c r="T371" s="15"/>
      <c r="U371" s="15"/>
      <c r="V371" s="15"/>
      <c r="W371" s="15"/>
      <c r="X371" s="15"/>
      <c r="Y371" s="15"/>
      <c r="Z371" s="15"/>
    </row>
    <row r="372" spans="1:26" s="18" customFormat="1" ht="27.75" customHeight="1" x14ac:dyDescent="0.2">
      <c r="A372" s="685"/>
      <c r="B372" s="689"/>
      <c r="C372" s="672"/>
      <c r="D372" s="159" t="s">
        <v>1760</v>
      </c>
      <c r="E372" s="686"/>
      <c r="F372" s="74"/>
      <c r="G372" s="35" t="s">
        <v>1799</v>
      </c>
      <c r="H372" s="34"/>
      <c r="I372" s="35" t="s">
        <v>1799</v>
      </c>
      <c r="J372" s="34"/>
      <c r="K372" s="34"/>
      <c r="L372" s="35" t="s">
        <v>1799</v>
      </c>
      <c r="M372" s="35" t="s">
        <v>1799</v>
      </c>
      <c r="N372" s="34"/>
      <c r="O372" s="36"/>
      <c r="P372" s="15"/>
      <c r="Q372" s="15"/>
      <c r="R372" s="15"/>
      <c r="S372" s="15"/>
      <c r="T372" s="15"/>
      <c r="U372" s="15"/>
      <c r="V372" s="15"/>
      <c r="W372" s="15"/>
      <c r="X372" s="15"/>
      <c r="Y372" s="15"/>
      <c r="Z372" s="15"/>
    </row>
    <row r="373" spans="1:26" s="18" customFormat="1" ht="47.25" x14ac:dyDescent="0.2">
      <c r="A373" s="685" t="s">
        <v>1975</v>
      </c>
      <c r="B373" s="63" t="s">
        <v>817</v>
      </c>
      <c r="C373" s="688" t="s">
        <v>4589</v>
      </c>
      <c r="D373" s="38">
        <v>1902.6</v>
      </c>
      <c r="E373" s="133" t="s">
        <v>1768</v>
      </c>
      <c r="F373" s="74"/>
      <c r="G373" s="35" t="s">
        <v>1799</v>
      </c>
      <c r="H373" s="34"/>
      <c r="I373" s="35" t="s">
        <v>1799</v>
      </c>
      <c r="J373" s="34"/>
      <c r="K373" s="34"/>
      <c r="L373" s="35"/>
      <c r="M373" s="35" t="s">
        <v>1799</v>
      </c>
      <c r="N373" s="34"/>
      <c r="O373" s="36"/>
      <c r="P373" s="15"/>
      <c r="Q373" s="15"/>
      <c r="R373" s="15"/>
      <c r="S373" s="15"/>
      <c r="T373" s="15"/>
      <c r="U373" s="15"/>
      <c r="V373" s="15"/>
      <c r="W373" s="15"/>
      <c r="X373" s="15"/>
      <c r="Y373" s="15"/>
      <c r="Z373" s="15"/>
    </row>
    <row r="374" spans="1:26" s="18" customFormat="1" ht="47.25" x14ac:dyDescent="0.2">
      <c r="A374" s="685"/>
      <c r="B374" s="63" t="s">
        <v>1541</v>
      </c>
      <c r="C374" s="688"/>
      <c r="D374" s="38">
        <v>1295.0999999999999</v>
      </c>
      <c r="E374" s="133" t="s">
        <v>1769</v>
      </c>
      <c r="F374" s="74"/>
      <c r="G374" s="35" t="s">
        <v>1799</v>
      </c>
      <c r="H374" s="34"/>
      <c r="I374" s="35" t="s">
        <v>1799</v>
      </c>
      <c r="J374" s="34"/>
      <c r="K374" s="34"/>
      <c r="L374" s="35"/>
      <c r="M374" s="35" t="s">
        <v>1799</v>
      </c>
      <c r="N374" s="34"/>
      <c r="O374" s="36"/>
      <c r="P374" s="15"/>
      <c r="Q374" s="15"/>
      <c r="R374" s="15"/>
      <c r="S374" s="15"/>
      <c r="T374" s="15"/>
      <c r="U374" s="15"/>
      <c r="V374" s="15"/>
      <c r="W374" s="15"/>
      <c r="X374" s="15"/>
      <c r="Y374" s="15"/>
      <c r="Z374" s="15"/>
    </row>
    <row r="375" spans="1:26" s="18" customFormat="1" ht="47.25" x14ac:dyDescent="0.2">
      <c r="A375" s="685"/>
      <c r="B375" s="63" t="s">
        <v>1305</v>
      </c>
      <c r="C375" s="688"/>
      <c r="D375" s="38">
        <v>1295.0999999999999</v>
      </c>
      <c r="E375" s="133" t="s">
        <v>1770</v>
      </c>
      <c r="F375" s="74"/>
      <c r="G375" s="35" t="s">
        <v>1799</v>
      </c>
      <c r="H375" s="34"/>
      <c r="I375" s="35" t="s">
        <v>1799</v>
      </c>
      <c r="J375" s="34"/>
      <c r="K375" s="34"/>
      <c r="L375" s="35"/>
      <c r="M375" s="35" t="s">
        <v>1799</v>
      </c>
      <c r="N375" s="34"/>
      <c r="O375" s="36"/>
      <c r="P375" s="15"/>
      <c r="Q375" s="15"/>
      <c r="R375" s="15"/>
      <c r="S375" s="15"/>
      <c r="T375" s="15"/>
      <c r="U375" s="15"/>
      <c r="V375" s="15"/>
      <c r="W375" s="15"/>
      <c r="X375" s="15"/>
      <c r="Y375" s="15"/>
      <c r="Z375" s="15"/>
    </row>
    <row r="376" spans="1:26" s="18" customFormat="1" ht="63" x14ac:dyDescent="0.2">
      <c r="A376" s="685" t="s">
        <v>1976</v>
      </c>
      <c r="B376" s="65" t="s">
        <v>837</v>
      </c>
      <c r="C376" s="688" t="s">
        <v>4590</v>
      </c>
      <c r="D376" s="128" t="s">
        <v>1761</v>
      </c>
      <c r="E376" s="67" t="s">
        <v>1771</v>
      </c>
      <c r="F376" s="74"/>
      <c r="G376" s="35" t="s">
        <v>1799</v>
      </c>
      <c r="H376" s="34"/>
      <c r="I376" s="35" t="s">
        <v>1799</v>
      </c>
      <c r="J376" s="34"/>
      <c r="K376" s="34"/>
      <c r="L376" s="35" t="s">
        <v>1799</v>
      </c>
      <c r="M376" s="35"/>
      <c r="N376" s="34"/>
      <c r="O376" s="36"/>
      <c r="P376" s="15"/>
      <c r="Q376" s="15"/>
      <c r="R376" s="15"/>
      <c r="S376" s="15"/>
      <c r="T376" s="15"/>
      <c r="U376" s="15"/>
      <c r="V376" s="15"/>
      <c r="W376" s="15"/>
      <c r="X376" s="15"/>
      <c r="Y376" s="15"/>
      <c r="Z376" s="15"/>
    </row>
    <row r="377" spans="1:26" s="18" customFormat="1" ht="63" x14ac:dyDescent="0.2">
      <c r="A377" s="685"/>
      <c r="B377" s="65" t="s">
        <v>1617</v>
      </c>
      <c r="C377" s="688"/>
      <c r="D377" s="128" t="s">
        <v>1761</v>
      </c>
      <c r="E377" s="67" t="s">
        <v>1772</v>
      </c>
      <c r="F377" s="74"/>
      <c r="G377" s="35" t="s">
        <v>1799</v>
      </c>
      <c r="H377" s="34"/>
      <c r="I377" s="35" t="s">
        <v>1799</v>
      </c>
      <c r="J377" s="34"/>
      <c r="K377" s="34"/>
      <c r="L377" s="35" t="s">
        <v>1799</v>
      </c>
      <c r="M377" s="35"/>
      <c r="N377" s="34"/>
      <c r="O377" s="36"/>
      <c r="P377" s="15"/>
      <c r="Q377" s="15"/>
      <c r="R377" s="15"/>
      <c r="S377" s="15"/>
      <c r="T377" s="15"/>
      <c r="U377" s="15"/>
      <c r="V377" s="15"/>
      <c r="W377" s="15"/>
      <c r="X377" s="15"/>
      <c r="Y377" s="15"/>
      <c r="Z377" s="15"/>
    </row>
    <row r="378" spans="1:26" s="18" customFormat="1" ht="63" x14ac:dyDescent="0.2">
      <c r="A378" s="685"/>
      <c r="B378" s="65" t="s">
        <v>1450</v>
      </c>
      <c r="C378" s="688"/>
      <c r="D378" s="128" t="s">
        <v>1761</v>
      </c>
      <c r="E378" s="67" t="s">
        <v>1773</v>
      </c>
      <c r="F378" s="74"/>
      <c r="G378" s="35" t="s">
        <v>1799</v>
      </c>
      <c r="H378" s="34"/>
      <c r="I378" s="35" t="s">
        <v>1799</v>
      </c>
      <c r="J378" s="34"/>
      <c r="K378" s="34"/>
      <c r="L378" s="35"/>
      <c r="M378" s="35" t="s">
        <v>1799</v>
      </c>
      <c r="N378" s="34"/>
      <c r="O378" s="36"/>
      <c r="P378" s="15"/>
      <c r="Q378" s="15"/>
      <c r="R378" s="15"/>
      <c r="S378" s="15"/>
      <c r="T378" s="15"/>
      <c r="U378" s="15"/>
      <c r="V378" s="15"/>
      <c r="W378" s="15"/>
      <c r="X378" s="15"/>
      <c r="Y378" s="15"/>
      <c r="Z378" s="15"/>
    </row>
    <row r="379" spans="1:26" s="18" customFormat="1" ht="63" x14ac:dyDescent="0.2">
      <c r="A379" s="685"/>
      <c r="B379" s="65" t="s">
        <v>1082</v>
      </c>
      <c r="C379" s="688"/>
      <c r="D379" s="128" t="s">
        <v>1761</v>
      </c>
      <c r="E379" s="67" t="s">
        <v>1774</v>
      </c>
      <c r="F379" s="74"/>
      <c r="G379" s="35" t="s">
        <v>1799</v>
      </c>
      <c r="H379" s="34"/>
      <c r="I379" s="35" t="s">
        <v>1799</v>
      </c>
      <c r="J379" s="34"/>
      <c r="K379" s="34"/>
      <c r="L379" s="35"/>
      <c r="M379" s="35" t="s">
        <v>1799</v>
      </c>
      <c r="N379" s="34"/>
      <c r="O379" s="36"/>
      <c r="P379" s="15"/>
      <c r="Q379" s="15"/>
      <c r="R379" s="15"/>
      <c r="S379" s="15"/>
      <c r="T379" s="15"/>
      <c r="U379" s="15"/>
      <c r="V379" s="15"/>
      <c r="W379" s="15"/>
      <c r="X379" s="15"/>
      <c r="Y379" s="15"/>
      <c r="Z379" s="15"/>
    </row>
    <row r="380" spans="1:26" s="18" customFormat="1" ht="63" x14ac:dyDescent="0.2">
      <c r="A380" s="685"/>
      <c r="B380" s="65" t="s">
        <v>1449</v>
      </c>
      <c r="C380" s="688"/>
      <c r="D380" s="128" t="s">
        <v>1761</v>
      </c>
      <c r="E380" s="67" t="s">
        <v>1775</v>
      </c>
      <c r="F380" s="74"/>
      <c r="G380" s="35" t="s">
        <v>1799</v>
      </c>
      <c r="H380" s="34"/>
      <c r="I380" s="35" t="s">
        <v>1799</v>
      </c>
      <c r="J380" s="34"/>
      <c r="K380" s="34"/>
      <c r="L380" s="35" t="s">
        <v>1799</v>
      </c>
      <c r="M380" s="35"/>
      <c r="N380" s="34"/>
      <c r="O380" s="36"/>
      <c r="P380" s="15"/>
      <c r="Q380" s="15"/>
      <c r="R380" s="15"/>
      <c r="S380" s="15"/>
      <c r="T380" s="15"/>
      <c r="U380" s="15"/>
      <c r="V380" s="15"/>
      <c r="W380" s="15"/>
      <c r="X380" s="15"/>
      <c r="Y380" s="15"/>
      <c r="Z380" s="15"/>
    </row>
    <row r="381" spans="1:26" s="18" customFormat="1" ht="63" x14ac:dyDescent="0.2">
      <c r="A381" s="685" t="s">
        <v>1977</v>
      </c>
      <c r="B381" s="48" t="s">
        <v>1581</v>
      </c>
      <c r="C381" s="688" t="s">
        <v>3429</v>
      </c>
      <c r="D381" s="128" t="s">
        <v>4721</v>
      </c>
      <c r="E381" s="67" t="s">
        <v>1776</v>
      </c>
      <c r="F381" s="74"/>
      <c r="G381" s="35" t="s">
        <v>1799</v>
      </c>
      <c r="H381" s="34"/>
      <c r="I381" s="35" t="s">
        <v>1799</v>
      </c>
      <c r="J381" s="34"/>
      <c r="K381" s="34"/>
      <c r="L381" s="35" t="s">
        <v>1799</v>
      </c>
      <c r="M381" s="35"/>
      <c r="N381" s="34"/>
      <c r="O381" s="36"/>
      <c r="P381" s="15"/>
      <c r="Q381" s="15"/>
      <c r="R381" s="15"/>
      <c r="S381" s="15"/>
      <c r="T381" s="15"/>
      <c r="U381" s="15"/>
      <c r="V381" s="15"/>
      <c r="W381" s="15"/>
      <c r="X381" s="15"/>
      <c r="Y381" s="15"/>
      <c r="Z381" s="15"/>
    </row>
    <row r="382" spans="1:26" s="18" customFormat="1" ht="63" x14ac:dyDescent="0.2">
      <c r="A382" s="685"/>
      <c r="B382" s="48" t="s">
        <v>1757</v>
      </c>
      <c r="C382" s="688"/>
      <c r="D382" s="128" t="s">
        <v>4721</v>
      </c>
      <c r="E382" s="67" t="s">
        <v>1777</v>
      </c>
      <c r="F382" s="74"/>
      <c r="G382" s="35" t="s">
        <v>1799</v>
      </c>
      <c r="H382" s="34"/>
      <c r="I382" s="35" t="s">
        <v>1799</v>
      </c>
      <c r="J382" s="34"/>
      <c r="K382" s="34"/>
      <c r="L382" s="35" t="s">
        <v>1799</v>
      </c>
      <c r="M382" s="35"/>
      <c r="N382" s="34"/>
      <c r="O382" s="36"/>
      <c r="P382" s="15"/>
      <c r="Q382" s="15"/>
      <c r="R382" s="15"/>
      <c r="S382" s="15"/>
      <c r="T382" s="15"/>
      <c r="U382" s="15"/>
      <c r="V382" s="15"/>
      <c r="W382" s="15"/>
      <c r="X382" s="15"/>
      <c r="Y382" s="15"/>
      <c r="Z382" s="15"/>
    </row>
    <row r="383" spans="1:26" s="18" customFormat="1" ht="63" x14ac:dyDescent="0.2">
      <c r="A383" s="685"/>
      <c r="B383" s="48" t="s">
        <v>1618</v>
      </c>
      <c r="C383" s="688"/>
      <c r="D383" s="128" t="s">
        <v>4722</v>
      </c>
      <c r="E383" s="67" t="s">
        <v>1778</v>
      </c>
      <c r="F383" s="74"/>
      <c r="G383" s="35" t="s">
        <v>1799</v>
      </c>
      <c r="H383" s="34"/>
      <c r="I383" s="35" t="s">
        <v>1799</v>
      </c>
      <c r="J383" s="34"/>
      <c r="K383" s="34"/>
      <c r="L383" s="35"/>
      <c r="M383" s="35" t="s">
        <v>1799</v>
      </c>
      <c r="N383" s="34"/>
      <c r="O383" s="36"/>
      <c r="P383" s="15"/>
      <c r="Q383" s="15"/>
      <c r="R383" s="15"/>
      <c r="S383" s="15"/>
      <c r="T383" s="15"/>
      <c r="U383" s="15"/>
      <c r="V383" s="15"/>
      <c r="W383" s="15"/>
      <c r="X383" s="15"/>
      <c r="Y383" s="15"/>
      <c r="Z383" s="15"/>
    </row>
    <row r="384" spans="1:26" s="18" customFormat="1" ht="61.5" customHeight="1" x14ac:dyDescent="0.2">
      <c r="A384" s="39" t="s">
        <v>1978</v>
      </c>
      <c r="B384" s="48" t="s">
        <v>1758</v>
      </c>
      <c r="C384" s="48" t="s">
        <v>3430</v>
      </c>
      <c r="D384" s="273">
        <v>70737</v>
      </c>
      <c r="E384" s="133" t="s">
        <v>1779</v>
      </c>
      <c r="F384" s="74"/>
      <c r="G384" s="35" t="s">
        <v>1799</v>
      </c>
      <c r="H384" s="34"/>
      <c r="I384" s="35" t="s">
        <v>1799</v>
      </c>
      <c r="J384" s="34"/>
      <c r="K384" s="34"/>
      <c r="L384" s="35" t="s">
        <v>1799</v>
      </c>
      <c r="M384" s="35"/>
      <c r="N384" s="34"/>
      <c r="O384" s="36"/>
      <c r="P384" s="15"/>
      <c r="Q384" s="15"/>
      <c r="R384" s="15"/>
      <c r="S384" s="15"/>
      <c r="T384" s="15"/>
      <c r="U384" s="15"/>
      <c r="V384" s="15"/>
      <c r="W384" s="15"/>
      <c r="X384" s="15"/>
      <c r="Y384" s="15"/>
      <c r="Z384" s="15"/>
    </row>
    <row r="385" spans="1:26" s="18" customFormat="1" ht="61.5" customHeight="1" x14ac:dyDescent="0.2">
      <c r="A385" s="39" t="s">
        <v>1979</v>
      </c>
      <c r="B385" s="48" t="s">
        <v>1430</v>
      </c>
      <c r="C385" s="65" t="s">
        <v>4589</v>
      </c>
      <c r="D385" s="128" t="s">
        <v>4720</v>
      </c>
      <c r="E385" s="157" t="s">
        <v>1780</v>
      </c>
      <c r="F385" s="74"/>
      <c r="G385" s="35" t="s">
        <v>1799</v>
      </c>
      <c r="H385" s="34"/>
      <c r="I385" s="35" t="s">
        <v>1799</v>
      </c>
      <c r="J385" s="34"/>
      <c r="K385" s="34"/>
      <c r="L385" s="35" t="s">
        <v>1799</v>
      </c>
      <c r="M385" s="35"/>
      <c r="N385" s="34"/>
      <c r="O385" s="36"/>
      <c r="P385" s="15"/>
      <c r="Q385" s="15"/>
      <c r="R385" s="15"/>
      <c r="S385" s="15"/>
      <c r="T385" s="15"/>
      <c r="U385" s="15"/>
      <c r="V385" s="15"/>
      <c r="W385" s="15"/>
      <c r="X385" s="15"/>
      <c r="Y385" s="15"/>
      <c r="Z385" s="15"/>
    </row>
    <row r="386" spans="1:26" s="18" customFormat="1" ht="61.5" customHeight="1" thickBot="1" x14ac:dyDescent="0.25">
      <c r="A386" s="81" t="s">
        <v>1980</v>
      </c>
      <c r="B386" s="45" t="s">
        <v>1431</v>
      </c>
      <c r="C386" s="83" t="s">
        <v>4589</v>
      </c>
      <c r="D386" s="126" t="s">
        <v>4719</v>
      </c>
      <c r="E386" s="158" t="s">
        <v>1781</v>
      </c>
      <c r="F386" s="58"/>
      <c r="G386" s="43" t="s">
        <v>1799</v>
      </c>
      <c r="H386" s="42"/>
      <c r="I386" s="43" t="s">
        <v>1799</v>
      </c>
      <c r="J386" s="42"/>
      <c r="K386" s="42"/>
      <c r="L386" s="43" t="s">
        <v>1799</v>
      </c>
      <c r="M386" s="43"/>
      <c r="N386" s="42"/>
      <c r="O386" s="44"/>
      <c r="P386" s="15"/>
      <c r="Q386" s="15"/>
      <c r="R386" s="15"/>
      <c r="S386" s="15"/>
      <c r="T386" s="15"/>
      <c r="U386" s="15"/>
      <c r="V386" s="15"/>
      <c r="W386" s="15"/>
      <c r="X386" s="15"/>
      <c r="Y386" s="15"/>
      <c r="Z386" s="15"/>
    </row>
    <row r="387" spans="1:26" s="16" customFormat="1" ht="16.5" thickTop="1" x14ac:dyDescent="0.25">
      <c r="A387" s="101"/>
      <c r="B387" s="100"/>
      <c r="C387" s="101"/>
      <c r="D387" s="100"/>
      <c r="E387" s="101"/>
      <c r="F387" s="100"/>
      <c r="G387" s="274"/>
      <c r="H387" s="274"/>
      <c r="I387" s="274"/>
      <c r="J387" s="274"/>
      <c r="K387" s="274"/>
      <c r="L387" s="274"/>
      <c r="M387" s="274"/>
      <c r="N387" s="274"/>
      <c r="O387" s="274"/>
    </row>
    <row r="388" spans="1:26" s="16" customFormat="1" ht="15.75" x14ac:dyDescent="0.2">
      <c r="B388" s="274"/>
      <c r="C388" s="274"/>
      <c r="D388" s="26"/>
      <c r="E388" s="17"/>
      <c r="F388" s="274"/>
      <c r="G388" s="274"/>
      <c r="H388" s="274"/>
      <c r="I388" s="274"/>
      <c r="J388" s="274"/>
      <c r="K388" s="274"/>
      <c r="L388" s="274"/>
      <c r="M388" s="274"/>
      <c r="N388" s="274"/>
      <c r="O388" s="274"/>
    </row>
    <row r="389" spans="1:26" s="18" customFormat="1" ht="27" thickBot="1" x14ac:dyDescent="0.25">
      <c r="A389" s="678" t="s">
        <v>56</v>
      </c>
      <c r="B389" s="678"/>
      <c r="C389" s="678"/>
      <c r="D389" s="678"/>
      <c r="E389" s="678"/>
      <c r="F389" s="678"/>
      <c r="G389" s="678"/>
      <c r="H389" s="678"/>
      <c r="I389" s="678"/>
      <c r="J389" s="678"/>
      <c r="K389" s="678"/>
      <c r="L389" s="678"/>
      <c r="M389" s="678"/>
      <c r="N389" s="678"/>
      <c r="O389" s="678"/>
      <c r="P389" s="15"/>
      <c r="Q389" s="15"/>
      <c r="R389" s="15"/>
      <c r="S389" s="15"/>
      <c r="T389" s="15"/>
      <c r="U389" s="15"/>
      <c r="V389" s="15"/>
      <c r="W389" s="15"/>
      <c r="X389" s="15"/>
      <c r="Y389" s="15"/>
      <c r="Z389" s="15"/>
    </row>
    <row r="390" spans="1:26" s="115" customFormat="1" ht="51.75" customHeight="1" thickTop="1" x14ac:dyDescent="0.2">
      <c r="A390" s="674" t="s">
        <v>3386</v>
      </c>
      <c r="B390" s="676" t="s">
        <v>3387</v>
      </c>
      <c r="C390" s="676" t="s">
        <v>3388</v>
      </c>
      <c r="D390" s="676" t="s">
        <v>1793</v>
      </c>
      <c r="E390" s="682" t="s">
        <v>1794</v>
      </c>
      <c r="F390" s="681" t="s">
        <v>3389</v>
      </c>
      <c r="G390" s="681" t="s">
        <v>3390</v>
      </c>
      <c r="H390" s="681"/>
      <c r="I390" s="681" t="s">
        <v>3391</v>
      </c>
      <c r="J390" s="681"/>
      <c r="K390" s="681" t="s">
        <v>3392</v>
      </c>
      <c r="L390" s="681"/>
      <c r="M390" s="681"/>
      <c r="N390" s="681"/>
      <c r="O390" s="679" t="s">
        <v>3393</v>
      </c>
      <c r="P390" s="114"/>
      <c r="Q390" s="114"/>
      <c r="R390" s="114"/>
      <c r="S390" s="114"/>
      <c r="T390" s="114"/>
      <c r="U390" s="114"/>
      <c r="V390" s="114"/>
      <c r="W390" s="114"/>
      <c r="X390" s="114"/>
      <c r="Y390" s="114"/>
    </row>
    <row r="391" spans="1:26" s="115" customFormat="1" ht="51.75" customHeight="1" thickBot="1" x14ac:dyDescent="0.25">
      <c r="A391" s="675"/>
      <c r="B391" s="677"/>
      <c r="C391" s="677"/>
      <c r="D391" s="677"/>
      <c r="E391" s="683"/>
      <c r="F391" s="684"/>
      <c r="G391" s="161" t="s">
        <v>3394</v>
      </c>
      <c r="H391" s="161" t="s">
        <v>3395</v>
      </c>
      <c r="I391" s="161" t="s">
        <v>3396</v>
      </c>
      <c r="J391" s="161" t="s">
        <v>3395</v>
      </c>
      <c r="K391" s="161" t="s">
        <v>1795</v>
      </c>
      <c r="L391" s="161" t="s">
        <v>1796</v>
      </c>
      <c r="M391" s="161" t="s">
        <v>1797</v>
      </c>
      <c r="N391" s="161" t="s">
        <v>1798</v>
      </c>
      <c r="O391" s="680"/>
      <c r="P391" s="114"/>
      <c r="Q391" s="114"/>
      <c r="R391" s="114"/>
      <c r="S391" s="114"/>
      <c r="T391" s="114"/>
      <c r="U391" s="114"/>
      <c r="V391" s="114"/>
      <c r="W391" s="114"/>
      <c r="X391" s="114"/>
      <c r="Y391" s="114"/>
    </row>
    <row r="392" spans="1:26" s="18" customFormat="1" ht="51.75" customHeight="1" x14ac:dyDescent="0.2">
      <c r="A392" s="685" t="s">
        <v>1981</v>
      </c>
      <c r="B392" s="74" t="s">
        <v>1732</v>
      </c>
      <c r="C392" s="672" t="s">
        <v>3431</v>
      </c>
      <c r="D392" s="56">
        <v>95936</v>
      </c>
      <c r="E392" s="57" t="s">
        <v>1785</v>
      </c>
      <c r="F392" s="34"/>
      <c r="G392" s="35" t="s">
        <v>1799</v>
      </c>
      <c r="H392" s="34"/>
      <c r="I392" s="35" t="s">
        <v>1799</v>
      </c>
      <c r="J392" s="34"/>
      <c r="K392" s="34"/>
      <c r="L392" s="35" t="s">
        <v>1799</v>
      </c>
      <c r="M392" s="35"/>
      <c r="N392" s="34"/>
      <c r="O392" s="36"/>
      <c r="P392" s="15"/>
      <c r="Q392" s="15"/>
      <c r="R392" s="15"/>
      <c r="S392" s="15"/>
      <c r="T392" s="15"/>
      <c r="U392" s="15"/>
      <c r="V392" s="15"/>
      <c r="W392" s="15"/>
      <c r="X392" s="15"/>
      <c r="Y392" s="15"/>
      <c r="Z392" s="15"/>
    </row>
    <row r="393" spans="1:26" s="18" customFormat="1" ht="51.75" customHeight="1" x14ac:dyDescent="0.2">
      <c r="A393" s="685"/>
      <c r="B393" s="74" t="s">
        <v>1782</v>
      </c>
      <c r="C393" s="672"/>
      <c r="D393" s="56">
        <v>14677.2</v>
      </c>
      <c r="E393" s="57" t="s">
        <v>1786</v>
      </c>
      <c r="F393" s="34"/>
      <c r="G393" s="35" t="s">
        <v>1799</v>
      </c>
      <c r="H393" s="34"/>
      <c r="I393" s="35" t="s">
        <v>1799</v>
      </c>
      <c r="J393" s="34"/>
      <c r="K393" s="34"/>
      <c r="L393" s="35" t="s">
        <v>1799</v>
      </c>
      <c r="M393" s="35"/>
      <c r="N393" s="34"/>
      <c r="O393" s="36"/>
      <c r="P393" s="15"/>
      <c r="Q393" s="15"/>
      <c r="R393" s="15"/>
      <c r="S393" s="15"/>
      <c r="T393" s="15"/>
      <c r="U393" s="15"/>
      <c r="V393" s="15"/>
      <c r="W393" s="15"/>
      <c r="X393" s="15"/>
      <c r="Y393" s="15"/>
      <c r="Z393" s="15"/>
    </row>
    <row r="394" spans="1:26" s="18" customFormat="1" ht="51.75" customHeight="1" x14ac:dyDescent="0.2">
      <c r="A394" s="685" t="s">
        <v>1982</v>
      </c>
      <c r="B394" s="70" t="s">
        <v>1427</v>
      </c>
      <c r="C394" s="672" t="s">
        <v>4591</v>
      </c>
      <c r="D394" s="56">
        <v>1030</v>
      </c>
      <c r="E394" s="84" t="s">
        <v>1787</v>
      </c>
      <c r="F394" s="34"/>
      <c r="G394" s="35" t="s">
        <v>1799</v>
      </c>
      <c r="H394" s="34"/>
      <c r="I394" s="35" t="s">
        <v>1799</v>
      </c>
      <c r="J394" s="34"/>
      <c r="K394" s="34"/>
      <c r="L394" s="35"/>
      <c r="M394" s="35" t="s">
        <v>1799</v>
      </c>
      <c r="N394" s="34"/>
      <c r="O394" s="36"/>
      <c r="P394" s="15"/>
      <c r="Q394" s="15"/>
      <c r="R394" s="15"/>
      <c r="S394" s="15"/>
      <c r="T394" s="15"/>
      <c r="U394" s="15"/>
      <c r="V394" s="15"/>
      <c r="W394" s="15"/>
      <c r="X394" s="15"/>
      <c r="Y394" s="15"/>
      <c r="Z394" s="15"/>
    </row>
    <row r="395" spans="1:26" s="18" customFormat="1" ht="51.75" customHeight="1" x14ac:dyDescent="0.2">
      <c r="A395" s="685"/>
      <c r="B395" s="70" t="s">
        <v>1783</v>
      </c>
      <c r="C395" s="672"/>
      <c r="D395" s="56">
        <v>1030</v>
      </c>
      <c r="E395" s="84" t="s">
        <v>1788</v>
      </c>
      <c r="F395" s="34"/>
      <c r="G395" s="35" t="s">
        <v>1799</v>
      </c>
      <c r="H395" s="34"/>
      <c r="I395" s="35" t="s">
        <v>1799</v>
      </c>
      <c r="J395" s="34"/>
      <c r="K395" s="34"/>
      <c r="L395" s="35" t="s">
        <v>1799</v>
      </c>
      <c r="M395" s="35"/>
      <c r="N395" s="34"/>
      <c r="O395" s="36"/>
      <c r="P395" s="15"/>
      <c r="Q395" s="15"/>
      <c r="R395" s="15"/>
      <c r="S395" s="15"/>
      <c r="T395" s="15"/>
      <c r="U395" s="15"/>
      <c r="V395" s="15"/>
      <c r="W395" s="15"/>
      <c r="X395" s="15"/>
      <c r="Y395" s="15"/>
      <c r="Z395" s="15"/>
    </row>
    <row r="396" spans="1:26" s="18" customFormat="1" ht="51.75" customHeight="1" x14ac:dyDescent="0.2">
      <c r="A396" s="685"/>
      <c r="B396" s="70" t="s">
        <v>1784</v>
      </c>
      <c r="C396" s="672"/>
      <c r="D396" s="56">
        <v>1030</v>
      </c>
      <c r="E396" s="84" t="s">
        <v>1789</v>
      </c>
      <c r="F396" s="34"/>
      <c r="G396" s="35" t="s">
        <v>1799</v>
      </c>
      <c r="H396" s="34"/>
      <c r="I396" s="35" t="s">
        <v>1799</v>
      </c>
      <c r="J396" s="34"/>
      <c r="K396" s="34"/>
      <c r="L396" s="35" t="s">
        <v>1799</v>
      </c>
      <c r="M396" s="35"/>
      <c r="N396" s="34"/>
      <c r="O396" s="36"/>
      <c r="P396" s="15"/>
      <c r="Q396" s="15"/>
      <c r="R396" s="15"/>
      <c r="S396" s="15"/>
      <c r="T396" s="15"/>
      <c r="U396" s="15"/>
      <c r="V396" s="15"/>
      <c r="W396" s="15"/>
      <c r="X396" s="15"/>
      <c r="Y396" s="15"/>
      <c r="Z396" s="15"/>
    </row>
    <row r="397" spans="1:26" s="18" customFormat="1" ht="96" customHeight="1" thickBot="1" x14ac:dyDescent="0.25">
      <c r="A397" s="81" t="s">
        <v>1983</v>
      </c>
      <c r="B397" s="77" t="s">
        <v>1429</v>
      </c>
      <c r="C397" s="45" t="s">
        <v>4591</v>
      </c>
      <c r="D397" s="59">
        <v>1030</v>
      </c>
      <c r="E397" s="82" t="s">
        <v>1790</v>
      </c>
      <c r="F397" s="42"/>
      <c r="G397" s="43" t="s">
        <v>1799</v>
      </c>
      <c r="H397" s="42"/>
      <c r="I397" s="43" t="s">
        <v>1799</v>
      </c>
      <c r="J397" s="42"/>
      <c r="K397" s="42"/>
      <c r="L397" s="43"/>
      <c r="M397" s="43" t="s">
        <v>1799</v>
      </c>
      <c r="N397" s="42"/>
      <c r="O397" s="44"/>
      <c r="P397" s="15"/>
      <c r="Q397" s="15"/>
      <c r="R397" s="15"/>
      <c r="S397" s="15"/>
      <c r="T397" s="15"/>
      <c r="U397" s="15"/>
      <c r="V397" s="15"/>
      <c r="W397" s="15"/>
      <c r="X397" s="15"/>
      <c r="Y397" s="15"/>
      <c r="Z397" s="15"/>
    </row>
    <row r="398" spans="1:26" s="51" customFormat="1" ht="16.5" thickTop="1" x14ac:dyDescent="0.25">
      <c r="A398" s="101"/>
      <c r="B398" s="100"/>
      <c r="C398" s="101"/>
      <c r="D398" s="26"/>
      <c r="E398" s="17"/>
    </row>
    <row r="399" spans="1:26" s="51" customFormat="1" ht="15.75" x14ac:dyDescent="0.2">
      <c r="A399" s="16"/>
      <c r="D399" s="26"/>
      <c r="E399" s="17"/>
    </row>
    <row r="400" spans="1:26" s="51" customFormat="1" ht="15.75" x14ac:dyDescent="0.2">
      <c r="A400" s="16"/>
      <c r="D400" s="26"/>
      <c r="E400" s="17"/>
    </row>
    <row r="401" spans="1:5" s="51" customFormat="1" ht="15.75" x14ac:dyDescent="0.2">
      <c r="A401" s="16"/>
      <c r="D401" s="26"/>
      <c r="E401" s="17"/>
    </row>
    <row r="402" spans="1:5" s="51" customFormat="1" ht="15.75" x14ac:dyDescent="0.2">
      <c r="A402" s="16"/>
      <c r="D402" s="26"/>
      <c r="E402" s="17"/>
    </row>
    <row r="403" spans="1:5" s="51" customFormat="1" ht="15.75" x14ac:dyDescent="0.2">
      <c r="A403" s="16"/>
      <c r="D403" s="26"/>
      <c r="E403" s="17"/>
    </row>
    <row r="404" spans="1:5" s="51" customFormat="1" ht="15.75" x14ac:dyDescent="0.2">
      <c r="A404" s="16"/>
      <c r="D404" s="26"/>
      <c r="E404" s="17"/>
    </row>
    <row r="405" spans="1:5" s="51" customFormat="1" ht="15.75" x14ac:dyDescent="0.2">
      <c r="A405" s="16"/>
      <c r="D405" s="26"/>
      <c r="E405" s="17"/>
    </row>
    <row r="406" spans="1:5" s="51" customFormat="1" ht="15.75" x14ac:dyDescent="0.2">
      <c r="A406" s="16"/>
      <c r="D406" s="26"/>
      <c r="E406" s="17"/>
    </row>
    <row r="407" spans="1:5" s="52" customFormat="1" x14ac:dyDescent="0.2">
      <c r="A407" s="1"/>
      <c r="D407" s="11"/>
      <c r="E407" s="7"/>
    </row>
    <row r="408" spans="1:5" s="52" customFormat="1" x14ac:dyDescent="0.2">
      <c r="A408" s="1"/>
      <c r="D408" s="11"/>
      <c r="E408" s="7"/>
    </row>
    <row r="409" spans="1:5" s="52" customFormat="1" x14ac:dyDescent="0.2">
      <c r="A409" s="1"/>
      <c r="D409" s="11"/>
      <c r="E409" s="7"/>
    </row>
    <row r="410" spans="1:5" s="52" customFormat="1" x14ac:dyDescent="0.2">
      <c r="A410" s="1"/>
      <c r="D410" s="11"/>
      <c r="E410" s="7"/>
    </row>
    <row r="411" spans="1:5" s="52" customFormat="1" x14ac:dyDescent="0.2">
      <c r="A411" s="1"/>
      <c r="D411" s="11"/>
      <c r="E411" s="7"/>
    </row>
    <row r="412" spans="1:5" s="52" customFormat="1" x14ac:dyDescent="0.2">
      <c r="A412" s="1"/>
      <c r="D412" s="11"/>
      <c r="E412" s="7"/>
    </row>
    <row r="413" spans="1:5" s="52" customFormat="1" x14ac:dyDescent="0.2">
      <c r="A413" s="1"/>
      <c r="D413" s="11"/>
      <c r="E413" s="7"/>
    </row>
    <row r="414" spans="1:5" s="52" customFormat="1" x14ac:dyDescent="0.2">
      <c r="A414" s="1"/>
      <c r="D414" s="11"/>
      <c r="E414" s="7"/>
    </row>
    <row r="415" spans="1:5" s="52" customFormat="1" x14ac:dyDescent="0.2">
      <c r="A415" s="1"/>
      <c r="D415" s="11"/>
      <c r="E415" s="7"/>
    </row>
    <row r="416" spans="1:5" s="52" customFormat="1" x14ac:dyDescent="0.2">
      <c r="A416" s="1"/>
      <c r="D416" s="11"/>
      <c r="E416" s="7"/>
    </row>
    <row r="417" spans="1:5" s="52" customFormat="1" x14ac:dyDescent="0.2">
      <c r="A417" s="1"/>
      <c r="D417" s="11"/>
      <c r="E417" s="7"/>
    </row>
    <row r="418" spans="1:5" s="52" customFormat="1" x14ac:dyDescent="0.2">
      <c r="A418" s="1"/>
      <c r="D418" s="11"/>
      <c r="E418" s="7"/>
    </row>
    <row r="419" spans="1:5" s="52" customFormat="1" x14ac:dyDescent="0.2">
      <c r="A419" s="1"/>
      <c r="D419" s="11"/>
      <c r="E419" s="7"/>
    </row>
    <row r="420" spans="1:5" s="52" customFormat="1" x14ac:dyDescent="0.2">
      <c r="A420" s="1"/>
      <c r="D420" s="11"/>
      <c r="E420" s="7"/>
    </row>
    <row r="421" spans="1:5" s="52" customFormat="1" x14ac:dyDescent="0.2">
      <c r="A421" s="1"/>
      <c r="D421" s="11"/>
      <c r="E421" s="7"/>
    </row>
    <row r="422" spans="1:5" s="52" customFormat="1" x14ac:dyDescent="0.2">
      <c r="A422" s="1"/>
      <c r="D422" s="11"/>
      <c r="E422" s="7"/>
    </row>
    <row r="423" spans="1:5" s="52" customFormat="1" x14ac:dyDescent="0.2">
      <c r="A423" s="1"/>
      <c r="D423" s="11"/>
      <c r="E423" s="7"/>
    </row>
    <row r="424" spans="1:5" s="52" customFormat="1" x14ac:dyDescent="0.2">
      <c r="A424" s="1"/>
      <c r="D424" s="11"/>
      <c r="E424" s="7"/>
    </row>
    <row r="425" spans="1:5" s="52" customFormat="1" x14ac:dyDescent="0.2">
      <c r="A425" s="1"/>
      <c r="D425" s="11"/>
      <c r="E425" s="7"/>
    </row>
    <row r="426" spans="1:5" s="52" customFormat="1" x14ac:dyDescent="0.2">
      <c r="A426" s="1"/>
      <c r="D426" s="11"/>
      <c r="E426" s="7"/>
    </row>
    <row r="427" spans="1:5" s="52" customFormat="1" x14ac:dyDescent="0.2">
      <c r="A427" s="1"/>
      <c r="D427" s="11"/>
      <c r="E427" s="7"/>
    </row>
    <row r="428" spans="1:5" s="52" customFormat="1" x14ac:dyDescent="0.2">
      <c r="A428" s="1"/>
      <c r="D428" s="11"/>
      <c r="E428" s="7"/>
    </row>
    <row r="429" spans="1:5" s="52" customFormat="1" x14ac:dyDescent="0.2">
      <c r="A429" s="1"/>
      <c r="D429" s="11"/>
      <c r="E429" s="7"/>
    </row>
    <row r="430" spans="1:5" s="52" customFormat="1" x14ac:dyDescent="0.2">
      <c r="A430" s="1"/>
      <c r="D430" s="11"/>
      <c r="E430" s="7"/>
    </row>
    <row r="431" spans="1:5" s="52" customFormat="1" x14ac:dyDescent="0.2">
      <c r="A431" s="1"/>
      <c r="D431" s="11"/>
      <c r="E431" s="7"/>
    </row>
    <row r="432" spans="1:5" s="52" customFormat="1" x14ac:dyDescent="0.2">
      <c r="A432" s="1"/>
      <c r="D432" s="11"/>
      <c r="E432" s="7"/>
    </row>
    <row r="433" spans="1:5" s="52" customFormat="1" x14ac:dyDescent="0.2">
      <c r="A433" s="1"/>
      <c r="D433" s="11"/>
      <c r="E433" s="7"/>
    </row>
    <row r="434" spans="1:5" s="52" customFormat="1" x14ac:dyDescent="0.2">
      <c r="A434" s="1"/>
      <c r="D434" s="11"/>
      <c r="E434" s="7"/>
    </row>
    <row r="435" spans="1:5" s="52" customFormat="1" x14ac:dyDescent="0.2">
      <c r="A435" s="1"/>
      <c r="D435" s="11"/>
      <c r="E435" s="7"/>
    </row>
    <row r="436" spans="1:5" s="52" customFormat="1" x14ac:dyDescent="0.2">
      <c r="A436" s="1"/>
      <c r="D436" s="11"/>
      <c r="E436" s="7"/>
    </row>
    <row r="437" spans="1:5" s="52" customFormat="1" x14ac:dyDescent="0.2">
      <c r="A437" s="1"/>
      <c r="D437" s="11"/>
      <c r="E437" s="7"/>
    </row>
    <row r="438" spans="1:5" s="52" customFormat="1" x14ac:dyDescent="0.2">
      <c r="A438" s="1"/>
      <c r="D438" s="11"/>
      <c r="E438" s="7"/>
    </row>
    <row r="439" spans="1:5" s="52" customFormat="1" x14ac:dyDescent="0.2">
      <c r="A439" s="1"/>
      <c r="D439" s="11"/>
      <c r="E439" s="7"/>
    </row>
    <row r="440" spans="1:5" s="52" customFormat="1" x14ac:dyDescent="0.2">
      <c r="A440" s="1"/>
      <c r="D440" s="11"/>
      <c r="E440" s="7"/>
    </row>
    <row r="441" spans="1:5" s="52" customFormat="1" x14ac:dyDescent="0.2">
      <c r="A441" s="1"/>
      <c r="D441" s="11"/>
      <c r="E441" s="7"/>
    </row>
    <row r="442" spans="1:5" s="52" customFormat="1" x14ac:dyDescent="0.2">
      <c r="A442" s="1"/>
      <c r="D442" s="11"/>
      <c r="E442" s="7"/>
    </row>
    <row r="443" spans="1:5" s="52" customFormat="1" x14ac:dyDescent="0.2">
      <c r="A443" s="1"/>
      <c r="D443" s="11"/>
      <c r="E443" s="7"/>
    </row>
    <row r="444" spans="1:5" s="52" customFormat="1" x14ac:dyDescent="0.2">
      <c r="A444" s="1"/>
      <c r="D444" s="11"/>
      <c r="E444" s="7"/>
    </row>
    <row r="445" spans="1:5" s="52" customFormat="1" x14ac:dyDescent="0.2">
      <c r="A445" s="1"/>
      <c r="D445" s="11"/>
      <c r="E445" s="7"/>
    </row>
    <row r="446" spans="1:5" s="52" customFormat="1" x14ac:dyDescent="0.2">
      <c r="A446" s="1"/>
      <c r="D446" s="11"/>
      <c r="E446" s="7"/>
    </row>
    <row r="447" spans="1:5" s="52" customFormat="1" x14ac:dyDescent="0.2">
      <c r="A447" s="1"/>
      <c r="D447" s="11"/>
      <c r="E447" s="7"/>
    </row>
    <row r="448" spans="1:5" s="52" customFormat="1" x14ac:dyDescent="0.2">
      <c r="A448" s="1"/>
      <c r="D448" s="11"/>
      <c r="E448" s="7"/>
    </row>
    <row r="449" spans="1:5" s="52" customFormat="1" x14ac:dyDescent="0.2">
      <c r="A449" s="1"/>
      <c r="D449" s="11"/>
      <c r="E449" s="7"/>
    </row>
    <row r="450" spans="1:5" s="52" customFormat="1" x14ac:dyDescent="0.2">
      <c r="A450" s="1"/>
      <c r="D450" s="11"/>
      <c r="E450" s="7"/>
    </row>
    <row r="451" spans="1:5" s="52" customFormat="1" x14ac:dyDescent="0.2">
      <c r="A451" s="1"/>
      <c r="D451" s="11"/>
      <c r="E451" s="7"/>
    </row>
    <row r="452" spans="1:5" s="52" customFormat="1" x14ac:dyDescent="0.2">
      <c r="A452" s="1"/>
      <c r="D452" s="11"/>
      <c r="E452" s="7"/>
    </row>
    <row r="453" spans="1:5" s="52" customFormat="1" x14ac:dyDescent="0.2">
      <c r="A453" s="1"/>
      <c r="D453" s="11"/>
      <c r="E453" s="7"/>
    </row>
    <row r="454" spans="1:5" s="52" customFormat="1" x14ac:dyDescent="0.2">
      <c r="A454" s="1"/>
      <c r="D454" s="11"/>
      <c r="E454" s="7"/>
    </row>
    <row r="455" spans="1:5" s="52" customFormat="1" x14ac:dyDescent="0.2">
      <c r="A455" s="1"/>
      <c r="D455" s="11"/>
      <c r="E455" s="7"/>
    </row>
    <row r="456" spans="1:5" s="52" customFormat="1" x14ac:dyDescent="0.2">
      <c r="A456" s="1"/>
      <c r="D456" s="11"/>
      <c r="E456" s="7"/>
    </row>
    <row r="457" spans="1:5" s="52" customFormat="1" x14ac:dyDescent="0.2">
      <c r="A457" s="1"/>
      <c r="D457" s="11"/>
      <c r="E457" s="7"/>
    </row>
    <row r="458" spans="1:5" s="52" customFormat="1" x14ac:dyDescent="0.2">
      <c r="A458" s="1"/>
      <c r="D458" s="11"/>
      <c r="E458" s="7"/>
    </row>
    <row r="459" spans="1:5" s="52" customFormat="1" x14ac:dyDescent="0.2">
      <c r="A459" s="1"/>
      <c r="D459" s="11"/>
      <c r="E459" s="7"/>
    </row>
    <row r="460" spans="1:5" s="52" customFormat="1" x14ac:dyDescent="0.2">
      <c r="A460" s="1"/>
      <c r="D460" s="11"/>
      <c r="E460" s="7"/>
    </row>
    <row r="461" spans="1:5" s="52" customFormat="1" x14ac:dyDescent="0.2">
      <c r="A461" s="1"/>
      <c r="D461" s="11"/>
      <c r="E461" s="7"/>
    </row>
    <row r="462" spans="1:5" s="52" customFormat="1" x14ac:dyDescent="0.2">
      <c r="A462" s="1"/>
      <c r="D462" s="11"/>
      <c r="E462" s="7"/>
    </row>
    <row r="463" spans="1:5" s="52" customFormat="1" x14ac:dyDescent="0.2">
      <c r="A463" s="1"/>
      <c r="D463" s="11"/>
      <c r="E463" s="7"/>
    </row>
    <row r="464" spans="1:5" s="52" customFormat="1" x14ac:dyDescent="0.2">
      <c r="A464" s="1"/>
      <c r="D464" s="11"/>
      <c r="E464" s="7"/>
    </row>
    <row r="465" spans="1:5" s="52" customFormat="1" x14ac:dyDescent="0.2">
      <c r="A465" s="1"/>
      <c r="D465" s="11"/>
      <c r="E465" s="7"/>
    </row>
    <row r="466" spans="1:5" s="52" customFormat="1" x14ac:dyDescent="0.2">
      <c r="A466" s="1"/>
      <c r="D466" s="11"/>
      <c r="E466" s="7"/>
    </row>
    <row r="467" spans="1:5" s="52" customFormat="1" x14ac:dyDescent="0.2">
      <c r="A467" s="1"/>
      <c r="D467" s="11"/>
      <c r="E467" s="7"/>
    </row>
    <row r="468" spans="1:5" s="52" customFormat="1" x14ac:dyDescent="0.2">
      <c r="A468" s="1"/>
      <c r="D468" s="11"/>
      <c r="E468" s="7"/>
    </row>
    <row r="469" spans="1:5" s="52" customFormat="1" x14ac:dyDescent="0.2">
      <c r="A469" s="1"/>
      <c r="D469" s="11"/>
      <c r="E469" s="7"/>
    </row>
    <row r="470" spans="1:5" s="52" customFormat="1" x14ac:dyDescent="0.2">
      <c r="A470" s="1"/>
      <c r="D470" s="11"/>
      <c r="E470" s="7"/>
    </row>
    <row r="471" spans="1:5" s="52" customFormat="1" x14ac:dyDescent="0.2">
      <c r="A471" s="1"/>
      <c r="D471" s="11"/>
      <c r="E471" s="7"/>
    </row>
    <row r="472" spans="1:5" s="52" customFormat="1" x14ac:dyDescent="0.2">
      <c r="A472" s="1"/>
      <c r="D472" s="11"/>
      <c r="E472" s="7"/>
    </row>
    <row r="473" spans="1:5" s="52" customFormat="1" x14ac:dyDescent="0.2">
      <c r="A473" s="1"/>
      <c r="D473" s="11"/>
      <c r="E473" s="7"/>
    </row>
    <row r="474" spans="1:5" s="52" customFormat="1" x14ac:dyDescent="0.2">
      <c r="A474" s="1"/>
      <c r="D474" s="11"/>
      <c r="E474" s="7"/>
    </row>
    <row r="475" spans="1:5" s="52" customFormat="1" x14ac:dyDescent="0.2">
      <c r="A475" s="1"/>
      <c r="D475" s="11"/>
      <c r="E475" s="7"/>
    </row>
    <row r="476" spans="1:5" s="52" customFormat="1" x14ac:dyDescent="0.2">
      <c r="A476" s="1"/>
      <c r="D476" s="11"/>
      <c r="E476" s="7"/>
    </row>
    <row r="477" spans="1:5" s="52" customFormat="1" x14ac:dyDescent="0.2">
      <c r="A477" s="1"/>
      <c r="D477" s="11"/>
      <c r="E477" s="7"/>
    </row>
    <row r="478" spans="1:5" s="52" customFormat="1" x14ac:dyDescent="0.2">
      <c r="A478" s="1"/>
      <c r="D478" s="11"/>
      <c r="E478" s="7"/>
    </row>
    <row r="479" spans="1:5" s="52" customFormat="1" x14ac:dyDescent="0.2">
      <c r="A479" s="1"/>
      <c r="D479" s="11"/>
      <c r="E479" s="7"/>
    </row>
    <row r="480" spans="1:5" s="52" customFormat="1" x14ac:dyDescent="0.2">
      <c r="A480" s="1"/>
      <c r="D480" s="11"/>
      <c r="E480" s="7"/>
    </row>
    <row r="481" spans="1:5" s="52" customFormat="1" x14ac:dyDescent="0.2">
      <c r="A481" s="1"/>
      <c r="D481" s="11"/>
      <c r="E481" s="7"/>
    </row>
    <row r="482" spans="1:5" s="52" customFormat="1" x14ac:dyDescent="0.2">
      <c r="A482" s="1"/>
      <c r="D482" s="11"/>
      <c r="E482" s="7"/>
    </row>
    <row r="483" spans="1:5" s="52" customFormat="1" x14ac:dyDescent="0.2">
      <c r="A483" s="1"/>
      <c r="D483" s="11"/>
      <c r="E483" s="7"/>
    </row>
    <row r="484" spans="1:5" s="52" customFormat="1" x14ac:dyDescent="0.2">
      <c r="A484" s="1"/>
      <c r="D484" s="11"/>
      <c r="E484" s="7"/>
    </row>
    <row r="485" spans="1:5" s="52" customFormat="1" x14ac:dyDescent="0.2">
      <c r="A485" s="1"/>
      <c r="D485" s="11"/>
      <c r="E485" s="7"/>
    </row>
    <row r="486" spans="1:5" s="52" customFormat="1" x14ac:dyDescent="0.2">
      <c r="A486" s="1"/>
      <c r="D486" s="11"/>
      <c r="E486" s="7"/>
    </row>
    <row r="487" spans="1:5" s="52" customFormat="1" x14ac:dyDescent="0.2">
      <c r="A487" s="1"/>
      <c r="D487" s="11"/>
      <c r="E487" s="7"/>
    </row>
    <row r="488" spans="1:5" s="52" customFormat="1" x14ac:dyDescent="0.2">
      <c r="A488" s="1"/>
      <c r="D488" s="11"/>
      <c r="E488" s="7"/>
    </row>
    <row r="489" spans="1:5" s="52" customFormat="1" x14ac:dyDescent="0.2">
      <c r="A489" s="1"/>
      <c r="D489" s="11"/>
      <c r="E489" s="7"/>
    </row>
    <row r="490" spans="1:5" s="52" customFormat="1" x14ac:dyDescent="0.2">
      <c r="A490" s="1"/>
      <c r="D490" s="11"/>
      <c r="E490" s="7"/>
    </row>
    <row r="491" spans="1:5" s="52" customFormat="1" x14ac:dyDescent="0.2">
      <c r="A491" s="1"/>
      <c r="D491" s="11"/>
      <c r="E491" s="7"/>
    </row>
    <row r="492" spans="1:5" s="52" customFormat="1" x14ac:dyDescent="0.2">
      <c r="A492" s="1"/>
      <c r="D492" s="11"/>
      <c r="E492" s="7"/>
    </row>
    <row r="493" spans="1:5" s="52" customFormat="1" x14ac:dyDescent="0.2">
      <c r="A493" s="1"/>
      <c r="D493" s="11"/>
      <c r="E493" s="7"/>
    </row>
    <row r="494" spans="1:5" s="52" customFormat="1" x14ac:dyDescent="0.2">
      <c r="A494" s="1"/>
      <c r="D494" s="11"/>
      <c r="E494" s="7"/>
    </row>
    <row r="495" spans="1:5" s="52" customFormat="1" x14ac:dyDescent="0.2">
      <c r="A495" s="1"/>
      <c r="D495" s="11"/>
      <c r="E495" s="7"/>
    </row>
    <row r="496" spans="1:5" s="52" customFormat="1" x14ac:dyDescent="0.2">
      <c r="A496" s="1"/>
      <c r="D496" s="11"/>
      <c r="E496" s="7"/>
    </row>
    <row r="497" spans="1:5" s="52" customFormat="1" x14ac:dyDescent="0.2">
      <c r="A497" s="1"/>
      <c r="D497" s="11"/>
      <c r="E497" s="7"/>
    </row>
    <row r="498" spans="1:5" s="52" customFormat="1" x14ac:dyDescent="0.2">
      <c r="A498" s="1"/>
      <c r="D498" s="11"/>
      <c r="E498" s="7"/>
    </row>
    <row r="499" spans="1:5" s="52" customFormat="1" x14ac:dyDescent="0.2">
      <c r="A499" s="1"/>
      <c r="D499" s="11"/>
      <c r="E499" s="7"/>
    </row>
    <row r="500" spans="1:5" s="52" customFormat="1" x14ac:dyDescent="0.2">
      <c r="A500" s="1"/>
      <c r="D500" s="11"/>
      <c r="E500" s="7"/>
    </row>
    <row r="501" spans="1:5" s="52" customFormat="1" x14ac:dyDescent="0.2">
      <c r="A501" s="1"/>
      <c r="D501" s="11"/>
      <c r="E501" s="7"/>
    </row>
    <row r="502" spans="1:5" s="52" customFormat="1" x14ac:dyDescent="0.2">
      <c r="A502" s="1"/>
      <c r="D502" s="11"/>
      <c r="E502" s="7"/>
    </row>
    <row r="503" spans="1:5" s="52" customFormat="1" x14ac:dyDescent="0.2">
      <c r="A503" s="1"/>
      <c r="D503" s="11"/>
      <c r="E503" s="7"/>
    </row>
    <row r="504" spans="1:5" s="52" customFormat="1" x14ac:dyDescent="0.2">
      <c r="A504" s="1"/>
      <c r="D504" s="11"/>
      <c r="E504" s="7"/>
    </row>
    <row r="505" spans="1:5" s="52" customFormat="1" x14ac:dyDescent="0.2">
      <c r="A505" s="1"/>
      <c r="D505" s="11"/>
      <c r="E505" s="7"/>
    </row>
    <row r="506" spans="1:5" s="52" customFormat="1" x14ac:dyDescent="0.2">
      <c r="A506" s="1"/>
      <c r="D506" s="11"/>
      <c r="E506" s="7"/>
    </row>
    <row r="507" spans="1:5" s="52" customFormat="1" x14ac:dyDescent="0.2">
      <c r="A507" s="1"/>
      <c r="D507" s="11"/>
      <c r="E507" s="7"/>
    </row>
    <row r="508" spans="1:5" s="52" customFormat="1" x14ac:dyDescent="0.2">
      <c r="A508" s="1"/>
      <c r="D508" s="11"/>
      <c r="E508" s="7"/>
    </row>
    <row r="509" spans="1:5" s="52" customFormat="1" x14ac:dyDescent="0.2">
      <c r="A509" s="1"/>
      <c r="D509" s="11"/>
      <c r="E509" s="7"/>
    </row>
    <row r="510" spans="1:5" s="52" customFormat="1" x14ac:dyDescent="0.2">
      <c r="A510" s="1"/>
      <c r="D510" s="11"/>
      <c r="E510" s="7"/>
    </row>
    <row r="511" spans="1:5" s="52" customFormat="1" x14ac:dyDescent="0.2">
      <c r="A511" s="1"/>
      <c r="D511" s="11"/>
      <c r="E511" s="7"/>
    </row>
    <row r="512" spans="1:5" s="52" customFormat="1" x14ac:dyDescent="0.2">
      <c r="A512" s="1"/>
      <c r="D512" s="11"/>
      <c r="E512" s="7"/>
    </row>
    <row r="513" spans="1:5" s="52" customFormat="1" x14ac:dyDescent="0.2">
      <c r="A513" s="1"/>
      <c r="D513" s="11"/>
      <c r="E513" s="7"/>
    </row>
    <row r="514" spans="1:5" s="52" customFormat="1" x14ac:dyDescent="0.2">
      <c r="A514" s="1"/>
      <c r="D514" s="11"/>
      <c r="E514" s="7"/>
    </row>
    <row r="515" spans="1:5" s="52" customFormat="1" x14ac:dyDescent="0.2">
      <c r="A515" s="1"/>
      <c r="D515" s="11"/>
      <c r="E515" s="7"/>
    </row>
  </sheetData>
  <protectedRanges>
    <protectedRange sqref="A18:A330 D18:IV222 A331:IV333 A339:O341 A336:A338 C336:O338 A356:O358 C344:O355 A387:O389 A361:A386 A398:O65538 A392:A397 C392:O397 A14:IV15 P13:IV13 P336:IV341 P344:IV358 P361:IV389 P392:IV65538 A1:IV12 D224:IV330 D223:N223 P223:IV223 A344:A355 C361:O386" name="Rango1"/>
    <protectedRange sqref="C18:C330" name="Rango1_5"/>
    <protectedRange sqref="B18:B330" name="Rango1_6"/>
    <protectedRange sqref="B336:B338" name="Rango1_7"/>
    <protectedRange sqref="B344:B355" name="Rango1_8"/>
    <protectedRange sqref="B361:B386" name="Rango1_9"/>
    <protectedRange sqref="B392:B397" name="Rango1_10"/>
    <protectedRange sqref="A13:O13" name="Rango1_5_1"/>
    <protectedRange sqref="P16:IV17 P334:IV335 P342:IV343 P359:IV360 P390:IV391" name="Rango1_1"/>
    <protectedRange sqref="D16:D17 D334:D335 D342:D343 D359:D360 D390:D391" name="Rango1_1_2"/>
    <protectedRange sqref="A16:B17 A334:B335 A342:B343 A359:B360 A390:B391" name="Rango1_7_1"/>
    <protectedRange sqref="C16:C17 C334:C335 C342:C343 C359:C360 C390:C391" name="Rango1_8_1"/>
    <protectedRange sqref="E16:E17 E334:E335 E342:E343 E359:E360 E390:E391" name="Rango1_9_1"/>
    <protectedRange sqref="O223" name="Rango1_2"/>
  </protectedRanges>
  <autoFilter ref="A17:Z17"/>
  <mergeCells count="210">
    <mergeCell ref="E65:E66"/>
    <mergeCell ref="E18:E27"/>
    <mergeCell ref="E32:E35"/>
    <mergeCell ref="E36:E40"/>
    <mergeCell ref="E41:E44"/>
    <mergeCell ref="E45:E52"/>
    <mergeCell ref="E56:E64"/>
    <mergeCell ref="A392:A393"/>
    <mergeCell ref="A394:A396"/>
    <mergeCell ref="C89:C90"/>
    <mergeCell ref="D89:D90"/>
    <mergeCell ref="D199:D200"/>
    <mergeCell ref="D201:D202"/>
    <mergeCell ref="C392:C393"/>
    <mergeCell ref="A205:A208"/>
    <mergeCell ref="A210:A211"/>
    <mergeCell ref="A213:A217"/>
    <mergeCell ref="C394:C396"/>
    <mergeCell ref="C373:C375"/>
    <mergeCell ref="A151:A152"/>
    <mergeCell ref="A156:A157"/>
    <mergeCell ref="A348:A349"/>
    <mergeCell ref="A122:A125"/>
    <mergeCell ref="A126:A129"/>
    <mergeCell ref="A1:E1"/>
    <mergeCell ref="E361:E362"/>
    <mergeCell ref="E363:E364"/>
    <mergeCell ref="A381:A383"/>
    <mergeCell ref="A361:A372"/>
    <mergeCell ref="E367:E368"/>
    <mergeCell ref="E369:E370"/>
    <mergeCell ref="E371:E372"/>
    <mergeCell ref="A376:A380"/>
    <mergeCell ref="A373:A375"/>
    <mergeCell ref="D18:D27"/>
    <mergeCell ref="E89:E90"/>
    <mergeCell ref="C376:C380"/>
    <mergeCell ref="B361:B362"/>
    <mergeCell ref="B363:B364"/>
    <mergeCell ref="B365:B366"/>
    <mergeCell ref="B367:B368"/>
    <mergeCell ref="A147:A150"/>
    <mergeCell ref="A13:O13"/>
    <mergeCell ref="A218:A220"/>
    <mergeCell ref="A221:A224"/>
    <mergeCell ref="A226:A227"/>
    <mergeCell ref="A233:A261"/>
    <mergeCell ref="A274:A276"/>
    <mergeCell ref="A14:O14"/>
    <mergeCell ref="A280:A281"/>
    <mergeCell ref="A317:A318"/>
    <mergeCell ref="A322:A323"/>
    <mergeCell ref="A283:A284"/>
    <mergeCell ref="I390:J390"/>
    <mergeCell ref="K390:N390"/>
    <mergeCell ref="O390:O391"/>
    <mergeCell ref="A180:A188"/>
    <mergeCell ref="A192:A195"/>
    <mergeCell ref="A199:A202"/>
    <mergeCell ref="B199:B200"/>
    <mergeCell ref="B201:B202"/>
    <mergeCell ref="A287:A292"/>
    <mergeCell ref="A304:A310"/>
    <mergeCell ref="C381:C383"/>
    <mergeCell ref="B369:B370"/>
    <mergeCell ref="B371:B372"/>
    <mergeCell ref="A168:A169"/>
    <mergeCell ref="A171:A173"/>
    <mergeCell ref="A178:A179"/>
    <mergeCell ref="A324:A325"/>
    <mergeCell ref="A313:A314"/>
    <mergeCell ref="A344:A347"/>
    <mergeCell ref="K359:N359"/>
    <mergeCell ref="A138:A139"/>
    <mergeCell ref="A140:A144"/>
    <mergeCell ref="A145:A146"/>
    <mergeCell ref="E334:E335"/>
    <mergeCell ref="F334:F335"/>
    <mergeCell ref="G334:H334"/>
    <mergeCell ref="O359:O360"/>
    <mergeCell ref="C361:C372"/>
    <mergeCell ref="E365:E366"/>
    <mergeCell ref="F359:F360"/>
    <mergeCell ref="O342:O343"/>
    <mergeCell ref="K342:N342"/>
    <mergeCell ref="O334:O335"/>
    <mergeCell ref="C140:C144"/>
    <mergeCell ref="C145:C146"/>
    <mergeCell ref="C147:C150"/>
    <mergeCell ref="C151:C152"/>
    <mergeCell ref="C156:C157"/>
    <mergeCell ref="C168:C169"/>
    <mergeCell ref="C171:C173"/>
    <mergeCell ref="C274:C276"/>
    <mergeCell ref="C178:C179"/>
    <mergeCell ref="C180:C188"/>
    <mergeCell ref="A132:A133"/>
    <mergeCell ref="G359:H359"/>
    <mergeCell ref="I359:J359"/>
    <mergeCell ref="C353:C355"/>
    <mergeCell ref="A353:A355"/>
    <mergeCell ref="G342:H342"/>
    <mergeCell ref="I342:J342"/>
    <mergeCell ref="D334:D335"/>
    <mergeCell ref="A105:A106"/>
    <mergeCell ref="A107:A108"/>
    <mergeCell ref="A111:A112"/>
    <mergeCell ref="A359:A360"/>
    <mergeCell ref="B359:B360"/>
    <mergeCell ref="C359:C360"/>
    <mergeCell ref="A113:A114"/>
    <mergeCell ref="A115:A118"/>
    <mergeCell ref="C344:C347"/>
    <mergeCell ref="C115:C118"/>
    <mergeCell ref="D342:D343"/>
    <mergeCell ref="E342:E343"/>
    <mergeCell ref="F342:F343"/>
    <mergeCell ref="C126:C129"/>
    <mergeCell ref="C132:C133"/>
    <mergeCell ref="C138:C139"/>
    <mergeCell ref="A91:A92"/>
    <mergeCell ref="A98:A99"/>
    <mergeCell ref="A101:A102"/>
    <mergeCell ref="C348:C349"/>
    <mergeCell ref="A120:A121"/>
    <mergeCell ref="A56:A64"/>
    <mergeCell ref="A65:A66"/>
    <mergeCell ref="A74:A75"/>
    <mergeCell ref="A77:A82"/>
    <mergeCell ref="A84:A85"/>
    <mergeCell ref="A89:A90"/>
    <mergeCell ref="B89:B90"/>
    <mergeCell ref="A342:A343"/>
    <mergeCell ref="B342:B343"/>
    <mergeCell ref="C342:C343"/>
    <mergeCell ref="C91:C92"/>
    <mergeCell ref="C98:C99"/>
    <mergeCell ref="C101:C102"/>
    <mergeCell ref="C105:C106"/>
    <mergeCell ref="C107:C108"/>
    <mergeCell ref="C111:C112"/>
    <mergeCell ref="C113:C114"/>
    <mergeCell ref="C120:C121"/>
    <mergeCell ref="C122:C125"/>
    <mergeCell ref="A36:A40"/>
    <mergeCell ref="A41:A44"/>
    <mergeCell ref="A45:A52"/>
    <mergeCell ref="B47:B48"/>
    <mergeCell ref="B49:B50"/>
    <mergeCell ref="B51:B52"/>
    <mergeCell ref="A18:A27"/>
    <mergeCell ref="A28:A30"/>
    <mergeCell ref="A32:A35"/>
    <mergeCell ref="A16:A17"/>
    <mergeCell ref="B16:B17"/>
    <mergeCell ref="C16:C17"/>
    <mergeCell ref="D16:D17"/>
    <mergeCell ref="E16:E17"/>
    <mergeCell ref="F16:F17"/>
    <mergeCell ref="G16:H16"/>
    <mergeCell ref="I16:J16"/>
    <mergeCell ref="K16:N16"/>
    <mergeCell ref="O16:O17"/>
    <mergeCell ref="A334:A335"/>
    <mergeCell ref="B334:B335"/>
    <mergeCell ref="C334:C335"/>
    <mergeCell ref="I334:J334"/>
    <mergeCell ref="K334:N334"/>
    <mergeCell ref="A333:O333"/>
    <mergeCell ref="D390:D391"/>
    <mergeCell ref="E390:E391"/>
    <mergeCell ref="F390:F391"/>
    <mergeCell ref="G390:H390"/>
    <mergeCell ref="D359:D360"/>
    <mergeCell ref="E359:E360"/>
    <mergeCell ref="C18:C27"/>
    <mergeCell ref="C28:C30"/>
    <mergeCell ref="C32:C35"/>
    <mergeCell ref="C36:C40"/>
    <mergeCell ref="C41:C44"/>
    <mergeCell ref="C45:C52"/>
    <mergeCell ref="C56:C64"/>
    <mergeCell ref="C65:C66"/>
    <mergeCell ref="C74:C75"/>
    <mergeCell ref="C77:C82"/>
    <mergeCell ref="C84:C85"/>
    <mergeCell ref="C322:C323"/>
    <mergeCell ref="C324:C325"/>
    <mergeCell ref="B45:B46"/>
    <mergeCell ref="A390:A391"/>
    <mergeCell ref="B390:B391"/>
    <mergeCell ref="C390:C391"/>
    <mergeCell ref="A389:O389"/>
    <mergeCell ref="A358:O358"/>
    <mergeCell ref="A341:O341"/>
    <mergeCell ref="C280:C281"/>
    <mergeCell ref="C192:C195"/>
    <mergeCell ref="C199:C202"/>
    <mergeCell ref="C205:C208"/>
    <mergeCell ref="C210:C211"/>
    <mergeCell ref="C283:C284"/>
    <mergeCell ref="C287:C292"/>
    <mergeCell ref="C304:C310"/>
    <mergeCell ref="C313:C314"/>
    <mergeCell ref="C317:C318"/>
    <mergeCell ref="C213:C217"/>
    <mergeCell ref="C218:C220"/>
    <mergeCell ref="C221:C224"/>
    <mergeCell ref="C226:C227"/>
    <mergeCell ref="C233:C261"/>
  </mergeCells>
  <conditionalFormatting sqref="E322">
    <cfRule type="cellIs" dxfId="248" priority="1" stopIfTrue="1" operator="lessThanOrEqual">
      <formula>0</formula>
    </cfRule>
  </conditionalFormatting>
  <pageMargins left="0" right="0" top="0.35433070866141736" bottom="0" header="0" footer="0"/>
  <pageSetup scale="38" orientation="landscape" r:id="rId1"/>
  <headerFooter alignWithMargins="0"/>
  <rowBreaks count="5" manualBreakCount="5">
    <brk id="198" max="14" man="1"/>
    <brk id="232" max="14" man="1"/>
    <brk id="331" max="14" man="1"/>
    <brk id="355" max="14" man="1"/>
    <brk id="386" max="14" man="1"/>
  </rowBreaks>
  <colBreaks count="1" manualBreakCount="1">
    <brk id="14" max="39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Q506"/>
  <sheetViews>
    <sheetView zoomScale="64" zoomScaleNormal="64" zoomScaleSheetLayoutView="53" workbookViewId="0">
      <pane ySplit="8" topLeftCell="A375" activePane="bottomLeft" state="frozen"/>
      <selection pane="bottomLeft" activeCell="D370" sqref="D370"/>
    </sheetView>
  </sheetViews>
  <sheetFormatPr baseColWidth="10" defaultColWidth="11.7109375" defaultRowHeight="63.75" customHeight="1" x14ac:dyDescent="0.2"/>
  <cols>
    <col min="1" max="1" width="13" style="394" customWidth="1"/>
    <col min="2" max="2" width="32.5703125" style="399" customWidth="1"/>
    <col min="3" max="3" width="32.5703125" style="400" customWidth="1"/>
    <col min="4" max="4" width="16.42578125" style="401" customWidth="1"/>
    <col min="5" max="5" width="16.42578125" style="402" customWidth="1"/>
    <col min="6" max="6" width="16.42578125" style="399" customWidth="1"/>
    <col min="7" max="7" width="27" style="399" customWidth="1"/>
    <col min="8" max="8" width="20" style="399" customWidth="1"/>
    <col min="9" max="10" width="8.28515625" style="391" customWidth="1"/>
    <col min="11" max="11" width="8.42578125" style="391" customWidth="1"/>
    <col min="12" max="12" width="11.5703125" style="391" customWidth="1"/>
    <col min="13" max="13" width="3.7109375" style="396" bestFit="1" customWidth="1"/>
    <col min="14" max="14" width="6.5703125" style="396" bestFit="1" customWidth="1"/>
    <col min="15" max="16" width="4.140625" style="396" bestFit="1" customWidth="1"/>
    <col min="17" max="17" width="71.140625" style="396" customWidth="1"/>
    <col min="18" max="28" width="11.7109375" style="391" customWidth="1"/>
    <col min="29" max="256" width="11.7109375" style="391"/>
    <col min="257" max="257" width="9.7109375" style="391" customWidth="1"/>
    <col min="258" max="259" width="32.5703125" style="391" customWidth="1"/>
    <col min="260" max="262" width="16.42578125" style="391" customWidth="1"/>
    <col min="263" max="263" width="27" style="391" customWidth="1"/>
    <col min="264" max="264" width="16.7109375" style="391" customWidth="1"/>
    <col min="265" max="272" width="11.7109375" style="391" customWidth="1"/>
    <col min="273" max="273" width="41" style="391" customWidth="1"/>
    <col min="274" max="284" width="11.7109375" style="391" customWidth="1"/>
    <col min="285" max="512" width="11.7109375" style="391"/>
    <col min="513" max="513" width="9.7109375" style="391" customWidth="1"/>
    <col min="514" max="515" width="32.5703125" style="391" customWidth="1"/>
    <col min="516" max="518" width="16.42578125" style="391" customWidth="1"/>
    <col min="519" max="519" width="27" style="391" customWidth="1"/>
    <col min="520" max="520" width="16.7109375" style="391" customWidth="1"/>
    <col min="521" max="528" width="11.7109375" style="391" customWidth="1"/>
    <col min="529" max="529" width="41" style="391" customWidth="1"/>
    <col min="530" max="540" width="11.7109375" style="391" customWidth="1"/>
    <col min="541" max="768" width="11.7109375" style="391"/>
    <col min="769" max="769" width="9.7109375" style="391" customWidth="1"/>
    <col min="770" max="771" width="32.5703125" style="391" customWidth="1"/>
    <col min="772" max="774" width="16.42578125" style="391" customWidth="1"/>
    <col min="775" max="775" width="27" style="391" customWidth="1"/>
    <col min="776" max="776" width="16.7109375" style="391" customWidth="1"/>
    <col min="777" max="784" width="11.7109375" style="391" customWidth="1"/>
    <col min="785" max="785" width="41" style="391" customWidth="1"/>
    <col min="786" max="796" width="11.7109375" style="391" customWidth="1"/>
    <col min="797" max="1024" width="11.7109375" style="391"/>
    <col min="1025" max="1025" width="9.7109375" style="391" customWidth="1"/>
    <col min="1026" max="1027" width="32.5703125" style="391" customWidth="1"/>
    <col min="1028" max="1030" width="16.42578125" style="391" customWidth="1"/>
    <col min="1031" max="1031" width="27" style="391" customWidth="1"/>
    <col min="1032" max="1032" width="16.7109375" style="391" customWidth="1"/>
    <col min="1033" max="1040" width="11.7109375" style="391" customWidth="1"/>
    <col min="1041" max="1041" width="41" style="391" customWidth="1"/>
    <col min="1042" max="1052" width="11.7109375" style="391" customWidth="1"/>
    <col min="1053" max="1280" width="11.7109375" style="391"/>
    <col min="1281" max="1281" width="9.7109375" style="391" customWidth="1"/>
    <col min="1282" max="1283" width="32.5703125" style="391" customWidth="1"/>
    <col min="1284" max="1286" width="16.42578125" style="391" customWidth="1"/>
    <col min="1287" max="1287" width="27" style="391" customWidth="1"/>
    <col min="1288" max="1288" width="16.7109375" style="391" customWidth="1"/>
    <col min="1289" max="1296" width="11.7109375" style="391" customWidth="1"/>
    <col min="1297" max="1297" width="41" style="391" customWidth="1"/>
    <col min="1298" max="1308" width="11.7109375" style="391" customWidth="1"/>
    <col min="1309" max="1536" width="11.7109375" style="391"/>
    <col min="1537" max="1537" width="9.7109375" style="391" customWidth="1"/>
    <col min="1538" max="1539" width="32.5703125" style="391" customWidth="1"/>
    <col min="1540" max="1542" width="16.42578125" style="391" customWidth="1"/>
    <col min="1543" max="1543" width="27" style="391" customWidth="1"/>
    <col min="1544" max="1544" width="16.7109375" style="391" customWidth="1"/>
    <col min="1545" max="1552" width="11.7109375" style="391" customWidth="1"/>
    <col min="1553" max="1553" width="41" style="391" customWidth="1"/>
    <col min="1554" max="1564" width="11.7109375" style="391" customWidth="1"/>
    <col min="1565" max="1792" width="11.7109375" style="391"/>
    <col min="1793" max="1793" width="9.7109375" style="391" customWidth="1"/>
    <col min="1794" max="1795" width="32.5703125" style="391" customWidth="1"/>
    <col min="1796" max="1798" width="16.42578125" style="391" customWidth="1"/>
    <col min="1799" max="1799" width="27" style="391" customWidth="1"/>
    <col min="1800" max="1800" width="16.7109375" style="391" customWidth="1"/>
    <col min="1801" max="1808" width="11.7109375" style="391" customWidth="1"/>
    <col min="1809" max="1809" width="41" style="391" customWidth="1"/>
    <col min="1810" max="1820" width="11.7109375" style="391" customWidth="1"/>
    <col min="1821" max="2048" width="11.7109375" style="391"/>
    <col min="2049" max="2049" width="9.7109375" style="391" customWidth="1"/>
    <col min="2050" max="2051" width="32.5703125" style="391" customWidth="1"/>
    <col min="2052" max="2054" width="16.42578125" style="391" customWidth="1"/>
    <col min="2055" max="2055" width="27" style="391" customWidth="1"/>
    <col min="2056" max="2056" width="16.7109375" style="391" customWidth="1"/>
    <col min="2057" max="2064" width="11.7109375" style="391" customWidth="1"/>
    <col min="2065" max="2065" width="41" style="391" customWidth="1"/>
    <col min="2066" max="2076" width="11.7109375" style="391" customWidth="1"/>
    <col min="2077" max="2304" width="11.7109375" style="391"/>
    <col min="2305" max="2305" width="9.7109375" style="391" customWidth="1"/>
    <col min="2306" max="2307" width="32.5703125" style="391" customWidth="1"/>
    <col min="2308" max="2310" width="16.42578125" style="391" customWidth="1"/>
    <col min="2311" max="2311" width="27" style="391" customWidth="1"/>
    <col min="2312" max="2312" width="16.7109375" style="391" customWidth="1"/>
    <col min="2313" max="2320" width="11.7109375" style="391" customWidth="1"/>
    <col min="2321" max="2321" width="41" style="391" customWidth="1"/>
    <col min="2322" max="2332" width="11.7109375" style="391" customWidth="1"/>
    <col min="2333" max="2560" width="11.7109375" style="391"/>
    <col min="2561" max="2561" width="9.7109375" style="391" customWidth="1"/>
    <col min="2562" max="2563" width="32.5703125" style="391" customWidth="1"/>
    <col min="2564" max="2566" width="16.42578125" style="391" customWidth="1"/>
    <col min="2567" max="2567" width="27" style="391" customWidth="1"/>
    <col min="2568" max="2568" width="16.7109375" style="391" customWidth="1"/>
    <col min="2569" max="2576" width="11.7109375" style="391" customWidth="1"/>
    <col min="2577" max="2577" width="41" style="391" customWidth="1"/>
    <col min="2578" max="2588" width="11.7109375" style="391" customWidth="1"/>
    <col min="2589" max="2816" width="11.7109375" style="391"/>
    <col min="2817" max="2817" width="9.7109375" style="391" customWidth="1"/>
    <col min="2818" max="2819" width="32.5703125" style="391" customWidth="1"/>
    <col min="2820" max="2822" width="16.42578125" style="391" customWidth="1"/>
    <col min="2823" max="2823" width="27" style="391" customWidth="1"/>
    <col min="2824" max="2824" width="16.7109375" style="391" customWidth="1"/>
    <col min="2825" max="2832" width="11.7109375" style="391" customWidth="1"/>
    <col min="2833" max="2833" width="41" style="391" customWidth="1"/>
    <col min="2834" max="2844" width="11.7109375" style="391" customWidth="1"/>
    <col min="2845" max="3072" width="11.7109375" style="391"/>
    <col min="3073" max="3073" width="9.7109375" style="391" customWidth="1"/>
    <col min="3074" max="3075" width="32.5703125" style="391" customWidth="1"/>
    <col min="3076" max="3078" width="16.42578125" style="391" customWidth="1"/>
    <col min="3079" max="3079" width="27" style="391" customWidth="1"/>
    <col min="3080" max="3080" width="16.7109375" style="391" customWidth="1"/>
    <col min="3081" max="3088" width="11.7109375" style="391" customWidth="1"/>
    <col min="3089" max="3089" width="41" style="391" customWidth="1"/>
    <col min="3090" max="3100" width="11.7109375" style="391" customWidth="1"/>
    <col min="3101" max="3328" width="11.7109375" style="391"/>
    <col min="3329" max="3329" width="9.7109375" style="391" customWidth="1"/>
    <col min="3330" max="3331" width="32.5703125" style="391" customWidth="1"/>
    <col min="3332" max="3334" width="16.42578125" style="391" customWidth="1"/>
    <col min="3335" max="3335" width="27" style="391" customWidth="1"/>
    <col min="3336" max="3336" width="16.7109375" style="391" customWidth="1"/>
    <col min="3337" max="3344" width="11.7109375" style="391" customWidth="1"/>
    <col min="3345" max="3345" width="41" style="391" customWidth="1"/>
    <col min="3346" max="3356" width="11.7109375" style="391" customWidth="1"/>
    <col min="3357" max="3584" width="11.7109375" style="391"/>
    <col min="3585" max="3585" width="9.7109375" style="391" customWidth="1"/>
    <col min="3586" max="3587" width="32.5703125" style="391" customWidth="1"/>
    <col min="3588" max="3590" width="16.42578125" style="391" customWidth="1"/>
    <col min="3591" max="3591" width="27" style="391" customWidth="1"/>
    <col min="3592" max="3592" width="16.7109375" style="391" customWidth="1"/>
    <col min="3593" max="3600" width="11.7109375" style="391" customWidth="1"/>
    <col min="3601" max="3601" width="41" style="391" customWidth="1"/>
    <col min="3602" max="3612" width="11.7109375" style="391" customWidth="1"/>
    <col min="3613" max="3840" width="11.7109375" style="391"/>
    <col min="3841" max="3841" width="9.7109375" style="391" customWidth="1"/>
    <col min="3842" max="3843" width="32.5703125" style="391" customWidth="1"/>
    <col min="3844" max="3846" width="16.42578125" style="391" customWidth="1"/>
    <col min="3847" max="3847" width="27" style="391" customWidth="1"/>
    <col min="3848" max="3848" width="16.7109375" style="391" customWidth="1"/>
    <col min="3849" max="3856" width="11.7109375" style="391" customWidth="1"/>
    <col min="3857" max="3857" width="41" style="391" customWidth="1"/>
    <col min="3858" max="3868" width="11.7109375" style="391" customWidth="1"/>
    <col min="3869" max="4096" width="11.7109375" style="391"/>
    <col min="4097" max="4097" width="9.7109375" style="391" customWidth="1"/>
    <col min="4098" max="4099" width="32.5703125" style="391" customWidth="1"/>
    <col min="4100" max="4102" width="16.42578125" style="391" customWidth="1"/>
    <col min="4103" max="4103" width="27" style="391" customWidth="1"/>
    <col min="4104" max="4104" width="16.7109375" style="391" customWidth="1"/>
    <col min="4105" max="4112" width="11.7109375" style="391" customWidth="1"/>
    <col min="4113" max="4113" width="41" style="391" customWidth="1"/>
    <col min="4114" max="4124" width="11.7109375" style="391" customWidth="1"/>
    <col min="4125" max="4352" width="11.7109375" style="391"/>
    <col min="4353" max="4353" width="9.7109375" style="391" customWidth="1"/>
    <col min="4354" max="4355" width="32.5703125" style="391" customWidth="1"/>
    <col min="4356" max="4358" width="16.42578125" style="391" customWidth="1"/>
    <col min="4359" max="4359" width="27" style="391" customWidth="1"/>
    <col min="4360" max="4360" width="16.7109375" style="391" customWidth="1"/>
    <col min="4361" max="4368" width="11.7109375" style="391" customWidth="1"/>
    <col min="4369" max="4369" width="41" style="391" customWidth="1"/>
    <col min="4370" max="4380" width="11.7109375" style="391" customWidth="1"/>
    <col min="4381" max="4608" width="11.7109375" style="391"/>
    <col min="4609" max="4609" width="9.7109375" style="391" customWidth="1"/>
    <col min="4610" max="4611" width="32.5703125" style="391" customWidth="1"/>
    <col min="4612" max="4614" width="16.42578125" style="391" customWidth="1"/>
    <col min="4615" max="4615" width="27" style="391" customWidth="1"/>
    <col min="4616" max="4616" width="16.7109375" style="391" customWidth="1"/>
    <col min="4617" max="4624" width="11.7109375" style="391" customWidth="1"/>
    <col min="4625" max="4625" width="41" style="391" customWidth="1"/>
    <col min="4626" max="4636" width="11.7109375" style="391" customWidth="1"/>
    <col min="4637" max="4864" width="11.7109375" style="391"/>
    <col min="4865" max="4865" width="9.7109375" style="391" customWidth="1"/>
    <col min="4866" max="4867" width="32.5703125" style="391" customWidth="1"/>
    <col min="4868" max="4870" width="16.42578125" style="391" customWidth="1"/>
    <col min="4871" max="4871" width="27" style="391" customWidth="1"/>
    <col min="4872" max="4872" width="16.7109375" style="391" customWidth="1"/>
    <col min="4873" max="4880" width="11.7109375" style="391" customWidth="1"/>
    <col min="4881" max="4881" width="41" style="391" customWidth="1"/>
    <col min="4882" max="4892" width="11.7109375" style="391" customWidth="1"/>
    <col min="4893" max="5120" width="11.7109375" style="391"/>
    <col min="5121" max="5121" width="9.7109375" style="391" customWidth="1"/>
    <col min="5122" max="5123" width="32.5703125" style="391" customWidth="1"/>
    <col min="5124" max="5126" width="16.42578125" style="391" customWidth="1"/>
    <col min="5127" max="5127" width="27" style="391" customWidth="1"/>
    <col min="5128" max="5128" width="16.7109375" style="391" customWidth="1"/>
    <col min="5129" max="5136" width="11.7109375" style="391" customWidth="1"/>
    <col min="5137" max="5137" width="41" style="391" customWidth="1"/>
    <col min="5138" max="5148" width="11.7109375" style="391" customWidth="1"/>
    <col min="5149" max="5376" width="11.7109375" style="391"/>
    <col min="5377" max="5377" width="9.7109375" style="391" customWidth="1"/>
    <col min="5378" max="5379" width="32.5703125" style="391" customWidth="1"/>
    <col min="5380" max="5382" width="16.42578125" style="391" customWidth="1"/>
    <col min="5383" max="5383" width="27" style="391" customWidth="1"/>
    <col min="5384" max="5384" width="16.7109375" style="391" customWidth="1"/>
    <col min="5385" max="5392" width="11.7109375" style="391" customWidth="1"/>
    <col min="5393" max="5393" width="41" style="391" customWidth="1"/>
    <col min="5394" max="5404" width="11.7109375" style="391" customWidth="1"/>
    <col min="5405" max="5632" width="11.7109375" style="391"/>
    <col min="5633" max="5633" width="9.7109375" style="391" customWidth="1"/>
    <col min="5634" max="5635" width="32.5703125" style="391" customWidth="1"/>
    <col min="5636" max="5638" width="16.42578125" style="391" customWidth="1"/>
    <col min="5639" max="5639" width="27" style="391" customWidth="1"/>
    <col min="5640" max="5640" width="16.7109375" style="391" customWidth="1"/>
    <col min="5641" max="5648" width="11.7109375" style="391" customWidth="1"/>
    <col min="5649" max="5649" width="41" style="391" customWidth="1"/>
    <col min="5650" max="5660" width="11.7109375" style="391" customWidth="1"/>
    <col min="5661" max="5888" width="11.7109375" style="391"/>
    <col min="5889" max="5889" width="9.7109375" style="391" customWidth="1"/>
    <col min="5890" max="5891" width="32.5703125" style="391" customWidth="1"/>
    <col min="5892" max="5894" width="16.42578125" style="391" customWidth="1"/>
    <col min="5895" max="5895" width="27" style="391" customWidth="1"/>
    <col min="5896" max="5896" width="16.7109375" style="391" customWidth="1"/>
    <col min="5897" max="5904" width="11.7109375" style="391" customWidth="1"/>
    <col min="5905" max="5905" width="41" style="391" customWidth="1"/>
    <col min="5906" max="5916" width="11.7109375" style="391" customWidth="1"/>
    <col min="5917" max="6144" width="11.7109375" style="391"/>
    <col min="6145" max="6145" width="9.7109375" style="391" customWidth="1"/>
    <col min="6146" max="6147" width="32.5703125" style="391" customWidth="1"/>
    <col min="6148" max="6150" width="16.42578125" style="391" customWidth="1"/>
    <col min="6151" max="6151" width="27" style="391" customWidth="1"/>
    <col min="6152" max="6152" width="16.7109375" style="391" customWidth="1"/>
    <col min="6153" max="6160" width="11.7109375" style="391" customWidth="1"/>
    <col min="6161" max="6161" width="41" style="391" customWidth="1"/>
    <col min="6162" max="6172" width="11.7109375" style="391" customWidth="1"/>
    <col min="6173" max="6400" width="11.7109375" style="391"/>
    <col min="6401" max="6401" width="9.7109375" style="391" customWidth="1"/>
    <col min="6402" max="6403" width="32.5703125" style="391" customWidth="1"/>
    <col min="6404" max="6406" width="16.42578125" style="391" customWidth="1"/>
    <col min="6407" max="6407" width="27" style="391" customWidth="1"/>
    <col min="6408" max="6408" width="16.7109375" style="391" customWidth="1"/>
    <col min="6409" max="6416" width="11.7109375" style="391" customWidth="1"/>
    <col min="6417" max="6417" width="41" style="391" customWidth="1"/>
    <col min="6418" max="6428" width="11.7109375" style="391" customWidth="1"/>
    <col min="6429" max="6656" width="11.7109375" style="391"/>
    <col min="6657" max="6657" width="9.7109375" style="391" customWidth="1"/>
    <col min="6658" max="6659" width="32.5703125" style="391" customWidth="1"/>
    <col min="6660" max="6662" width="16.42578125" style="391" customWidth="1"/>
    <col min="6663" max="6663" width="27" style="391" customWidth="1"/>
    <col min="6664" max="6664" width="16.7109375" style="391" customWidth="1"/>
    <col min="6665" max="6672" width="11.7109375" style="391" customWidth="1"/>
    <col min="6673" max="6673" width="41" style="391" customWidth="1"/>
    <col min="6674" max="6684" width="11.7109375" style="391" customWidth="1"/>
    <col min="6685" max="6912" width="11.7109375" style="391"/>
    <col min="6913" max="6913" width="9.7109375" style="391" customWidth="1"/>
    <col min="6914" max="6915" width="32.5703125" style="391" customWidth="1"/>
    <col min="6916" max="6918" width="16.42578125" style="391" customWidth="1"/>
    <col min="6919" max="6919" width="27" style="391" customWidth="1"/>
    <col min="6920" max="6920" width="16.7109375" style="391" customWidth="1"/>
    <col min="6921" max="6928" width="11.7109375" style="391" customWidth="1"/>
    <col min="6929" max="6929" width="41" style="391" customWidth="1"/>
    <col min="6930" max="6940" width="11.7109375" style="391" customWidth="1"/>
    <col min="6941" max="7168" width="11.7109375" style="391"/>
    <col min="7169" max="7169" width="9.7109375" style="391" customWidth="1"/>
    <col min="7170" max="7171" width="32.5703125" style="391" customWidth="1"/>
    <col min="7172" max="7174" width="16.42578125" style="391" customWidth="1"/>
    <col min="7175" max="7175" width="27" style="391" customWidth="1"/>
    <col min="7176" max="7176" width="16.7109375" style="391" customWidth="1"/>
    <col min="7177" max="7184" width="11.7109375" style="391" customWidth="1"/>
    <col min="7185" max="7185" width="41" style="391" customWidth="1"/>
    <col min="7186" max="7196" width="11.7109375" style="391" customWidth="1"/>
    <col min="7197" max="7424" width="11.7109375" style="391"/>
    <col min="7425" max="7425" width="9.7109375" style="391" customWidth="1"/>
    <col min="7426" max="7427" width="32.5703125" style="391" customWidth="1"/>
    <col min="7428" max="7430" width="16.42578125" style="391" customWidth="1"/>
    <col min="7431" max="7431" width="27" style="391" customWidth="1"/>
    <col min="7432" max="7432" width="16.7109375" style="391" customWidth="1"/>
    <col min="7433" max="7440" width="11.7109375" style="391" customWidth="1"/>
    <col min="7441" max="7441" width="41" style="391" customWidth="1"/>
    <col min="7442" max="7452" width="11.7109375" style="391" customWidth="1"/>
    <col min="7453" max="7680" width="11.7109375" style="391"/>
    <col min="7681" max="7681" width="9.7109375" style="391" customWidth="1"/>
    <col min="7682" max="7683" width="32.5703125" style="391" customWidth="1"/>
    <col min="7684" max="7686" width="16.42578125" style="391" customWidth="1"/>
    <col min="7687" max="7687" width="27" style="391" customWidth="1"/>
    <col min="7688" max="7688" width="16.7109375" style="391" customWidth="1"/>
    <col min="7689" max="7696" width="11.7109375" style="391" customWidth="1"/>
    <col min="7697" max="7697" width="41" style="391" customWidth="1"/>
    <col min="7698" max="7708" width="11.7109375" style="391" customWidth="1"/>
    <col min="7709" max="7936" width="11.7109375" style="391"/>
    <col min="7937" max="7937" width="9.7109375" style="391" customWidth="1"/>
    <col min="7938" max="7939" width="32.5703125" style="391" customWidth="1"/>
    <col min="7940" max="7942" width="16.42578125" style="391" customWidth="1"/>
    <col min="7943" max="7943" width="27" style="391" customWidth="1"/>
    <col min="7944" max="7944" width="16.7109375" style="391" customWidth="1"/>
    <col min="7945" max="7952" width="11.7109375" style="391" customWidth="1"/>
    <col min="7953" max="7953" width="41" style="391" customWidth="1"/>
    <col min="7954" max="7964" width="11.7109375" style="391" customWidth="1"/>
    <col min="7965" max="8192" width="11.7109375" style="391"/>
    <col min="8193" max="8193" width="9.7109375" style="391" customWidth="1"/>
    <col min="8194" max="8195" width="32.5703125" style="391" customWidth="1"/>
    <col min="8196" max="8198" width="16.42578125" style="391" customWidth="1"/>
    <col min="8199" max="8199" width="27" style="391" customWidth="1"/>
    <col min="8200" max="8200" width="16.7109375" style="391" customWidth="1"/>
    <col min="8201" max="8208" width="11.7109375" style="391" customWidth="1"/>
    <col min="8209" max="8209" width="41" style="391" customWidth="1"/>
    <col min="8210" max="8220" width="11.7109375" style="391" customWidth="1"/>
    <col min="8221" max="8448" width="11.7109375" style="391"/>
    <col min="8449" max="8449" width="9.7109375" style="391" customWidth="1"/>
    <col min="8450" max="8451" width="32.5703125" style="391" customWidth="1"/>
    <col min="8452" max="8454" width="16.42578125" style="391" customWidth="1"/>
    <col min="8455" max="8455" width="27" style="391" customWidth="1"/>
    <col min="8456" max="8456" width="16.7109375" style="391" customWidth="1"/>
    <col min="8457" max="8464" width="11.7109375" style="391" customWidth="1"/>
    <col min="8465" max="8465" width="41" style="391" customWidth="1"/>
    <col min="8466" max="8476" width="11.7109375" style="391" customWidth="1"/>
    <col min="8477" max="8704" width="11.7109375" style="391"/>
    <col min="8705" max="8705" width="9.7109375" style="391" customWidth="1"/>
    <col min="8706" max="8707" width="32.5703125" style="391" customWidth="1"/>
    <col min="8708" max="8710" width="16.42578125" style="391" customWidth="1"/>
    <col min="8711" max="8711" width="27" style="391" customWidth="1"/>
    <col min="8712" max="8712" width="16.7109375" style="391" customWidth="1"/>
    <col min="8713" max="8720" width="11.7109375" style="391" customWidth="1"/>
    <col min="8721" max="8721" width="41" style="391" customWidth="1"/>
    <col min="8722" max="8732" width="11.7109375" style="391" customWidth="1"/>
    <col min="8733" max="8960" width="11.7109375" style="391"/>
    <col min="8961" max="8961" width="9.7109375" style="391" customWidth="1"/>
    <col min="8962" max="8963" width="32.5703125" style="391" customWidth="1"/>
    <col min="8964" max="8966" width="16.42578125" style="391" customWidth="1"/>
    <col min="8967" max="8967" width="27" style="391" customWidth="1"/>
    <col min="8968" max="8968" width="16.7109375" style="391" customWidth="1"/>
    <col min="8969" max="8976" width="11.7109375" style="391" customWidth="1"/>
    <col min="8977" max="8977" width="41" style="391" customWidth="1"/>
    <col min="8978" max="8988" width="11.7109375" style="391" customWidth="1"/>
    <col min="8989" max="9216" width="11.7109375" style="391"/>
    <col min="9217" max="9217" width="9.7109375" style="391" customWidth="1"/>
    <col min="9218" max="9219" width="32.5703125" style="391" customWidth="1"/>
    <col min="9220" max="9222" width="16.42578125" style="391" customWidth="1"/>
    <col min="9223" max="9223" width="27" style="391" customWidth="1"/>
    <col min="9224" max="9224" width="16.7109375" style="391" customWidth="1"/>
    <col min="9225" max="9232" width="11.7109375" style="391" customWidth="1"/>
    <col min="9233" max="9233" width="41" style="391" customWidth="1"/>
    <col min="9234" max="9244" width="11.7109375" style="391" customWidth="1"/>
    <col min="9245" max="9472" width="11.7109375" style="391"/>
    <col min="9473" max="9473" width="9.7109375" style="391" customWidth="1"/>
    <col min="9474" max="9475" width="32.5703125" style="391" customWidth="1"/>
    <col min="9476" max="9478" width="16.42578125" style="391" customWidth="1"/>
    <col min="9479" max="9479" width="27" style="391" customWidth="1"/>
    <col min="9480" max="9480" width="16.7109375" style="391" customWidth="1"/>
    <col min="9481" max="9488" width="11.7109375" style="391" customWidth="1"/>
    <col min="9489" max="9489" width="41" style="391" customWidth="1"/>
    <col min="9490" max="9500" width="11.7109375" style="391" customWidth="1"/>
    <col min="9501" max="9728" width="11.7109375" style="391"/>
    <col min="9729" max="9729" width="9.7109375" style="391" customWidth="1"/>
    <col min="9730" max="9731" width="32.5703125" style="391" customWidth="1"/>
    <col min="9732" max="9734" width="16.42578125" style="391" customWidth="1"/>
    <col min="9735" max="9735" width="27" style="391" customWidth="1"/>
    <col min="9736" max="9736" width="16.7109375" style="391" customWidth="1"/>
    <col min="9737" max="9744" width="11.7109375" style="391" customWidth="1"/>
    <col min="9745" max="9745" width="41" style="391" customWidth="1"/>
    <col min="9746" max="9756" width="11.7109375" style="391" customWidth="1"/>
    <col min="9757" max="9984" width="11.7109375" style="391"/>
    <col min="9985" max="9985" width="9.7109375" style="391" customWidth="1"/>
    <col min="9986" max="9987" width="32.5703125" style="391" customWidth="1"/>
    <col min="9988" max="9990" width="16.42578125" style="391" customWidth="1"/>
    <col min="9991" max="9991" width="27" style="391" customWidth="1"/>
    <col min="9992" max="9992" width="16.7109375" style="391" customWidth="1"/>
    <col min="9993" max="10000" width="11.7109375" style="391" customWidth="1"/>
    <col min="10001" max="10001" width="41" style="391" customWidth="1"/>
    <col min="10002" max="10012" width="11.7109375" style="391" customWidth="1"/>
    <col min="10013" max="10240" width="11.7109375" style="391"/>
    <col min="10241" max="10241" width="9.7109375" style="391" customWidth="1"/>
    <col min="10242" max="10243" width="32.5703125" style="391" customWidth="1"/>
    <col min="10244" max="10246" width="16.42578125" style="391" customWidth="1"/>
    <col min="10247" max="10247" width="27" style="391" customWidth="1"/>
    <col min="10248" max="10248" width="16.7109375" style="391" customWidth="1"/>
    <col min="10249" max="10256" width="11.7109375" style="391" customWidth="1"/>
    <col min="10257" max="10257" width="41" style="391" customWidth="1"/>
    <col min="10258" max="10268" width="11.7109375" style="391" customWidth="1"/>
    <col min="10269" max="10496" width="11.7109375" style="391"/>
    <col min="10497" max="10497" width="9.7109375" style="391" customWidth="1"/>
    <col min="10498" max="10499" width="32.5703125" style="391" customWidth="1"/>
    <col min="10500" max="10502" width="16.42578125" style="391" customWidth="1"/>
    <col min="10503" max="10503" width="27" style="391" customWidth="1"/>
    <col min="10504" max="10504" width="16.7109375" style="391" customWidth="1"/>
    <col min="10505" max="10512" width="11.7109375" style="391" customWidth="1"/>
    <col min="10513" max="10513" width="41" style="391" customWidth="1"/>
    <col min="10514" max="10524" width="11.7109375" style="391" customWidth="1"/>
    <col min="10525" max="10752" width="11.7109375" style="391"/>
    <col min="10753" max="10753" width="9.7109375" style="391" customWidth="1"/>
    <col min="10754" max="10755" width="32.5703125" style="391" customWidth="1"/>
    <col min="10756" max="10758" width="16.42578125" style="391" customWidth="1"/>
    <col min="10759" max="10759" width="27" style="391" customWidth="1"/>
    <col min="10760" max="10760" width="16.7109375" style="391" customWidth="1"/>
    <col min="10761" max="10768" width="11.7109375" style="391" customWidth="1"/>
    <col min="10769" max="10769" width="41" style="391" customWidth="1"/>
    <col min="10770" max="10780" width="11.7109375" style="391" customWidth="1"/>
    <col min="10781" max="11008" width="11.7109375" style="391"/>
    <col min="11009" max="11009" width="9.7109375" style="391" customWidth="1"/>
    <col min="11010" max="11011" width="32.5703125" style="391" customWidth="1"/>
    <col min="11012" max="11014" width="16.42578125" style="391" customWidth="1"/>
    <col min="11015" max="11015" width="27" style="391" customWidth="1"/>
    <col min="11016" max="11016" width="16.7109375" style="391" customWidth="1"/>
    <col min="11017" max="11024" width="11.7109375" style="391" customWidth="1"/>
    <col min="11025" max="11025" width="41" style="391" customWidth="1"/>
    <col min="11026" max="11036" width="11.7109375" style="391" customWidth="1"/>
    <col min="11037" max="11264" width="11.7109375" style="391"/>
    <col min="11265" max="11265" width="9.7109375" style="391" customWidth="1"/>
    <col min="11266" max="11267" width="32.5703125" style="391" customWidth="1"/>
    <col min="11268" max="11270" width="16.42578125" style="391" customWidth="1"/>
    <col min="11271" max="11271" width="27" style="391" customWidth="1"/>
    <col min="11272" max="11272" width="16.7109375" style="391" customWidth="1"/>
    <col min="11273" max="11280" width="11.7109375" style="391" customWidth="1"/>
    <col min="11281" max="11281" width="41" style="391" customWidth="1"/>
    <col min="11282" max="11292" width="11.7109375" style="391" customWidth="1"/>
    <col min="11293" max="11520" width="11.7109375" style="391"/>
    <col min="11521" max="11521" width="9.7109375" style="391" customWidth="1"/>
    <col min="11522" max="11523" width="32.5703125" style="391" customWidth="1"/>
    <col min="11524" max="11526" width="16.42578125" style="391" customWidth="1"/>
    <col min="11527" max="11527" width="27" style="391" customWidth="1"/>
    <col min="11528" max="11528" width="16.7109375" style="391" customWidth="1"/>
    <col min="11529" max="11536" width="11.7109375" style="391" customWidth="1"/>
    <col min="11537" max="11537" width="41" style="391" customWidth="1"/>
    <col min="11538" max="11548" width="11.7109375" style="391" customWidth="1"/>
    <col min="11549" max="11776" width="11.7109375" style="391"/>
    <col min="11777" max="11777" width="9.7109375" style="391" customWidth="1"/>
    <col min="11778" max="11779" width="32.5703125" style="391" customWidth="1"/>
    <col min="11780" max="11782" width="16.42578125" style="391" customWidth="1"/>
    <col min="11783" max="11783" width="27" style="391" customWidth="1"/>
    <col min="11784" max="11784" width="16.7109375" style="391" customWidth="1"/>
    <col min="11785" max="11792" width="11.7109375" style="391" customWidth="1"/>
    <col min="11793" max="11793" width="41" style="391" customWidth="1"/>
    <col min="11794" max="11804" width="11.7109375" style="391" customWidth="1"/>
    <col min="11805" max="12032" width="11.7109375" style="391"/>
    <col min="12033" max="12033" width="9.7109375" style="391" customWidth="1"/>
    <col min="12034" max="12035" width="32.5703125" style="391" customWidth="1"/>
    <col min="12036" max="12038" width="16.42578125" style="391" customWidth="1"/>
    <col min="12039" max="12039" width="27" style="391" customWidth="1"/>
    <col min="12040" max="12040" width="16.7109375" style="391" customWidth="1"/>
    <col min="12041" max="12048" width="11.7109375" style="391" customWidth="1"/>
    <col min="12049" max="12049" width="41" style="391" customWidth="1"/>
    <col min="12050" max="12060" width="11.7109375" style="391" customWidth="1"/>
    <col min="12061" max="12288" width="11.7109375" style="391"/>
    <col min="12289" max="12289" width="9.7109375" style="391" customWidth="1"/>
    <col min="12290" max="12291" width="32.5703125" style="391" customWidth="1"/>
    <col min="12292" max="12294" width="16.42578125" style="391" customWidth="1"/>
    <col min="12295" max="12295" width="27" style="391" customWidth="1"/>
    <col min="12296" max="12296" width="16.7109375" style="391" customWidth="1"/>
    <col min="12297" max="12304" width="11.7109375" style="391" customWidth="1"/>
    <col min="12305" max="12305" width="41" style="391" customWidth="1"/>
    <col min="12306" max="12316" width="11.7109375" style="391" customWidth="1"/>
    <col min="12317" max="12544" width="11.7109375" style="391"/>
    <col min="12545" max="12545" width="9.7109375" style="391" customWidth="1"/>
    <col min="12546" max="12547" width="32.5703125" style="391" customWidth="1"/>
    <col min="12548" max="12550" width="16.42578125" style="391" customWidth="1"/>
    <col min="12551" max="12551" width="27" style="391" customWidth="1"/>
    <col min="12552" max="12552" width="16.7109375" style="391" customWidth="1"/>
    <col min="12553" max="12560" width="11.7109375" style="391" customWidth="1"/>
    <col min="12561" max="12561" width="41" style="391" customWidth="1"/>
    <col min="12562" max="12572" width="11.7109375" style="391" customWidth="1"/>
    <col min="12573" max="12800" width="11.7109375" style="391"/>
    <col min="12801" max="12801" width="9.7109375" style="391" customWidth="1"/>
    <col min="12802" max="12803" width="32.5703125" style="391" customWidth="1"/>
    <col min="12804" max="12806" width="16.42578125" style="391" customWidth="1"/>
    <col min="12807" max="12807" width="27" style="391" customWidth="1"/>
    <col min="12808" max="12808" width="16.7109375" style="391" customWidth="1"/>
    <col min="12809" max="12816" width="11.7109375" style="391" customWidth="1"/>
    <col min="12817" max="12817" width="41" style="391" customWidth="1"/>
    <col min="12818" max="12828" width="11.7109375" style="391" customWidth="1"/>
    <col min="12829" max="13056" width="11.7109375" style="391"/>
    <col min="13057" max="13057" width="9.7109375" style="391" customWidth="1"/>
    <col min="13058" max="13059" width="32.5703125" style="391" customWidth="1"/>
    <col min="13060" max="13062" width="16.42578125" style="391" customWidth="1"/>
    <col min="13063" max="13063" width="27" style="391" customWidth="1"/>
    <col min="13064" max="13064" width="16.7109375" style="391" customWidth="1"/>
    <col min="13065" max="13072" width="11.7109375" style="391" customWidth="1"/>
    <col min="13073" max="13073" width="41" style="391" customWidth="1"/>
    <col min="13074" max="13084" width="11.7109375" style="391" customWidth="1"/>
    <col min="13085" max="13312" width="11.7109375" style="391"/>
    <col min="13313" max="13313" width="9.7109375" style="391" customWidth="1"/>
    <col min="13314" max="13315" width="32.5703125" style="391" customWidth="1"/>
    <col min="13316" max="13318" width="16.42578125" style="391" customWidth="1"/>
    <col min="13319" max="13319" width="27" style="391" customWidth="1"/>
    <col min="13320" max="13320" width="16.7109375" style="391" customWidth="1"/>
    <col min="13321" max="13328" width="11.7109375" style="391" customWidth="1"/>
    <col min="13329" max="13329" width="41" style="391" customWidth="1"/>
    <col min="13330" max="13340" width="11.7109375" style="391" customWidth="1"/>
    <col min="13341" max="13568" width="11.7109375" style="391"/>
    <col min="13569" max="13569" width="9.7109375" style="391" customWidth="1"/>
    <col min="13570" max="13571" width="32.5703125" style="391" customWidth="1"/>
    <col min="13572" max="13574" width="16.42578125" style="391" customWidth="1"/>
    <col min="13575" max="13575" width="27" style="391" customWidth="1"/>
    <col min="13576" max="13576" width="16.7109375" style="391" customWidth="1"/>
    <col min="13577" max="13584" width="11.7109375" style="391" customWidth="1"/>
    <col min="13585" max="13585" width="41" style="391" customWidth="1"/>
    <col min="13586" max="13596" width="11.7109375" style="391" customWidth="1"/>
    <col min="13597" max="13824" width="11.7109375" style="391"/>
    <col min="13825" max="13825" width="9.7109375" style="391" customWidth="1"/>
    <col min="13826" max="13827" width="32.5703125" style="391" customWidth="1"/>
    <col min="13828" max="13830" width="16.42578125" style="391" customWidth="1"/>
    <col min="13831" max="13831" width="27" style="391" customWidth="1"/>
    <col min="13832" max="13832" width="16.7109375" style="391" customWidth="1"/>
    <col min="13833" max="13840" width="11.7109375" style="391" customWidth="1"/>
    <col min="13841" max="13841" width="41" style="391" customWidth="1"/>
    <col min="13842" max="13852" width="11.7109375" style="391" customWidth="1"/>
    <col min="13853" max="14080" width="11.7109375" style="391"/>
    <col min="14081" max="14081" width="9.7109375" style="391" customWidth="1"/>
    <col min="14082" max="14083" width="32.5703125" style="391" customWidth="1"/>
    <col min="14084" max="14086" width="16.42578125" style="391" customWidth="1"/>
    <col min="14087" max="14087" width="27" style="391" customWidth="1"/>
    <col min="14088" max="14088" width="16.7109375" style="391" customWidth="1"/>
    <col min="14089" max="14096" width="11.7109375" style="391" customWidth="1"/>
    <col min="14097" max="14097" width="41" style="391" customWidth="1"/>
    <col min="14098" max="14108" width="11.7109375" style="391" customWidth="1"/>
    <col min="14109" max="14336" width="11.7109375" style="391"/>
    <col min="14337" max="14337" width="9.7109375" style="391" customWidth="1"/>
    <col min="14338" max="14339" width="32.5703125" style="391" customWidth="1"/>
    <col min="14340" max="14342" width="16.42578125" style="391" customWidth="1"/>
    <col min="14343" max="14343" width="27" style="391" customWidth="1"/>
    <col min="14344" max="14344" width="16.7109375" style="391" customWidth="1"/>
    <col min="14345" max="14352" width="11.7109375" style="391" customWidth="1"/>
    <col min="14353" max="14353" width="41" style="391" customWidth="1"/>
    <col min="14354" max="14364" width="11.7109375" style="391" customWidth="1"/>
    <col min="14365" max="14592" width="11.7109375" style="391"/>
    <col min="14593" max="14593" width="9.7109375" style="391" customWidth="1"/>
    <col min="14594" max="14595" width="32.5703125" style="391" customWidth="1"/>
    <col min="14596" max="14598" width="16.42578125" style="391" customWidth="1"/>
    <col min="14599" max="14599" width="27" style="391" customWidth="1"/>
    <col min="14600" max="14600" width="16.7109375" style="391" customWidth="1"/>
    <col min="14601" max="14608" width="11.7109375" style="391" customWidth="1"/>
    <col min="14609" max="14609" width="41" style="391" customWidth="1"/>
    <col min="14610" max="14620" width="11.7109375" style="391" customWidth="1"/>
    <col min="14621" max="14848" width="11.7109375" style="391"/>
    <col min="14849" max="14849" width="9.7109375" style="391" customWidth="1"/>
    <col min="14850" max="14851" width="32.5703125" style="391" customWidth="1"/>
    <col min="14852" max="14854" width="16.42578125" style="391" customWidth="1"/>
    <col min="14855" max="14855" width="27" style="391" customWidth="1"/>
    <col min="14856" max="14856" width="16.7109375" style="391" customWidth="1"/>
    <col min="14857" max="14864" width="11.7109375" style="391" customWidth="1"/>
    <col min="14865" max="14865" width="41" style="391" customWidth="1"/>
    <col min="14866" max="14876" width="11.7109375" style="391" customWidth="1"/>
    <col min="14877" max="15104" width="11.7109375" style="391"/>
    <col min="15105" max="15105" width="9.7109375" style="391" customWidth="1"/>
    <col min="15106" max="15107" width="32.5703125" style="391" customWidth="1"/>
    <col min="15108" max="15110" width="16.42578125" style="391" customWidth="1"/>
    <col min="15111" max="15111" width="27" style="391" customWidth="1"/>
    <col min="15112" max="15112" width="16.7109375" style="391" customWidth="1"/>
    <col min="15113" max="15120" width="11.7109375" style="391" customWidth="1"/>
    <col min="15121" max="15121" width="41" style="391" customWidth="1"/>
    <col min="15122" max="15132" width="11.7109375" style="391" customWidth="1"/>
    <col min="15133" max="15360" width="11.7109375" style="391"/>
    <col min="15361" max="15361" width="9.7109375" style="391" customWidth="1"/>
    <col min="15362" max="15363" width="32.5703125" style="391" customWidth="1"/>
    <col min="15364" max="15366" width="16.42578125" style="391" customWidth="1"/>
    <col min="15367" max="15367" width="27" style="391" customWidth="1"/>
    <col min="15368" max="15368" width="16.7109375" style="391" customWidth="1"/>
    <col min="15369" max="15376" width="11.7109375" style="391" customWidth="1"/>
    <col min="15377" max="15377" width="41" style="391" customWidth="1"/>
    <col min="15378" max="15388" width="11.7109375" style="391" customWidth="1"/>
    <col min="15389" max="15616" width="11.7109375" style="391"/>
    <col min="15617" max="15617" width="9.7109375" style="391" customWidth="1"/>
    <col min="15618" max="15619" width="32.5703125" style="391" customWidth="1"/>
    <col min="15620" max="15622" width="16.42578125" style="391" customWidth="1"/>
    <col min="15623" max="15623" width="27" style="391" customWidth="1"/>
    <col min="15624" max="15624" width="16.7109375" style="391" customWidth="1"/>
    <col min="15625" max="15632" width="11.7109375" style="391" customWidth="1"/>
    <col min="15633" max="15633" width="41" style="391" customWidth="1"/>
    <col min="15634" max="15644" width="11.7109375" style="391" customWidth="1"/>
    <col min="15645" max="15872" width="11.7109375" style="391"/>
    <col min="15873" max="15873" width="9.7109375" style="391" customWidth="1"/>
    <col min="15874" max="15875" width="32.5703125" style="391" customWidth="1"/>
    <col min="15876" max="15878" width="16.42578125" style="391" customWidth="1"/>
    <col min="15879" max="15879" width="27" style="391" customWidth="1"/>
    <col min="15880" max="15880" width="16.7109375" style="391" customWidth="1"/>
    <col min="15881" max="15888" width="11.7109375" style="391" customWidth="1"/>
    <col min="15889" max="15889" width="41" style="391" customWidth="1"/>
    <col min="15890" max="15900" width="11.7109375" style="391" customWidth="1"/>
    <col min="15901" max="16128" width="11.7109375" style="391"/>
    <col min="16129" max="16129" width="9.7109375" style="391" customWidth="1"/>
    <col min="16130" max="16131" width="32.5703125" style="391" customWidth="1"/>
    <col min="16132" max="16134" width="16.42578125" style="391" customWidth="1"/>
    <col min="16135" max="16135" width="27" style="391" customWidth="1"/>
    <col min="16136" max="16136" width="16.7109375" style="391" customWidth="1"/>
    <col min="16137" max="16144" width="11.7109375" style="391" customWidth="1"/>
    <col min="16145" max="16145" width="41" style="391" customWidth="1"/>
    <col min="16146" max="16156" width="11.7109375" style="391" customWidth="1"/>
    <col min="16157" max="16384" width="11.7109375" style="391"/>
  </cols>
  <sheetData>
    <row r="1" spans="1:17" s="385" customFormat="1" ht="63.75" customHeight="1" x14ac:dyDescent="0.2">
      <c r="A1" s="838"/>
      <c r="B1" s="838"/>
      <c r="C1" s="838"/>
      <c r="D1" s="838"/>
      <c r="E1" s="838"/>
      <c r="F1" s="838"/>
      <c r="G1" s="838"/>
      <c r="H1" s="838"/>
      <c r="M1" s="386"/>
      <c r="N1" s="386"/>
      <c r="O1" s="386"/>
      <c r="P1" s="386"/>
      <c r="Q1" s="386"/>
    </row>
    <row r="2" spans="1:17" s="385" customFormat="1" ht="63.75" customHeight="1" x14ac:dyDescent="0.2">
      <c r="A2" s="387"/>
      <c r="B2" s="387"/>
      <c r="C2" s="388"/>
      <c r="D2" s="387"/>
      <c r="E2" s="387"/>
      <c r="F2" s="387"/>
      <c r="G2" s="387"/>
      <c r="H2" s="387"/>
      <c r="M2" s="386"/>
      <c r="N2" s="386"/>
      <c r="O2" s="386"/>
      <c r="P2" s="386"/>
      <c r="Q2" s="386"/>
    </row>
    <row r="3" spans="1:17" s="385" customFormat="1" ht="63.75" customHeight="1" x14ac:dyDescent="0.2">
      <c r="A3" s="387"/>
      <c r="B3" s="387"/>
      <c r="C3" s="388"/>
      <c r="D3" s="387"/>
      <c r="E3" s="387"/>
      <c r="F3" s="387"/>
      <c r="G3" s="387"/>
      <c r="H3" s="387"/>
      <c r="M3" s="386"/>
      <c r="N3" s="386"/>
      <c r="O3" s="386"/>
      <c r="P3" s="386"/>
      <c r="Q3" s="386"/>
    </row>
    <row r="4" spans="1:17" s="389" customFormat="1" ht="18.75" x14ac:dyDescent="0.3">
      <c r="A4" s="839" t="s">
        <v>6503</v>
      </c>
      <c r="B4" s="839"/>
      <c r="C4" s="839"/>
      <c r="D4" s="839"/>
      <c r="E4" s="839"/>
      <c r="F4" s="839"/>
      <c r="G4" s="839"/>
      <c r="H4" s="839"/>
      <c r="I4" s="839"/>
      <c r="J4" s="839"/>
      <c r="K4" s="839"/>
      <c r="L4" s="839"/>
      <c r="M4" s="839"/>
      <c r="N4" s="839"/>
      <c r="O4" s="839"/>
      <c r="P4" s="839"/>
      <c r="Q4" s="839"/>
    </row>
    <row r="5" spans="1:17" s="389" customFormat="1" ht="18.75" x14ac:dyDescent="0.3">
      <c r="A5" s="839" t="s">
        <v>6504</v>
      </c>
      <c r="B5" s="839"/>
      <c r="C5" s="839"/>
      <c r="D5" s="839"/>
      <c r="E5" s="839"/>
      <c r="F5" s="839"/>
      <c r="G5" s="839"/>
      <c r="H5" s="839"/>
      <c r="I5" s="839"/>
      <c r="J5" s="839"/>
      <c r="K5" s="839"/>
      <c r="L5" s="839"/>
      <c r="M5" s="839"/>
      <c r="N5" s="839"/>
      <c r="O5" s="839"/>
      <c r="P5" s="839"/>
      <c r="Q5" s="839"/>
    </row>
    <row r="6" spans="1:17" s="390" customFormat="1" ht="12" thickBot="1" x14ac:dyDescent="0.25">
      <c r="A6" s="840"/>
      <c r="B6" s="840"/>
      <c r="C6" s="840"/>
      <c r="D6" s="840"/>
      <c r="E6" s="840"/>
      <c r="F6" s="840"/>
      <c r="G6" s="840"/>
      <c r="H6" s="840"/>
      <c r="I6" s="840"/>
      <c r="J6" s="840"/>
      <c r="K6" s="840"/>
      <c r="L6" s="840"/>
      <c r="M6" s="840"/>
      <c r="N6" s="840"/>
      <c r="O6" s="840"/>
      <c r="P6" s="840"/>
      <c r="Q6" s="840"/>
    </row>
    <row r="7" spans="1:17" s="420" customFormat="1" ht="87.75" customHeight="1" thickTop="1" x14ac:dyDescent="0.25">
      <c r="A7" s="841" t="s">
        <v>6505</v>
      </c>
      <c r="B7" s="834" t="s">
        <v>5685</v>
      </c>
      <c r="C7" s="834" t="s">
        <v>5686</v>
      </c>
      <c r="D7" s="843" t="s">
        <v>5687</v>
      </c>
      <c r="E7" s="843" t="s">
        <v>5688</v>
      </c>
      <c r="F7" s="834" t="s">
        <v>5689</v>
      </c>
      <c r="G7" s="834" t="s">
        <v>5690</v>
      </c>
      <c r="H7" s="834" t="s">
        <v>5691</v>
      </c>
      <c r="I7" s="834" t="s">
        <v>3390</v>
      </c>
      <c r="J7" s="834"/>
      <c r="K7" s="834" t="s">
        <v>3391</v>
      </c>
      <c r="L7" s="834"/>
      <c r="M7" s="834" t="s">
        <v>3392</v>
      </c>
      <c r="N7" s="834"/>
      <c r="O7" s="834"/>
      <c r="P7" s="834"/>
      <c r="Q7" s="836" t="s">
        <v>3393</v>
      </c>
    </row>
    <row r="8" spans="1:17" s="420" customFormat="1" ht="34.5" customHeight="1" x14ac:dyDescent="0.25">
      <c r="A8" s="842"/>
      <c r="B8" s="835"/>
      <c r="C8" s="835"/>
      <c r="D8" s="844"/>
      <c r="E8" s="844"/>
      <c r="F8" s="835"/>
      <c r="G8" s="835"/>
      <c r="H8" s="835"/>
      <c r="I8" s="437" t="s">
        <v>3396</v>
      </c>
      <c r="J8" s="437" t="s">
        <v>5692</v>
      </c>
      <c r="K8" s="437" t="s">
        <v>3396</v>
      </c>
      <c r="L8" s="437" t="s">
        <v>3395</v>
      </c>
      <c r="M8" s="437" t="s">
        <v>1795</v>
      </c>
      <c r="N8" s="437" t="s">
        <v>1796</v>
      </c>
      <c r="O8" s="437" t="s">
        <v>1797</v>
      </c>
      <c r="P8" s="437" t="s">
        <v>1798</v>
      </c>
      <c r="Q8" s="837"/>
    </row>
    <row r="9" spans="1:17" s="385" customFormat="1" ht="63.75" customHeight="1" x14ac:dyDescent="0.2">
      <c r="A9" s="403" t="s">
        <v>6506</v>
      </c>
      <c r="B9" s="404" t="s">
        <v>5694</v>
      </c>
      <c r="C9" s="404" t="s">
        <v>5695</v>
      </c>
      <c r="D9" s="405">
        <v>16800</v>
      </c>
      <c r="E9" s="405" t="s">
        <v>5696</v>
      </c>
      <c r="F9" s="406">
        <v>42011</v>
      </c>
      <c r="G9" s="407" t="s">
        <v>6507</v>
      </c>
      <c r="H9" s="425" t="s">
        <v>6508</v>
      </c>
      <c r="I9" s="408" t="s">
        <v>1799</v>
      </c>
      <c r="J9" s="409"/>
      <c r="K9" s="408" t="s">
        <v>1799</v>
      </c>
      <c r="L9" s="409"/>
      <c r="M9" s="410" t="s">
        <v>1799</v>
      </c>
      <c r="N9" s="410"/>
      <c r="O9" s="410"/>
      <c r="P9" s="410"/>
      <c r="Q9" s="411"/>
    </row>
    <row r="10" spans="1:17" s="385" customFormat="1" ht="63.75" customHeight="1" x14ac:dyDescent="0.2">
      <c r="A10" s="403" t="s">
        <v>6509</v>
      </c>
      <c r="B10" s="404" t="s">
        <v>5701</v>
      </c>
      <c r="C10" s="404" t="s">
        <v>5695</v>
      </c>
      <c r="D10" s="405">
        <v>12000</v>
      </c>
      <c r="E10" s="405" t="s">
        <v>5696</v>
      </c>
      <c r="F10" s="406">
        <v>42011</v>
      </c>
      <c r="G10" s="407" t="s">
        <v>6507</v>
      </c>
      <c r="H10" s="425" t="s">
        <v>6510</v>
      </c>
      <c r="I10" s="408" t="s">
        <v>1799</v>
      </c>
      <c r="J10" s="409"/>
      <c r="K10" s="408" t="s">
        <v>1799</v>
      </c>
      <c r="L10" s="409"/>
      <c r="M10" s="410" t="s">
        <v>1799</v>
      </c>
      <c r="N10" s="410"/>
      <c r="O10" s="410"/>
      <c r="P10" s="410"/>
      <c r="Q10" s="411"/>
    </row>
    <row r="11" spans="1:17" s="385" customFormat="1" ht="63.75" customHeight="1" x14ac:dyDescent="0.2">
      <c r="A11" s="403" t="s">
        <v>6511</v>
      </c>
      <c r="B11" s="404" t="s">
        <v>5704</v>
      </c>
      <c r="C11" s="404" t="s">
        <v>5705</v>
      </c>
      <c r="D11" s="405">
        <v>49800</v>
      </c>
      <c r="E11" s="405" t="s">
        <v>5696</v>
      </c>
      <c r="F11" s="406">
        <v>42011</v>
      </c>
      <c r="G11" s="407" t="s">
        <v>6507</v>
      </c>
      <c r="H11" s="425" t="s">
        <v>6512</v>
      </c>
      <c r="I11" s="408" t="s">
        <v>1799</v>
      </c>
      <c r="J11" s="409"/>
      <c r="K11" s="408" t="s">
        <v>1799</v>
      </c>
      <c r="L11" s="409"/>
      <c r="M11" s="410" t="s">
        <v>1799</v>
      </c>
      <c r="N11" s="410"/>
      <c r="O11" s="410"/>
      <c r="P11" s="410"/>
      <c r="Q11" s="411"/>
    </row>
    <row r="12" spans="1:17" s="385" customFormat="1" ht="158.25" customHeight="1" x14ac:dyDescent="0.2">
      <c r="A12" s="403" t="s">
        <v>6513</v>
      </c>
      <c r="B12" s="404" t="s">
        <v>6514</v>
      </c>
      <c r="C12" s="404" t="s">
        <v>6515</v>
      </c>
      <c r="D12" s="405">
        <v>6508.8</v>
      </c>
      <c r="E12" s="405" t="s">
        <v>5696</v>
      </c>
      <c r="F12" s="406">
        <v>42018</v>
      </c>
      <c r="G12" s="407" t="s">
        <v>6516</v>
      </c>
      <c r="H12" s="425" t="s">
        <v>6517</v>
      </c>
      <c r="I12" s="426"/>
      <c r="J12" s="408" t="s">
        <v>1799</v>
      </c>
      <c r="K12" s="408" t="s">
        <v>1799</v>
      </c>
      <c r="L12" s="409"/>
      <c r="M12" s="410" t="s">
        <v>1799</v>
      </c>
      <c r="N12" s="410"/>
      <c r="O12" s="410"/>
      <c r="P12" s="410"/>
      <c r="Q12" s="445" t="s">
        <v>8668</v>
      </c>
    </row>
    <row r="13" spans="1:17" s="385" customFormat="1" ht="63.75" customHeight="1" x14ac:dyDescent="0.2">
      <c r="A13" s="403" t="s">
        <v>6518</v>
      </c>
      <c r="B13" s="828" t="s">
        <v>6519</v>
      </c>
      <c r="C13" s="828" t="s">
        <v>6520</v>
      </c>
      <c r="D13" s="405">
        <v>1500</v>
      </c>
      <c r="E13" s="405" t="s">
        <v>5696</v>
      </c>
      <c r="F13" s="406">
        <v>42013</v>
      </c>
      <c r="G13" s="407" t="s">
        <v>6507</v>
      </c>
      <c r="H13" s="425" t="s">
        <v>6521</v>
      </c>
      <c r="I13" s="408" t="s">
        <v>1799</v>
      </c>
      <c r="J13" s="409"/>
      <c r="K13" s="408" t="s">
        <v>1799</v>
      </c>
      <c r="L13" s="409"/>
      <c r="M13" s="410" t="s">
        <v>1799</v>
      </c>
      <c r="N13" s="410"/>
      <c r="O13" s="410"/>
      <c r="P13" s="410"/>
      <c r="Q13" s="411"/>
    </row>
    <row r="14" spans="1:17" s="385" customFormat="1" ht="63.75" customHeight="1" x14ac:dyDescent="0.2">
      <c r="A14" s="403" t="s">
        <v>6522</v>
      </c>
      <c r="B14" s="828"/>
      <c r="C14" s="828"/>
      <c r="D14" s="405">
        <v>300</v>
      </c>
      <c r="E14" s="405" t="s">
        <v>6240</v>
      </c>
      <c r="F14" s="406">
        <v>42340</v>
      </c>
      <c r="G14" s="407" t="s">
        <v>6523</v>
      </c>
      <c r="H14" s="425" t="s">
        <v>6524</v>
      </c>
      <c r="I14" s="408" t="s">
        <v>1799</v>
      </c>
      <c r="J14" s="409"/>
      <c r="K14" s="408" t="s">
        <v>1799</v>
      </c>
      <c r="L14" s="409"/>
      <c r="M14" s="410" t="s">
        <v>1799</v>
      </c>
      <c r="N14" s="410"/>
      <c r="O14" s="410"/>
      <c r="P14" s="410"/>
      <c r="Q14" s="411"/>
    </row>
    <row r="15" spans="1:17" s="385" customFormat="1" ht="63.75" customHeight="1" x14ac:dyDescent="0.2">
      <c r="A15" s="403" t="s">
        <v>6525</v>
      </c>
      <c r="B15" s="404" t="s">
        <v>6440</v>
      </c>
      <c r="C15" s="404" t="s">
        <v>6441</v>
      </c>
      <c r="D15" s="405">
        <v>55000</v>
      </c>
      <c r="E15" s="405" t="s">
        <v>5696</v>
      </c>
      <c r="F15" s="406">
        <v>41996</v>
      </c>
      <c r="G15" s="407" t="s">
        <v>6526</v>
      </c>
      <c r="H15" s="425" t="s">
        <v>6527</v>
      </c>
      <c r="I15" s="408" t="s">
        <v>1799</v>
      </c>
      <c r="J15" s="409"/>
      <c r="K15" s="408" t="s">
        <v>1799</v>
      </c>
      <c r="L15" s="409"/>
      <c r="M15" s="410" t="s">
        <v>1799</v>
      </c>
      <c r="N15" s="410"/>
      <c r="O15" s="410"/>
      <c r="P15" s="410"/>
      <c r="Q15" s="411"/>
    </row>
    <row r="16" spans="1:17" s="385" customFormat="1" ht="63.75" customHeight="1" x14ac:dyDescent="0.2">
      <c r="A16" s="403" t="s">
        <v>6528</v>
      </c>
      <c r="B16" s="404" t="s">
        <v>6445</v>
      </c>
      <c r="C16" s="404" t="s">
        <v>6446</v>
      </c>
      <c r="D16" s="405">
        <v>33000</v>
      </c>
      <c r="E16" s="405" t="s">
        <v>5696</v>
      </c>
      <c r="F16" s="406">
        <v>42019</v>
      </c>
      <c r="G16" s="407" t="s">
        <v>6529</v>
      </c>
      <c r="H16" s="425" t="s">
        <v>6530</v>
      </c>
      <c r="I16" s="408" t="s">
        <v>1799</v>
      </c>
      <c r="J16" s="409"/>
      <c r="K16" s="408" t="s">
        <v>1799</v>
      </c>
      <c r="L16" s="409"/>
      <c r="M16" s="410" t="s">
        <v>1799</v>
      </c>
      <c r="N16" s="410"/>
      <c r="O16" s="410"/>
      <c r="P16" s="410"/>
      <c r="Q16" s="411"/>
    </row>
    <row r="17" spans="1:17" s="385" customFormat="1" ht="63.75" customHeight="1" x14ac:dyDescent="0.2">
      <c r="A17" s="403" t="s">
        <v>6528</v>
      </c>
      <c r="B17" s="404" t="s">
        <v>6445</v>
      </c>
      <c r="C17" s="404" t="s">
        <v>6446</v>
      </c>
      <c r="D17" s="405">
        <v>22000</v>
      </c>
      <c r="E17" s="405" t="s">
        <v>5992</v>
      </c>
      <c r="F17" s="406">
        <v>42124</v>
      </c>
      <c r="G17" s="407" t="s">
        <v>6531</v>
      </c>
      <c r="H17" s="412" t="s">
        <v>6532</v>
      </c>
      <c r="I17" s="408" t="s">
        <v>1799</v>
      </c>
      <c r="J17" s="409"/>
      <c r="K17" s="408" t="s">
        <v>1799</v>
      </c>
      <c r="L17" s="409"/>
      <c r="M17" s="410" t="s">
        <v>1799</v>
      </c>
      <c r="N17" s="410"/>
      <c r="O17" s="410"/>
      <c r="P17" s="410"/>
      <c r="Q17" s="411"/>
    </row>
    <row r="18" spans="1:17" s="385" customFormat="1" ht="63.75" customHeight="1" x14ac:dyDescent="0.2">
      <c r="A18" s="403" t="s">
        <v>6533</v>
      </c>
      <c r="B18" s="404" t="s">
        <v>5707</v>
      </c>
      <c r="C18" s="404" t="s">
        <v>5708</v>
      </c>
      <c r="D18" s="405">
        <v>4243.2</v>
      </c>
      <c r="E18" s="405" t="s">
        <v>5696</v>
      </c>
      <c r="F18" s="406">
        <v>42024</v>
      </c>
      <c r="G18" s="407" t="s">
        <v>6534</v>
      </c>
      <c r="H18" s="425" t="s">
        <v>6535</v>
      </c>
      <c r="I18" s="408" t="s">
        <v>1799</v>
      </c>
      <c r="J18" s="409"/>
      <c r="K18" s="408" t="s">
        <v>1799</v>
      </c>
      <c r="L18" s="409"/>
      <c r="M18" s="410" t="s">
        <v>1799</v>
      </c>
      <c r="N18" s="410"/>
      <c r="O18" s="410"/>
      <c r="P18" s="410"/>
      <c r="Q18" s="411"/>
    </row>
    <row r="19" spans="1:17" s="385" customFormat="1" ht="63.75" customHeight="1" x14ac:dyDescent="0.2">
      <c r="A19" s="830" t="s">
        <v>6536</v>
      </c>
      <c r="B19" s="404" t="s">
        <v>5716</v>
      </c>
      <c r="C19" s="828" t="s">
        <v>5717</v>
      </c>
      <c r="D19" s="405">
        <v>90</v>
      </c>
      <c r="E19" s="405" t="s">
        <v>5696</v>
      </c>
      <c r="F19" s="829">
        <v>42010</v>
      </c>
      <c r="G19" s="833" t="s">
        <v>6537</v>
      </c>
      <c r="H19" s="425" t="s">
        <v>6538</v>
      </c>
      <c r="I19" s="408" t="s">
        <v>1799</v>
      </c>
      <c r="J19" s="409"/>
      <c r="K19" s="408" t="s">
        <v>1799</v>
      </c>
      <c r="L19" s="409"/>
      <c r="M19" s="410" t="s">
        <v>1799</v>
      </c>
      <c r="N19" s="410"/>
      <c r="O19" s="410"/>
      <c r="P19" s="410"/>
      <c r="Q19" s="411"/>
    </row>
    <row r="20" spans="1:17" s="385" customFormat="1" ht="63.75" customHeight="1" x14ac:dyDescent="0.2">
      <c r="A20" s="830"/>
      <c r="B20" s="404" t="s">
        <v>5719</v>
      </c>
      <c r="C20" s="828"/>
      <c r="D20" s="405">
        <v>90</v>
      </c>
      <c r="E20" s="405" t="s">
        <v>5696</v>
      </c>
      <c r="F20" s="829"/>
      <c r="G20" s="833"/>
      <c r="H20" s="425" t="s">
        <v>6539</v>
      </c>
      <c r="I20" s="408" t="s">
        <v>1799</v>
      </c>
      <c r="J20" s="409"/>
      <c r="K20" s="408" t="s">
        <v>1799</v>
      </c>
      <c r="L20" s="409"/>
      <c r="M20" s="410" t="s">
        <v>1799</v>
      </c>
      <c r="N20" s="410"/>
      <c r="O20" s="410"/>
      <c r="P20" s="410"/>
      <c r="Q20" s="411"/>
    </row>
    <row r="21" spans="1:17" s="385" customFormat="1" ht="63.75" customHeight="1" x14ac:dyDescent="0.2">
      <c r="A21" s="830"/>
      <c r="B21" s="404" t="s">
        <v>5720</v>
      </c>
      <c r="C21" s="828"/>
      <c r="D21" s="405">
        <v>70</v>
      </c>
      <c r="E21" s="405" t="s">
        <v>5696</v>
      </c>
      <c r="F21" s="829"/>
      <c r="G21" s="833"/>
      <c r="H21" s="425" t="s">
        <v>6540</v>
      </c>
      <c r="I21" s="408" t="s">
        <v>1799</v>
      </c>
      <c r="J21" s="409"/>
      <c r="K21" s="408" t="s">
        <v>1799</v>
      </c>
      <c r="L21" s="409"/>
      <c r="M21" s="545" t="s">
        <v>1799</v>
      </c>
      <c r="N21" s="514"/>
      <c r="O21" s="514"/>
      <c r="P21" s="514"/>
      <c r="Q21" s="411"/>
    </row>
    <row r="22" spans="1:17" s="385" customFormat="1" ht="63.75" customHeight="1" x14ac:dyDescent="0.2">
      <c r="A22" s="830"/>
      <c r="B22" s="404" t="s">
        <v>5721</v>
      </c>
      <c r="C22" s="828"/>
      <c r="D22" s="405">
        <v>45</v>
      </c>
      <c r="E22" s="405" t="s">
        <v>5696</v>
      </c>
      <c r="F22" s="829"/>
      <c r="G22" s="833"/>
      <c r="H22" s="425" t="s">
        <v>6541</v>
      </c>
      <c r="I22" s="408" t="s">
        <v>1799</v>
      </c>
      <c r="J22" s="409"/>
      <c r="K22" s="408" t="s">
        <v>1799</v>
      </c>
      <c r="L22" s="409"/>
      <c r="M22" s="545" t="s">
        <v>1799</v>
      </c>
      <c r="N22" s="514"/>
      <c r="O22" s="514"/>
      <c r="P22" s="514"/>
      <c r="Q22" s="411"/>
    </row>
    <row r="23" spans="1:17" s="385" customFormat="1" ht="63.75" customHeight="1" x14ac:dyDescent="0.2">
      <c r="A23" s="403" t="s">
        <v>6542</v>
      </c>
      <c r="B23" s="410" t="s">
        <v>6543</v>
      </c>
      <c r="C23" s="404" t="s">
        <v>6544</v>
      </c>
      <c r="D23" s="405">
        <v>2000</v>
      </c>
      <c r="E23" s="405" t="s">
        <v>5696</v>
      </c>
      <c r="F23" s="406">
        <v>42026</v>
      </c>
      <c r="G23" s="407" t="s">
        <v>6545</v>
      </c>
      <c r="H23" s="425" t="s">
        <v>6546</v>
      </c>
      <c r="I23" s="408" t="s">
        <v>1799</v>
      </c>
      <c r="J23" s="409"/>
      <c r="K23" s="408" t="s">
        <v>1799</v>
      </c>
      <c r="L23" s="409"/>
      <c r="M23" s="545" t="s">
        <v>1799</v>
      </c>
      <c r="N23" s="545"/>
      <c r="O23" s="545"/>
      <c r="P23" s="545"/>
      <c r="Q23" s="411"/>
    </row>
    <row r="24" spans="1:17" s="385" customFormat="1" ht="63.75" customHeight="1" x14ac:dyDescent="0.2">
      <c r="A24" s="830" t="s">
        <v>6547</v>
      </c>
      <c r="B24" s="404" t="s">
        <v>5892</v>
      </c>
      <c r="C24" s="828" t="s">
        <v>5889</v>
      </c>
      <c r="D24" s="405">
        <v>24562.799999999999</v>
      </c>
      <c r="E24" s="405" t="s">
        <v>5734</v>
      </c>
      <c r="F24" s="829">
        <v>42062</v>
      </c>
      <c r="G24" s="833" t="s">
        <v>6548</v>
      </c>
      <c r="H24" s="425" t="s">
        <v>6549</v>
      </c>
      <c r="I24" s="408" t="s">
        <v>1799</v>
      </c>
      <c r="J24" s="409"/>
      <c r="K24" s="408" t="s">
        <v>1799</v>
      </c>
      <c r="L24" s="409"/>
      <c r="M24" s="545" t="s">
        <v>1799</v>
      </c>
      <c r="N24" s="545"/>
      <c r="O24" s="545"/>
      <c r="P24" s="545"/>
      <c r="Q24" s="411"/>
    </row>
    <row r="25" spans="1:17" s="385" customFormat="1" ht="63.75" customHeight="1" x14ac:dyDescent="0.2">
      <c r="A25" s="830"/>
      <c r="B25" s="404" t="s">
        <v>5888</v>
      </c>
      <c r="C25" s="828"/>
      <c r="D25" s="405">
        <v>14500</v>
      </c>
      <c r="E25" s="405" t="s">
        <v>5734</v>
      </c>
      <c r="F25" s="829"/>
      <c r="G25" s="833"/>
      <c r="H25" s="425" t="s">
        <v>6550</v>
      </c>
      <c r="I25" s="408" t="s">
        <v>1799</v>
      </c>
      <c r="J25" s="409"/>
      <c r="K25" s="408" t="s">
        <v>1799</v>
      </c>
      <c r="L25" s="409"/>
      <c r="M25" s="545" t="s">
        <v>1799</v>
      </c>
      <c r="N25" s="545"/>
      <c r="O25" s="514"/>
      <c r="P25" s="514"/>
      <c r="Q25" s="411"/>
    </row>
    <row r="26" spans="1:17" s="385" customFormat="1" ht="63.75" customHeight="1" x14ac:dyDescent="0.2">
      <c r="A26" s="403" t="s">
        <v>6551</v>
      </c>
      <c r="B26" s="404" t="s">
        <v>5882</v>
      </c>
      <c r="C26" s="404" t="s">
        <v>7532</v>
      </c>
      <c r="D26" s="405">
        <v>4000</v>
      </c>
      <c r="E26" s="405" t="s">
        <v>5696</v>
      </c>
      <c r="F26" s="406">
        <v>42033</v>
      </c>
      <c r="G26" s="407" t="s">
        <v>6552</v>
      </c>
      <c r="H26" s="425" t="s">
        <v>6553</v>
      </c>
      <c r="I26" s="408"/>
      <c r="J26" s="408" t="s">
        <v>1799</v>
      </c>
      <c r="K26" s="408" t="s">
        <v>1799</v>
      </c>
      <c r="L26" s="409"/>
      <c r="M26" s="545"/>
      <c r="N26" s="545"/>
      <c r="O26" s="514"/>
      <c r="P26" s="545" t="s">
        <v>1799</v>
      </c>
      <c r="Q26" s="411"/>
    </row>
    <row r="27" spans="1:17" s="385" customFormat="1" ht="63.75" customHeight="1" x14ac:dyDescent="0.3">
      <c r="A27" s="403" t="s">
        <v>6554</v>
      </c>
      <c r="B27" s="404" t="s">
        <v>6555</v>
      </c>
      <c r="C27" s="404" t="s">
        <v>5829</v>
      </c>
      <c r="D27" s="405">
        <v>1810</v>
      </c>
      <c r="E27" s="405" t="s">
        <v>5696</v>
      </c>
      <c r="F27" s="406">
        <v>42033</v>
      </c>
      <c r="G27" s="407" t="s">
        <v>6552</v>
      </c>
      <c r="H27" s="425" t="s">
        <v>6556</v>
      </c>
      <c r="I27" s="408" t="s">
        <v>1799</v>
      </c>
      <c r="J27" s="409"/>
      <c r="K27" s="408" t="s">
        <v>1799</v>
      </c>
      <c r="L27" s="409"/>
      <c r="M27" s="545"/>
      <c r="N27" s="545"/>
      <c r="O27" s="545" t="s">
        <v>1799</v>
      </c>
      <c r="P27" s="550"/>
      <c r="Q27" s="411"/>
    </row>
    <row r="28" spans="1:17" s="385" customFormat="1" ht="63.75" customHeight="1" x14ac:dyDescent="0.2">
      <c r="A28" s="403" t="s">
        <v>6557</v>
      </c>
      <c r="B28" s="404" t="s">
        <v>5847</v>
      </c>
      <c r="C28" s="404" t="s">
        <v>5848</v>
      </c>
      <c r="D28" s="405">
        <v>52</v>
      </c>
      <c r="E28" s="405" t="s">
        <v>5696</v>
      </c>
      <c r="F28" s="406">
        <v>42017</v>
      </c>
      <c r="G28" s="407" t="s">
        <v>6558</v>
      </c>
      <c r="H28" s="425" t="s">
        <v>6559</v>
      </c>
      <c r="I28" s="408" t="s">
        <v>1799</v>
      </c>
      <c r="J28" s="409"/>
      <c r="K28" s="408" t="s">
        <v>1799</v>
      </c>
      <c r="L28" s="409"/>
      <c r="M28" s="545" t="s">
        <v>1799</v>
      </c>
      <c r="N28" s="514"/>
      <c r="O28" s="514"/>
      <c r="P28" s="514"/>
      <c r="Q28" s="411"/>
    </row>
    <row r="29" spans="1:17" s="385" customFormat="1" ht="63.75" customHeight="1" x14ac:dyDescent="0.2">
      <c r="A29" s="830" t="s">
        <v>6560</v>
      </c>
      <c r="B29" s="404" t="s">
        <v>5838</v>
      </c>
      <c r="C29" s="828" t="s">
        <v>5980</v>
      </c>
      <c r="D29" s="405">
        <v>9900</v>
      </c>
      <c r="E29" s="405" t="s">
        <v>5734</v>
      </c>
      <c r="F29" s="406">
        <v>42045</v>
      </c>
      <c r="G29" s="407" t="s">
        <v>6561</v>
      </c>
      <c r="H29" s="425" t="s">
        <v>6562</v>
      </c>
      <c r="I29" s="408" t="s">
        <v>1799</v>
      </c>
      <c r="J29" s="409"/>
      <c r="K29" s="408" t="s">
        <v>1799</v>
      </c>
      <c r="L29" s="409"/>
      <c r="M29" s="545" t="s">
        <v>1799</v>
      </c>
      <c r="N29" s="514"/>
      <c r="O29" s="514"/>
      <c r="P29" s="514"/>
      <c r="Q29" s="411"/>
    </row>
    <row r="30" spans="1:17" s="385" customFormat="1" ht="63.75" customHeight="1" x14ac:dyDescent="0.2">
      <c r="A30" s="830"/>
      <c r="B30" s="404" t="s">
        <v>6563</v>
      </c>
      <c r="C30" s="828"/>
      <c r="D30" s="405">
        <v>13673</v>
      </c>
      <c r="E30" s="405" t="s">
        <v>5734</v>
      </c>
      <c r="F30" s="406">
        <v>42034</v>
      </c>
      <c r="G30" s="407" t="s">
        <v>6564</v>
      </c>
      <c r="H30" s="425" t="s">
        <v>6565</v>
      </c>
      <c r="I30" s="408" t="s">
        <v>1799</v>
      </c>
      <c r="J30" s="409"/>
      <c r="K30" s="408" t="s">
        <v>1799</v>
      </c>
      <c r="L30" s="409"/>
      <c r="M30" s="545"/>
      <c r="N30" s="545"/>
      <c r="O30" s="545"/>
      <c r="P30" s="545" t="s">
        <v>1799</v>
      </c>
      <c r="Q30" s="411"/>
    </row>
    <row r="31" spans="1:17" s="385" customFormat="1" ht="63.75" customHeight="1" x14ac:dyDescent="0.2">
      <c r="A31" s="830" t="s">
        <v>6566</v>
      </c>
      <c r="B31" s="404" t="s">
        <v>5716</v>
      </c>
      <c r="C31" s="831" t="s">
        <v>5902</v>
      </c>
      <c r="D31" s="405">
        <v>169.5</v>
      </c>
      <c r="E31" s="405" t="s">
        <v>5696</v>
      </c>
      <c r="F31" s="829">
        <v>42020</v>
      </c>
      <c r="G31" s="832" t="s">
        <v>6567</v>
      </c>
      <c r="H31" s="425" t="s">
        <v>6568</v>
      </c>
      <c r="I31" s="408" t="s">
        <v>1799</v>
      </c>
      <c r="J31" s="409"/>
      <c r="K31" s="408" t="s">
        <v>1799</v>
      </c>
      <c r="L31" s="409"/>
      <c r="M31" s="545" t="s">
        <v>1799</v>
      </c>
      <c r="N31" s="545"/>
      <c r="O31" s="545"/>
      <c r="P31" s="545"/>
      <c r="Q31" s="411"/>
    </row>
    <row r="32" spans="1:17" s="385" customFormat="1" ht="63.75" customHeight="1" x14ac:dyDescent="0.2">
      <c r="A32" s="830"/>
      <c r="B32" s="404" t="s">
        <v>5721</v>
      </c>
      <c r="C32" s="831"/>
      <c r="D32" s="405">
        <v>120</v>
      </c>
      <c r="E32" s="405" t="s">
        <v>5696</v>
      </c>
      <c r="F32" s="829"/>
      <c r="G32" s="832"/>
      <c r="H32" s="425" t="s">
        <v>6569</v>
      </c>
      <c r="I32" s="408" t="s">
        <v>1799</v>
      </c>
      <c r="J32" s="409"/>
      <c r="K32" s="408" t="s">
        <v>1799</v>
      </c>
      <c r="L32" s="409"/>
      <c r="M32" s="545" t="s">
        <v>1799</v>
      </c>
      <c r="N32" s="545"/>
      <c r="O32" s="545"/>
      <c r="P32" s="545"/>
      <c r="Q32" s="411"/>
    </row>
    <row r="33" spans="1:17" s="385" customFormat="1" ht="63.75" customHeight="1" x14ac:dyDescent="0.2">
      <c r="A33" s="403" t="s">
        <v>6570</v>
      </c>
      <c r="B33" s="404" t="s">
        <v>6571</v>
      </c>
      <c r="C33" s="404" t="s">
        <v>6055</v>
      </c>
      <c r="D33" s="405">
        <v>30000</v>
      </c>
      <c r="E33" s="405" t="s">
        <v>5734</v>
      </c>
      <c r="F33" s="406">
        <v>42062</v>
      </c>
      <c r="G33" s="407" t="s">
        <v>6572</v>
      </c>
      <c r="H33" s="425" t="s">
        <v>6573</v>
      </c>
      <c r="I33" s="408" t="s">
        <v>1799</v>
      </c>
      <c r="J33" s="409"/>
      <c r="K33" s="408" t="s">
        <v>1799</v>
      </c>
      <c r="L33" s="409"/>
      <c r="M33" s="545" t="s">
        <v>1799</v>
      </c>
      <c r="N33" s="545"/>
      <c r="O33" s="545"/>
      <c r="P33" s="545"/>
      <c r="Q33" s="411"/>
    </row>
    <row r="34" spans="1:17" s="385" customFormat="1" ht="63.75" customHeight="1" x14ac:dyDescent="0.2">
      <c r="A34" s="403" t="s">
        <v>6574</v>
      </c>
      <c r="B34" s="404" t="s">
        <v>3957</v>
      </c>
      <c r="C34" s="404" t="s">
        <v>5730</v>
      </c>
      <c r="D34" s="405">
        <v>10714.68</v>
      </c>
      <c r="E34" s="405" t="s">
        <v>5696</v>
      </c>
      <c r="F34" s="406">
        <v>42034</v>
      </c>
      <c r="G34" s="407" t="s">
        <v>6575</v>
      </c>
      <c r="H34" s="425" t="s">
        <v>6576</v>
      </c>
      <c r="I34" s="408" t="s">
        <v>1799</v>
      </c>
      <c r="J34" s="409"/>
      <c r="K34" s="408" t="s">
        <v>1799</v>
      </c>
      <c r="L34" s="409"/>
      <c r="M34" s="545"/>
      <c r="N34" s="545"/>
      <c r="O34" s="545"/>
      <c r="P34" s="545" t="s">
        <v>1799</v>
      </c>
      <c r="Q34" s="411"/>
    </row>
    <row r="35" spans="1:17" s="385" customFormat="1" ht="63.75" customHeight="1" x14ac:dyDescent="0.2">
      <c r="A35" s="830" t="s">
        <v>6577</v>
      </c>
      <c r="B35" s="404" t="s">
        <v>5875</v>
      </c>
      <c r="C35" s="828" t="s">
        <v>5851</v>
      </c>
      <c r="D35" s="405">
        <v>817</v>
      </c>
      <c r="E35" s="405" t="s">
        <v>5734</v>
      </c>
      <c r="F35" s="829">
        <v>42037</v>
      </c>
      <c r="G35" s="407" t="s">
        <v>6578</v>
      </c>
      <c r="H35" s="425" t="s">
        <v>6579</v>
      </c>
      <c r="I35" s="408" t="s">
        <v>1799</v>
      </c>
      <c r="J35" s="409"/>
      <c r="K35" s="408" t="s">
        <v>1799</v>
      </c>
      <c r="L35" s="409"/>
      <c r="M35" s="545" t="s">
        <v>1799</v>
      </c>
      <c r="N35" s="514"/>
      <c r="O35" s="514"/>
      <c r="P35" s="514"/>
      <c r="Q35" s="411"/>
    </row>
    <row r="36" spans="1:17" s="385" customFormat="1" ht="63.75" customHeight="1" x14ac:dyDescent="0.2">
      <c r="A36" s="830"/>
      <c r="B36" s="404" t="s">
        <v>5874</v>
      </c>
      <c r="C36" s="828"/>
      <c r="D36" s="405">
        <v>772.5</v>
      </c>
      <c r="E36" s="405" t="s">
        <v>5734</v>
      </c>
      <c r="F36" s="829"/>
      <c r="G36" s="407" t="s">
        <v>6580</v>
      </c>
      <c r="H36" s="425" t="s">
        <v>6581</v>
      </c>
      <c r="I36" s="408" t="s">
        <v>1799</v>
      </c>
      <c r="J36" s="409"/>
      <c r="K36" s="408" t="s">
        <v>1799</v>
      </c>
      <c r="L36" s="409"/>
      <c r="M36" s="545" t="s">
        <v>1799</v>
      </c>
      <c r="N36" s="514"/>
      <c r="O36" s="514"/>
      <c r="P36" s="514"/>
      <c r="Q36" s="411"/>
    </row>
    <row r="37" spans="1:17" s="385" customFormat="1" ht="63.75" customHeight="1" x14ac:dyDescent="0.2">
      <c r="A37" s="830"/>
      <c r="B37" s="404" t="s">
        <v>6582</v>
      </c>
      <c r="C37" s="828"/>
      <c r="D37" s="405">
        <v>3828</v>
      </c>
      <c r="E37" s="405" t="s">
        <v>5734</v>
      </c>
      <c r="F37" s="829"/>
      <c r="G37" s="407" t="s">
        <v>6578</v>
      </c>
      <c r="H37" s="425" t="s">
        <v>6583</v>
      </c>
      <c r="I37" s="408" t="s">
        <v>1799</v>
      </c>
      <c r="J37" s="409"/>
      <c r="K37" s="408" t="s">
        <v>1799</v>
      </c>
      <c r="L37" s="409"/>
      <c r="M37" s="545" t="s">
        <v>1799</v>
      </c>
      <c r="N37" s="514"/>
      <c r="O37" s="514"/>
      <c r="P37" s="514"/>
      <c r="Q37" s="411"/>
    </row>
    <row r="38" spans="1:17" s="385" customFormat="1" ht="63.75" customHeight="1" x14ac:dyDescent="0.2">
      <c r="A38" s="830" t="s">
        <v>6584</v>
      </c>
      <c r="B38" s="404" t="s">
        <v>5871</v>
      </c>
      <c r="C38" s="828" t="s">
        <v>5872</v>
      </c>
      <c r="D38" s="405">
        <v>196</v>
      </c>
      <c r="E38" s="405" t="s">
        <v>5696</v>
      </c>
      <c r="F38" s="829">
        <v>42032</v>
      </c>
      <c r="G38" s="407" t="s">
        <v>6585</v>
      </c>
      <c r="H38" s="425" t="s">
        <v>6586</v>
      </c>
      <c r="I38" s="408" t="s">
        <v>1799</v>
      </c>
      <c r="J38" s="409"/>
      <c r="K38" s="408" t="s">
        <v>1799</v>
      </c>
      <c r="L38" s="409"/>
      <c r="M38" s="545" t="s">
        <v>1799</v>
      </c>
      <c r="N38" s="514"/>
      <c r="O38" s="514"/>
      <c r="P38" s="514"/>
      <c r="Q38" s="411"/>
    </row>
    <row r="39" spans="1:17" s="385" customFormat="1" ht="63.75" customHeight="1" x14ac:dyDescent="0.2">
      <c r="A39" s="830"/>
      <c r="B39" s="404" t="s">
        <v>5874</v>
      </c>
      <c r="C39" s="828"/>
      <c r="D39" s="405">
        <v>12831.5</v>
      </c>
      <c r="E39" s="405" t="s">
        <v>5696</v>
      </c>
      <c r="F39" s="829"/>
      <c r="G39" s="407" t="s">
        <v>6587</v>
      </c>
      <c r="H39" s="425" t="s">
        <v>6588</v>
      </c>
      <c r="I39" s="408" t="s">
        <v>1799</v>
      </c>
      <c r="J39" s="409"/>
      <c r="K39" s="408" t="s">
        <v>1799</v>
      </c>
      <c r="L39" s="409"/>
      <c r="M39" s="545" t="s">
        <v>1799</v>
      </c>
      <c r="N39" s="514"/>
      <c r="O39" s="514"/>
      <c r="P39" s="514"/>
      <c r="Q39" s="411"/>
    </row>
    <row r="40" spans="1:17" s="385" customFormat="1" ht="63.75" customHeight="1" x14ac:dyDescent="0.2">
      <c r="A40" s="830" t="s">
        <v>6589</v>
      </c>
      <c r="B40" s="404" t="s">
        <v>5874</v>
      </c>
      <c r="C40" s="828" t="s">
        <v>5957</v>
      </c>
      <c r="D40" s="405">
        <v>2141.8000000000002</v>
      </c>
      <c r="E40" s="405" t="s">
        <v>5734</v>
      </c>
      <c r="F40" s="829">
        <v>42040</v>
      </c>
      <c r="G40" s="407" t="s">
        <v>6590</v>
      </c>
      <c r="H40" s="425" t="s">
        <v>6591</v>
      </c>
      <c r="I40" s="408" t="s">
        <v>1799</v>
      </c>
      <c r="J40" s="409"/>
      <c r="K40" s="408" t="s">
        <v>1799</v>
      </c>
      <c r="L40" s="409"/>
      <c r="M40" s="545"/>
      <c r="N40" s="545"/>
      <c r="O40" s="545" t="s">
        <v>1799</v>
      </c>
      <c r="P40" s="514"/>
      <c r="Q40" s="411"/>
    </row>
    <row r="41" spans="1:17" s="385" customFormat="1" ht="63.75" customHeight="1" x14ac:dyDescent="0.2">
      <c r="A41" s="830"/>
      <c r="B41" s="404" t="s">
        <v>6592</v>
      </c>
      <c r="C41" s="828"/>
      <c r="D41" s="405">
        <v>452.4</v>
      </c>
      <c r="E41" s="405" t="s">
        <v>5734</v>
      </c>
      <c r="F41" s="829"/>
      <c r="G41" s="407" t="s">
        <v>6593</v>
      </c>
      <c r="H41" s="425" t="s">
        <v>6594</v>
      </c>
      <c r="I41" s="408" t="s">
        <v>1799</v>
      </c>
      <c r="J41" s="409"/>
      <c r="K41" s="408" t="s">
        <v>1799</v>
      </c>
      <c r="L41" s="409"/>
      <c r="M41" s="545"/>
      <c r="N41" s="545"/>
      <c r="O41" s="545" t="s">
        <v>1799</v>
      </c>
      <c r="P41" s="514"/>
      <c r="Q41" s="411"/>
    </row>
    <row r="42" spans="1:17" s="385" customFormat="1" ht="63.75" customHeight="1" x14ac:dyDescent="0.2">
      <c r="A42" s="830"/>
      <c r="B42" s="404" t="s">
        <v>5871</v>
      </c>
      <c r="C42" s="828"/>
      <c r="D42" s="405">
        <v>559.29999999999995</v>
      </c>
      <c r="E42" s="405" t="s">
        <v>5734</v>
      </c>
      <c r="F42" s="829"/>
      <c r="G42" s="407" t="s">
        <v>6595</v>
      </c>
      <c r="H42" s="425" t="s">
        <v>6596</v>
      </c>
      <c r="I42" s="408" t="s">
        <v>1799</v>
      </c>
      <c r="J42" s="409"/>
      <c r="K42" s="408" t="s">
        <v>1799</v>
      </c>
      <c r="L42" s="409"/>
      <c r="M42" s="545" t="s">
        <v>1799</v>
      </c>
      <c r="N42" s="545"/>
      <c r="O42" s="545"/>
      <c r="P42" s="514"/>
      <c r="Q42" s="411"/>
    </row>
    <row r="43" spans="1:17" s="385" customFormat="1" ht="63.75" customHeight="1" x14ac:dyDescent="0.2">
      <c r="A43" s="830"/>
      <c r="B43" s="404" t="s">
        <v>5875</v>
      </c>
      <c r="C43" s="828"/>
      <c r="D43" s="405">
        <v>541.5</v>
      </c>
      <c r="E43" s="405" t="s">
        <v>5734</v>
      </c>
      <c r="F43" s="829"/>
      <c r="G43" s="407" t="s">
        <v>6597</v>
      </c>
      <c r="H43" s="425" t="s">
        <v>6598</v>
      </c>
      <c r="I43" s="408" t="s">
        <v>1799</v>
      </c>
      <c r="J43" s="409"/>
      <c r="K43" s="408" t="s">
        <v>1799</v>
      </c>
      <c r="L43" s="409"/>
      <c r="M43" s="545" t="s">
        <v>1799</v>
      </c>
      <c r="N43" s="545"/>
      <c r="O43" s="545"/>
      <c r="P43" s="514"/>
      <c r="Q43" s="411"/>
    </row>
    <row r="44" spans="1:17" s="385" customFormat="1" ht="63.75" customHeight="1" x14ac:dyDescent="0.2">
      <c r="A44" s="830" t="s">
        <v>6599</v>
      </c>
      <c r="B44" s="404" t="s">
        <v>5720</v>
      </c>
      <c r="C44" s="831" t="s">
        <v>5902</v>
      </c>
      <c r="D44" s="405">
        <v>144.25</v>
      </c>
      <c r="E44" s="405" t="s">
        <v>5696</v>
      </c>
      <c r="F44" s="829">
        <v>42026</v>
      </c>
      <c r="G44" s="832" t="s">
        <v>6600</v>
      </c>
      <c r="H44" s="425" t="s">
        <v>6601</v>
      </c>
      <c r="I44" s="408" t="s">
        <v>1799</v>
      </c>
      <c r="J44" s="409"/>
      <c r="K44" s="408" t="s">
        <v>1799</v>
      </c>
      <c r="L44" s="409"/>
      <c r="M44" s="545" t="s">
        <v>1799</v>
      </c>
      <c r="N44" s="545"/>
      <c r="O44" s="545"/>
      <c r="P44" s="514"/>
      <c r="Q44" s="411"/>
    </row>
    <row r="45" spans="1:17" s="385" customFormat="1" ht="63.75" customHeight="1" x14ac:dyDescent="0.2">
      <c r="A45" s="830"/>
      <c r="B45" s="404" t="s">
        <v>5719</v>
      </c>
      <c r="C45" s="831"/>
      <c r="D45" s="405">
        <v>169.5</v>
      </c>
      <c r="E45" s="405" t="s">
        <v>5696</v>
      </c>
      <c r="F45" s="829"/>
      <c r="G45" s="832"/>
      <c r="H45" s="425" t="s">
        <v>6602</v>
      </c>
      <c r="I45" s="408" t="s">
        <v>1799</v>
      </c>
      <c r="J45" s="409"/>
      <c r="K45" s="408" t="s">
        <v>1799</v>
      </c>
      <c r="L45" s="409"/>
      <c r="M45" s="545" t="s">
        <v>1799</v>
      </c>
      <c r="N45" s="545"/>
      <c r="O45" s="545"/>
      <c r="P45" s="545"/>
      <c r="Q45" s="411"/>
    </row>
    <row r="46" spans="1:17" s="385" customFormat="1" ht="63.75" customHeight="1" x14ac:dyDescent="0.2">
      <c r="A46" s="403" t="s">
        <v>6603</v>
      </c>
      <c r="B46" s="404" t="s">
        <v>5824</v>
      </c>
      <c r="C46" s="404" t="s">
        <v>6219</v>
      </c>
      <c r="D46" s="405">
        <v>10200</v>
      </c>
      <c r="E46" s="405" t="s">
        <v>5734</v>
      </c>
      <c r="F46" s="406">
        <v>42062</v>
      </c>
      <c r="G46" s="407" t="s">
        <v>6548</v>
      </c>
      <c r="H46" s="425" t="s">
        <v>6604</v>
      </c>
      <c r="I46" s="408" t="s">
        <v>1799</v>
      </c>
      <c r="J46" s="409"/>
      <c r="K46" s="408" t="s">
        <v>1799</v>
      </c>
      <c r="L46" s="409"/>
      <c r="M46" s="545"/>
      <c r="N46" s="545"/>
      <c r="O46" s="545" t="s">
        <v>1799</v>
      </c>
      <c r="P46" s="514"/>
      <c r="Q46" s="411"/>
    </row>
    <row r="47" spans="1:17" s="385" customFormat="1" ht="63.75" customHeight="1" x14ac:dyDescent="0.2">
      <c r="A47" s="403" t="s">
        <v>6605</v>
      </c>
      <c r="B47" s="404" t="s">
        <v>5818</v>
      </c>
      <c r="C47" s="404" t="s">
        <v>6606</v>
      </c>
      <c r="D47" s="405">
        <v>19920</v>
      </c>
      <c r="E47" s="405" t="s">
        <v>5734</v>
      </c>
      <c r="F47" s="406">
        <v>42061</v>
      </c>
      <c r="G47" s="407" t="s">
        <v>6607</v>
      </c>
      <c r="H47" s="425" t="s">
        <v>6608</v>
      </c>
      <c r="I47" s="408" t="s">
        <v>1799</v>
      </c>
      <c r="J47" s="409"/>
      <c r="K47" s="408" t="s">
        <v>1799</v>
      </c>
      <c r="L47" s="409"/>
      <c r="M47" s="545"/>
      <c r="N47" s="545"/>
      <c r="O47" s="545" t="s">
        <v>1799</v>
      </c>
      <c r="P47" s="514"/>
      <c r="Q47" s="411"/>
    </row>
    <row r="48" spans="1:17" s="385" customFormat="1" ht="63.75" customHeight="1" x14ac:dyDescent="0.2">
      <c r="A48" s="403" t="s">
        <v>6609</v>
      </c>
      <c r="B48" s="404" t="s">
        <v>5716</v>
      </c>
      <c r="C48" s="404" t="s">
        <v>5829</v>
      </c>
      <c r="D48" s="405">
        <v>101.7</v>
      </c>
      <c r="E48" s="405" t="s">
        <v>5696</v>
      </c>
      <c r="F48" s="406">
        <v>42034</v>
      </c>
      <c r="G48" s="407" t="s">
        <v>6610</v>
      </c>
      <c r="H48" s="425" t="s">
        <v>6611</v>
      </c>
      <c r="I48" s="408" t="s">
        <v>1799</v>
      </c>
      <c r="J48" s="409"/>
      <c r="K48" s="408" t="s">
        <v>1799</v>
      </c>
      <c r="L48" s="409"/>
      <c r="M48" s="545" t="s">
        <v>1799</v>
      </c>
      <c r="N48" s="545"/>
      <c r="O48" s="545"/>
      <c r="P48" s="545"/>
      <c r="Q48" s="411"/>
    </row>
    <row r="49" spans="1:17" s="385" customFormat="1" ht="63.75" customHeight="1" x14ac:dyDescent="0.2">
      <c r="A49" s="403" t="s">
        <v>6612</v>
      </c>
      <c r="B49" s="404" t="s">
        <v>5847</v>
      </c>
      <c r="C49" s="404" t="s">
        <v>5848</v>
      </c>
      <c r="D49" s="405">
        <v>91.75</v>
      </c>
      <c r="E49" s="405" t="s">
        <v>5734</v>
      </c>
      <c r="F49" s="406">
        <v>42045</v>
      </c>
      <c r="G49" s="407" t="s">
        <v>6613</v>
      </c>
      <c r="H49" s="425" t="s">
        <v>6614</v>
      </c>
      <c r="I49" s="408" t="s">
        <v>1799</v>
      </c>
      <c r="J49" s="409"/>
      <c r="K49" s="408" t="s">
        <v>1799</v>
      </c>
      <c r="L49" s="409"/>
      <c r="M49" s="545" t="s">
        <v>1799</v>
      </c>
      <c r="N49" s="545"/>
      <c r="O49" s="545"/>
      <c r="P49" s="545"/>
      <c r="Q49" s="411"/>
    </row>
    <row r="50" spans="1:17" s="385" customFormat="1" ht="63.75" customHeight="1" x14ac:dyDescent="0.2">
      <c r="A50" s="403" t="s">
        <v>6615</v>
      </c>
      <c r="B50" s="404" t="s">
        <v>6616</v>
      </c>
      <c r="C50" s="404" t="s">
        <v>6617</v>
      </c>
      <c r="D50" s="405">
        <v>446.6</v>
      </c>
      <c r="E50" s="405" t="s">
        <v>5734</v>
      </c>
      <c r="F50" s="406">
        <v>42055</v>
      </c>
      <c r="G50" s="407" t="s">
        <v>6618</v>
      </c>
      <c r="H50" s="425" t="s">
        <v>6619</v>
      </c>
      <c r="I50" s="408" t="s">
        <v>1799</v>
      </c>
      <c r="J50" s="409"/>
      <c r="K50" s="408" t="s">
        <v>1799</v>
      </c>
      <c r="L50" s="409"/>
      <c r="M50" s="545"/>
      <c r="N50" s="545"/>
      <c r="O50" s="545" t="s">
        <v>1799</v>
      </c>
      <c r="P50" s="545"/>
      <c r="Q50" s="411"/>
    </row>
    <row r="51" spans="1:17" s="385" customFormat="1" ht="63.75" customHeight="1" x14ac:dyDescent="0.2">
      <c r="A51" s="403" t="s">
        <v>6620</v>
      </c>
      <c r="B51" s="404" t="s">
        <v>6621</v>
      </c>
      <c r="C51" s="404" t="s">
        <v>5900</v>
      </c>
      <c r="D51" s="405">
        <v>3000</v>
      </c>
      <c r="E51" s="405" t="s">
        <v>5868</v>
      </c>
      <c r="F51" s="406">
        <v>42069</v>
      </c>
      <c r="G51" s="407" t="s">
        <v>6622</v>
      </c>
      <c r="H51" s="425" t="s">
        <v>6623</v>
      </c>
      <c r="I51" s="408" t="s">
        <v>1799</v>
      </c>
      <c r="J51" s="409"/>
      <c r="K51" s="408" t="s">
        <v>1799</v>
      </c>
      <c r="L51" s="409"/>
      <c r="M51" s="545" t="s">
        <v>1799</v>
      </c>
      <c r="N51" s="545"/>
      <c r="O51" s="545"/>
      <c r="P51" s="545"/>
      <c r="Q51" s="411"/>
    </row>
    <row r="52" spans="1:17" s="385" customFormat="1" ht="63.75" customHeight="1" x14ac:dyDescent="0.2">
      <c r="A52" s="403" t="s">
        <v>6624</v>
      </c>
      <c r="B52" s="404" t="s">
        <v>6625</v>
      </c>
      <c r="C52" s="404" t="s">
        <v>6626</v>
      </c>
      <c r="D52" s="405">
        <v>74.900000000000006</v>
      </c>
      <c r="E52" s="405" t="s">
        <v>5734</v>
      </c>
      <c r="F52" s="406">
        <v>42054</v>
      </c>
      <c r="G52" s="407" t="s">
        <v>6627</v>
      </c>
      <c r="H52" s="425" t="s">
        <v>6628</v>
      </c>
      <c r="I52" s="408" t="s">
        <v>1799</v>
      </c>
      <c r="J52" s="409"/>
      <c r="K52" s="408" t="s">
        <v>1799</v>
      </c>
      <c r="L52" s="409"/>
      <c r="M52" s="545" t="s">
        <v>1799</v>
      </c>
      <c r="N52" s="545"/>
      <c r="O52" s="545"/>
      <c r="P52" s="545"/>
      <c r="Q52" s="411"/>
    </row>
    <row r="53" spans="1:17" s="385" customFormat="1" ht="63.75" customHeight="1" x14ac:dyDescent="0.2">
      <c r="A53" s="403" t="s">
        <v>6629</v>
      </c>
      <c r="B53" s="404" t="s">
        <v>6630</v>
      </c>
      <c r="C53" s="404" t="s">
        <v>6219</v>
      </c>
      <c r="D53" s="405">
        <v>5000</v>
      </c>
      <c r="E53" s="405" t="s">
        <v>5734</v>
      </c>
      <c r="F53" s="406">
        <v>42058</v>
      </c>
      <c r="G53" s="407" t="s">
        <v>6631</v>
      </c>
      <c r="H53" s="425" t="s">
        <v>6632</v>
      </c>
      <c r="I53" s="408" t="s">
        <v>1799</v>
      </c>
      <c r="J53" s="409"/>
      <c r="K53" s="408" t="s">
        <v>1799</v>
      </c>
      <c r="L53" s="409"/>
      <c r="M53" s="545" t="s">
        <v>1799</v>
      </c>
      <c r="N53" s="514"/>
      <c r="O53" s="514"/>
      <c r="P53" s="514"/>
      <c r="Q53" s="411"/>
    </row>
    <row r="54" spans="1:17" s="385" customFormat="1" ht="63.75" customHeight="1" x14ac:dyDescent="0.2">
      <c r="A54" s="830" t="s">
        <v>6633</v>
      </c>
      <c r="B54" s="413" t="s">
        <v>5716</v>
      </c>
      <c r="C54" s="828" t="s">
        <v>5902</v>
      </c>
      <c r="D54" s="405">
        <v>169.5</v>
      </c>
      <c r="E54" s="405" t="s">
        <v>5734</v>
      </c>
      <c r="F54" s="829">
        <v>42048</v>
      </c>
      <c r="G54" s="829" t="s">
        <v>6634</v>
      </c>
      <c r="H54" s="425" t="s">
        <v>6635</v>
      </c>
      <c r="I54" s="408" t="s">
        <v>1799</v>
      </c>
      <c r="J54" s="409"/>
      <c r="K54" s="408" t="s">
        <v>1799</v>
      </c>
      <c r="L54" s="409"/>
      <c r="M54" s="545" t="s">
        <v>1799</v>
      </c>
      <c r="N54" s="514"/>
      <c r="O54" s="514"/>
      <c r="P54" s="514"/>
      <c r="Q54" s="411"/>
    </row>
    <row r="55" spans="1:17" s="385" customFormat="1" ht="63.75" customHeight="1" x14ac:dyDescent="0.2">
      <c r="A55" s="830"/>
      <c r="B55" s="413" t="s">
        <v>5721</v>
      </c>
      <c r="C55" s="828"/>
      <c r="D55" s="405">
        <v>120</v>
      </c>
      <c r="E55" s="405" t="s">
        <v>5734</v>
      </c>
      <c r="F55" s="829"/>
      <c r="G55" s="829"/>
      <c r="H55" s="425" t="s">
        <v>6636</v>
      </c>
      <c r="I55" s="408" t="s">
        <v>1799</v>
      </c>
      <c r="J55" s="409"/>
      <c r="K55" s="408" t="s">
        <v>1799</v>
      </c>
      <c r="L55" s="409"/>
      <c r="M55" s="545" t="s">
        <v>1799</v>
      </c>
      <c r="N55" s="514"/>
      <c r="O55" s="514"/>
      <c r="P55" s="514"/>
      <c r="Q55" s="411"/>
    </row>
    <row r="56" spans="1:17" s="385" customFormat="1" ht="89.25" customHeight="1" x14ac:dyDescent="0.2">
      <c r="A56" s="830" t="s">
        <v>6637</v>
      </c>
      <c r="B56" s="404" t="s">
        <v>6638</v>
      </c>
      <c r="C56" s="828" t="s">
        <v>6639</v>
      </c>
      <c r="D56" s="405">
        <v>1250</v>
      </c>
      <c r="E56" s="405" t="s">
        <v>5734</v>
      </c>
      <c r="F56" s="406">
        <v>42054</v>
      </c>
      <c r="G56" s="407" t="s">
        <v>6640</v>
      </c>
      <c r="H56" s="425" t="s">
        <v>6641</v>
      </c>
      <c r="I56" s="408"/>
      <c r="J56" s="408" t="s">
        <v>1799</v>
      </c>
      <c r="K56" s="408" t="s">
        <v>1799</v>
      </c>
      <c r="L56" s="409"/>
      <c r="M56" s="545"/>
      <c r="N56" s="545"/>
      <c r="O56" s="545"/>
      <c r="P56" s="545" t="s">
        <v>1799</v>
      </c>
      <c r="Q56" s="445" t="s">
        <v>7533</v>
      </c>
    </row>
    <row r="57" spans="1:17" s="385" customFormat="1" ht="63.75" customHeight="1" x14ac:dyDescent="0.2">
      <c r="A57" s="830"/>
      <c r="B57" s="404" t="s">
        <v>5818</v>
      </c>
      <c r="C57" s="828"/>
      <c r="D57" s="405">
        <v>1184.75</v>
      </c>
      <c r="E57" s="405" t="s">
        <v>5734</v>
      </c>
      <c r="F57" s="406">
        <v>42054</v>
      </c>
      <c r="G57" s="407" t="s">
        <v>6642</v>
      </c>
      <c r="H57" s="425" t="s">
        <v>6643</v>
      </c>
      <c r="I57" s="408" t="s">
        <v>1799</v>
      </c>
      <c r="J57" s="409"/>
      <c r="K57" s="408" t="s">
        <v>1799</v>
      </c>
      <c r="L57" s="409"/>
      <c r="M57" s="545" t="s">
        <v>1799</v>
      </c>
      <c r="N57" s="545"/>
      <c r="O57" s="545"/>
      <c r="P57" s="545"/>
      <c r="Q57" s="411"/>
    </row>
    <row r="58" spans="1:17" s="385" customFormat="1" ht="63.75" customHeight="1" x14ac:dyDescent="0.2">
      <c r="A58" s="830" t="s">
        <v>6644</v>
      </c>
      <c r="B58" s="404" t="s">
        <v>6645</v>
      </c>
      <c r="C58" s="828" t="s">
        <v>5733</v>
      </c>
      <c r="D58" s="405">
        <v>12000</v>
      </c>
      <c r="E58" s="405" t="s">
        <v>5868</v>
      </c>
      <c r="F58" s="829">
        <v>42066</v>
      </c>
      <c r="G58" s="407" t="s">
        <v>6646</v>
      </c>
      <c r="H58" s="425" t="s">
        <v>6647</v>
      </c>
      <c r="I58" s="408" t="s">
        <v>1799</v>
      </c>
      <c r="J58" s="409"/>
      <c r="K58" s="408" t="s">
        <v>1799</v>
      </c>
      <c r="L58" s="409"/>
      <c r="M58" s="545"/>
      <c r="N58" s="545"/>
      <c r="O58" s="545" t="s">
        <v>1799</v>
      </c>
      <c r="P58" s="545"/>
      <c r="Q58" s="411"/>
    </row>
    <row r="59" spans="1:17" s="385" customFormat="1" ht="63.75" customHeight="1" x14ac:dyDescent="0.2">
      <c r="A59" s="830"/>
      <c r="B59" s="404" t="s">
        <v>6648</v>
      </c>
      <c r="C59" s="828"/>
      <c r="D59" s="405">
        <v>2674</v>
      </c>
      <c r="E59" s="405" t="s">
        <v>5868</v>
      </c>
      <c r="F59" s="829"/>
      <c r="G59" s="407" t="s">
        <v>6646</v>
      </c>
      <c r="H59" s="425" t="s">
        <v>6649</v>
      </c>
      <c r="I59" s="408" t="s">
        <v>1799</v>
      </c>
      <c r="J59" s="409"/>
      <c r="K59" s="408" t="s">
        <v>1799</v>
      </c>
      <c r="L59" s="409"/>
      <c r="M59" s="545"/>
      <c r="N59" s="545"/>
      <c r="O59" s="545" t="s">
        <v>1799</v>
      </c>
      <c r="P59" s="514"/>
      <c r="Q59" s="411"/>
    </row>
    <row r="60" spans="1:17" s="385" customFormat="1" ht="63.75" customHeight="1" x14ac:dyDescent="0.2">
      <c r="A60" s="830" t="s">
        <v>6650</v>
      </c>
      <c r="B60" s="404" t="s">
        <v>5732</v>
      </c>
      <c r="C60" s="831" t="s">
        <v>5733</v>
      </c>
      <c r="D60" s="405">
        <v>1100</v>
      </c>
      <c r="E60" s="405" t="s">
        <v>5868</v>
      </c>
      <c r="F60" s="829">
        <v>42090</v>
      </c>
      <c r="G60" s="829" t="s">
        <v>7534</v>
      </c>
      <c r="H60" s="425" t="s">
        <v>6651</v>
      </c>
      <c r="I60" s="408" t="s">
        <v>1799</v>
      </c>
      <c r="J60" s="409"/>
      <c r="K60" s="408" t="s">
        <v>1799</v>
      </c>
      <c r="L60" s="409"/>
      <c r="M60" s="545" t="s">
        <v>1799</v>
      </c>
      <c r="N60" s="514"/>
      <c r="O60" s="514"/>
      <c r="P60" s="514"/>
      <c r="Q60" s="411"/>
    </row>
    <row r="61" spans="1:17" s="385" customFormat="1" ht="63.75" customHeight="1" x14ac:dyDescent="0.2">
      <c r="A61" s="830"/>
      <c r="B61" s="404" t="s">
        <v>5736</v>
      </c>
      <c r="C61" s="831"/>
      <c r="D61" s="405">
        <v>1100</v>
      </c>
      <c r="E61" s="405" t="s">
        <v>5868</v>
      </c>
      <c r="F61" s="829"/>
      <c r="G61" s="829"/>
      <c r="H61" s="425" t="s">
        <v>6652</v>
      </c>
      <c r="I61" s="408" t="s">
        <v>1799</v>
      </c>
      <c r="J61" s="409"/>
      <c r="K61" s="408" t="s">
        <v>1799</v>
      </c>
      <c r="L61" s="409"/>
      <c r="M61" s="545" t="s">
        <v>1799</v>
      </c>
      <c r="N61" s="514"/>
      <c r="O61" s="514"/>
      <c r="P61" s="514"/>
      <c r="Q61" s="411"/>
    </row>
    <row r="62" spans="1:17" s="385" customFormat="1" ht="63.75" customHeight="1" x14ac:dyDescent="0.2">
      <c r="A62" s="830"/>
      <c r="B62" s="404" t="s">
        <v>5737</v>
      </c>
      <c r="C62" s="831"/>
      <c r="D62" s="405">
        <v>1118.7</v>
      </c>
      <c r="E62" s="405" t="s">
        <v>5868</v>
      </c>
      <c r="F62" s="829"/>
      <c r="G62" s="829"/>
      <c r="H62" s="425" t="s">
        <v>6653</v>
      </c>
      <c r="I62" s="408" t="s">
        <v>1799</v>
      </c>
      <c r="J62" s="409"/>
      <c r="K62" s="408" t="s">
        <v>1799</v>
      </c>
      <c r="L62" s="409"/>
      <c r="M62" s="545"/>
      <c r="N62" s="545"/>
      <c r="O62" s="545" t="s">
        <v>1799</v>
      </c>
      <c r="P62" s="514"/>
      <c r="Q62" s="411"/>
    </row>
    <row r="63" spans="1:17" s="385" customFormat="1" ht="63.75" customHeight="1" x14ac:dyDescent="0.2">
      <c r="A63" s="830"/>
      <c r="B63" s="404" t="s">
        <v>6654</v>
      </c>
      <c r="C63" s="831"/>
      <c r="D63" s="405">
        <v>1200</v>
      </c>
      <c r="E63" s="405" t="s">
        <v>5868</v>
      </c>
      <c r="F63" s="829"/>
      <c r="G63" s="829"/>
      <c r="H63" s="425" t="s">
        <v>6655</v>
      </c>
      <c r="I63" s="408" t="s">
        <v>1799</v>
      </c>
      <c r="J63" s="409"/>
      <c r="K63" s="408" t="s">
        <v>1799</v>
      </c>
      <c r="L63" s="409"/>
      <c r="M63" s="545"/>
      <c r="N63" s="545"/>
      <c r="O63" s="545" t="s">
        <v>1799</v>
      </c>
      <c r="P63" s="514"/>
      <c r="Q63" s="411"/>
    </row>
    <row r="64" spans="1:17" s="385" customFormat="1" ht="63.75" customHeight="1" x14ac:dyDescent="0.2">
      <c r="A64" s="830"/>
      <c r="B64" s="404" t="s">
        <v>6656</v>
      </c>
      <c r="C64" s="831"/>
      <c r="D64" s="405">
        <v>400</v>
      </c>
      <c r="E64" s="405" t="s">
        <v>5868</v>
      </c>
      <c r="F64" s="829"/>
      <c r="G64" s="829"/>
      <c r="H64" s="425" t="s">
        <v>6657</v>
      </c>
      <c r="I64" s="408" t="s">
        <v>1799</v>
      </c>
      <c r="J64" s="409"/>
      <c r="K64" s="408" t="s">
        <v>1799</v>
      </c>
      <c r="L64" s="409"/>
      <c r="M64" s="545"/>
      <c r="N64" s="545"/>
      <c r="O64" s="545" t="s">
        <v>1799</v>
      </c>
      <c r="P64" s="514"/>
      <c r="Q64" s="411"/>
    </row>
    <row r="65" spans="1:17" s="385" customFormat="1" ht="63.75" customHeight="1" x14ac:dyDescent="0.2">
      <c r="A65" s="830"/>
      <c r="B65" s="404" t="s">
        <v>5738</v>
      </c>
      <c r="C65" s="831"/>
      <c r="D65" s="405">
        <v>375</v>
      </c>
      <c r="E65" s="405" t="s">
        <v>5868</v>
      </c>
      <c r="F65" s="829"/>
      <c r="G65" s="829"/>
      <c r="H65" s="425" t="s">
        <v>6658</v>
      </c>
      <c r="I65" s="408" t="s">
        <v>1799</v>
      </c>
      <c r="J65" s="409"/>
      <c r="K65" s="408" t="s">
        <v>1799</v>
      </c>
      <c r="L65" s="409"/>
      <c r="M65" s="545"/>
      <c r="N65" s="545"/>
      <c r="O65" s="545" t="s">
        <v>1799</v>
      </c>
      <c r="P65" s="514"/>
      <c r="Q65" s="411"/>
    </row>
    <row r="66" spans="1:17" s="385" customFormat="1" ht="63.75" customHeight="1" x14ac:dyDescent="0.2">
      <c r="A66" s="830"/>
      <c r="B66" s="404" t="s">
        <v>5748</v>
      </c>
      <c r="C66" s="831"/>
      <c r="D66" s="405">
        <v>1650</v>
      </c>
      <c r="E66" s="405" t="s">
        <v>5868</v>
      </c>
      <c r="F66" s="829"/>
      <c r="G66" s="829"/>
      <c r="H66" s="425" t="s">
        <v>6659</v>
      </c>
      <c r="I66" s="408" t="s">
        <v>1799</v>
      </c>
      <c r="J66" s="409"/>
      <c r="K66" s="408" t="s">
        <v>1799</v>
      </c>
      <c r="L66" s="409"/>
      <c r="M66" s="545"/>
      <c r="N66" s="545"/>
      <c r="O66" s="545" t="s">
        <v>1799</v>
      </c>
      <c r="P66" s="514"/>
      <c r="Q66" s="411"/>
    </row>
    <row r="67" spans="1:17" s="385" customFormat="1" ht="63.75" customHeight="1" x14ac:dyDescent="0.2">
      <c r="A67" s="830"/>
      <c r="B67" s="404" t="s">
        <v>5749</v>
      </c>
      <c r="C67" s="831"/>
      <c r="D67" s="405">
        <v>1380</v>
      </c>
      <c r="E67" s="405" t="s">
        <v>5868</v>
      </c>
      <c r="F67" s="829"/>
      <c r="G67" s="829"/>
      <c r="H67" s="425" t="s">
        <v>6660</v>
      </c>
      <c r="I67" s="408" t="s">
        <v>1799</v>
      </c>
      <c r="J67" s="409"/>
      <c r="K67" s="408" t="s">
        <v>1799</v>
      </c>
      <c r="L67" s="409"/>
      <c r="M67" s="545"/>
      <c r="N67" s="545"/>
      <c r="O67" s="545" t="s">
        <v>1799</v>
      </c>
      <c r="P67" s="545"/>
      <c r="Q67" s="411"/>
    </row>
    <row r="68" spans="1:17" s="385" customFormat="1" ht="63.75" customHeight="1" x14ac:dyDescent="0.2">
      <c r="A68" s="830"/>
      <c r="B68" s="404" t="s">
        <v>5750</v>
      </c>
      <c r="C68" s="831"/>
      <c r="D68" s="405">
        <v>1500</v>
      </c>
      <c r="E68" s="405" t="s">
        <v>5868</v>
      </c>
      <c r="F68" s="829"/>
      <c r="G68" s="829"/>
      <c r="H68" s="425" t="s">
        <v>6661</v>
      </c>
      <c r="I68" s="408" t="s">
        <v>1799</v>
      </c>
      <c r="J68" s="409"/>
      <c r="K68" s="408" t="s">
        <v>1799</v>
      </c>
      <c r="L68" s="409"/>
      <c r="M68" s="545" t="s">
        <v>1799</v>
      </c>
      <c r="N68" s="545"/>
      <c r="O68" s="545"/>
      <c r="P68" s="545"/>
      <c r="Q68" s="411"/>
    </row>
    <row r="69" spans="1:17" s="385" customFormat="1" ht="63.75" customHeight="1" x14ac:dyDescent="0.2">
      <c r="A69" s="830"/>
      <c r="B69" s="404" t="s">
        <v>6662</v>
      </c>
      <c r="C69" s="831"/>
      <c r="D69" s="405">
        <v>847.5</v>
      </c>
      <c r="E69" s="405" t="s">
        <v>5868</v>
      </c>
      <c r="F69" s="829"/>
      <c r="G69" s="829"/>
      <c r="H69" s="425" t="s">
        <v>6663</v>
      </c>
      <c r="I69" s="408" t="s">
        <v>1799</v>
      </c>
      <c r="J69" s="409"/>
      <c r="K69" s="408" t="s">
        <v>1799</v>
      </c>
      <c r="L69" s="409"/>
      <c r="M69" s="545"/>
      <c r="N69" s="545"/>
      <c r="O69" s="545" t="s">
        <v>1799</v>
      </c>
      <c r="P69" s="545"/>
      <c r="Q69" s="411"/>
    </row>
    <row r="70" spans="1:17" s="385" customFormat="1" ht="63.75" customHeight="1" x14ac:dyDescent="0.2">
      <c r="A70" s="830"/>
      <c r="B70" s="404" t="s">
        <v>5739</v>
      </c>
      <c r="C70" s="831"/>
      <c r="D70" s="405">
        <v>570</v>
      </c>
      <c r="E70" s="405" t="s">
        <v>5868</v>
      </c>
      <c r="F70" s="829"/>
      <c r="G70" s="829"/>
      <c r="H70" s="425" t="s">
        <v>6664</v>
      </c>
      <c r="I70" s="408" t="s">
        <v>1799</v>
      </c>
      <c r="J70" s="409"/>
      <c r="K70" s="408" t="s">
        <v>1799</v>
      </c>
      <c r="L70" s="409"/>
      <c r="M70" s="545" t="s">
        <v>1799</v>
      </c>
      <c r="N70" s="545"/>
      <c r="O70" s="545"/>
      <c r="P70" s="514"/>
      <c r="Q70" s="411"/>
    </row>
    <row r="71" spans="1:17" s="385" customFormat="1" ht="63.75" customHeight="1" x14ac:dyDescent="0.2">
      <c r="A71" s="830"/>
      <c r="B71" s="404" t="s">
        <v>7535</v>
      </c>
      <c r="C71" s="831"/>
      <c r="D71" s="405">
        <v>429.40000000000003</v>
      </c>
      <c r="E71" s="405" t="s">
        <v>5868</v>
      </c>
      <c r="F71" s="829"/>
      <c r="G71" s="829"/>
      <c r="H71" s="425" t="s">
        <v>6665</v>
      </c>
      <c r="I71" s="408" t="s">
        <v>1799</v>
      </c>
      <c r="J71" s="409"/>
      <c r="K71" s="408" t="s">
        <v>1799</v>
      </c>
      <c r="L71" s="409"/>
      <c r="M71" s="545"/>
      <c r="N71" s="545"/>
      <c r="O71" s="545" t="s">
        <v>1799</v>
      </c>
      <c r="P71" s="545"/>
      <c r="Q71" s="411"/>
    </row>
    <row r="72" spans="1:17" s="385" customFormat="1" ht="63.75" customHeight="1" x14ac:dyDescent="0.2">
      <c r="A72" s="830"/>
      <c r="B72" s="404" t="s">
        <v>6666</v>
      </c>
      <c r="C72" s="831"/>
      <c r="D72" s="405">
        <v>200</v>
      </c>
      <c r="E72" s="405" t="s">
        <v>5868</v>
      </c>
      <c r="F72" s="829"/>
      <c r="G72" s="829"/>
      <c r="H72" s="425" t="s">
        <v>6667</v>
      </c>
      <c r="I72" s="408" t="s">
        <v>1799</v>
      </c>
      <c r="J72" s="409"/>
      <c r="K72" s="408" t="s">
        <v>1799</v>
      </c>
      <c r="L72" s="409"/>
      <c r="M72" s="545"/>
      <c r="N72" s="545"/>
      <c r="O72" s="545" t="s">
        <v>1799</v>
      </c>
      <c r="P72" s="514"/>
      <c r="Q72" s="411"/>
    </row>
    <row r="73" spans="1:17" s="385" customFormat="1" ht="63.75" customHeight="1" x14ac:dyDescent="0.2">
      <c r="A73" s="830"/>
      <c r="B73" s="404" t="s">
        <v>6668</v>
      </c>
      <c r="C73" s="831"/>
      <c r="D73" s="405">
        <v>300</v>
      </c>
      <c r="E73" s="405" t="s">
        <v>5868</v>
      </c>
      <c r="F73" s="829"/>
      <c r="G73" s="829"/>
      <c r="H73" s="425" t="s">
        <v>6669</v>
      </c>
      <c r="I73" s="408" t="s">
        <v>1799</v>
      </c>
      <c r="J73" s="409"/>
      <c r="K73" s="408" t="s">
        <v>1799</v>
      </c>
      <c r="L73" s="409"/>
      <c r="M73" s="545" t="s">
        <v>1799</v>
      </c>
      <c r="N73" s="545"/>
      <c r="O73" s="545"/>
      <c r="P73" s="545"/>
      <c r="Q73" s="411"/>
    </row>
    <row r="74" spans="1:17" s="385" customFormat="1" ht="63.75" customHeight="1" x14ac:dyDescent="0.2">
      <c r="A74" s="830"/>
      <c r="B74" s="404" t="s">
        <v>6670</v>
      </c>
      <c r="C74" s="831"/>
      <c r="D74" s="405">
        <v>740</v>
      </c>
      <c r="E74" s="405" t="s">
        <v>5868</v>
      </c>
      <c r="F74" s="829"/>
      <c r="G74" s="829"/>
      <c r="H74" s="425" t="s">
        <v>6671</v>
      </c>
      <c r="I74" s="408" t="s">
        <v>1799</v>
      </c>
      <c r="J74" s="409"/>
      <c r="K74" s="408" t="s">
        <v>1799</v>
      </c>
      <c r="L74" s="409"/>
      <c r="M74" s="545" t="s">
        <v>1799</v>
      </c>
      <c r="N74" s="545"/>
      <c r="O74" s="545"/>
      <c r="P74" s="545"/>
      <c r="Q74" s="411"/>
    </row>
    <row r="75" spans="1:17" s="385" customFormat="1" ht="63.75" customHeight="1" x14ac:dyDescent="0.2">
      <c r="A75" s="830"/>
      <c r="B75" s="404" t="s">
        <v>6672</v>
      </c>
      <c r="C75" s="831"/>
      <c r="D75" s="405">
        <v>1080</v>
      </c>
      <c r="E75" s="405" t="s">
        <v>5868</v>
      </c>
      <c r="F75" s="829"/>
      <c r="G75" s="829"/>
      <c r="H75" s="425" t="s">
        <v>6673</v>
      </c>
      <c r="I75" s="408" t="s">
        <v>1799</v>
      </c>
      <c r="J75" s="409"/>
      <c r="K75" s="408" t="s">
        <v>1799</v>
      </c>
      <c r="L75" s="409"/>
      <c r="M75" s="545" t="s">
        <v>1799</v>
      </c>
      <c r="N75" s="545"/>
      <c r="O75" s="545"/>
      <c r="P75" s="545"/>
      <c r="Q75" s="411"/>
    </row>
    <row r="76" spans="1:17" s="385" customFormat="1" ht="63.75" customHeight="1" x14ac:dyDescent="0.2">
      <c r="A76" s="830"/>
      <c r="B76" s="404" t="s">
        <v>5743</v>
      </c>
      <c r="C76" s="831"/>
      <c r="D76" s="405">
        <v>851</v>
      </c>
      <c r="E76" s="405" t="s">
        <v>5868</v>
      </c>
      <c r="F76" s="829"/>
      <c r="G76" s="829"/>
      <c r="H76" s="425" t="s">
        <v>6674</v>
      </c>
      <c r="I76" s="408" t="s">
        <v>1799</v>
      </c>
      <c r="J76" s="409"/>
      <c r="K76" s="408" t="s">
        <v>1799</v>
      </c>
      <c r="L76" s="409"/>
      <c r="M76" s="545" t="s">
        <v>1799</v>
      </c>
      <c r="N76" s="545"/>
      <c r="O76" s="545"/>
      <c r="P76" s="545"/>
      <c r="Q76" s="411"/>
    </row>
    <row r="77" spans="1:17" s="385" customFormat="1" ht="63.75" customHeight="1" x14ac:dyDescent="0.2">
      <c r="A77" s="830"/>
      <c r="B77" s="404" t="s">
        <v>6675</v>
      </c>
      <c r="C77" s="831"/>
      <c r="D77" s="405">
        <v>339</v>
      </c>
      <c r="E77" s="405" t="s">
        <v>5868</v>
      </c>
      <c r="F77" s="829"/>
      <c r="G77" s="829"/>
      <c r="H77" s="425" t="s">
        <v>6676</v>
      </c>
      <c r="I77" s="408" t="s">
        <v>1799</v>
      </c>
      <c r="J77" s="409"/>
      <c r="K77" s="408" t="s">
        <v>1799</v>
      </c>
      <c r="L77" s="409"/>
      <c r="M77" s="545"/>
      <c r="N77" s="545"/>
      <c r="O77" s="545" t="s">
        <v>1799</v>
      </c>
      <c r="P77" s="545"/>
      <c r="Q77" s="411"/>
    </row>
    <row r="78" spans="1:17" s="385" customFormat="1" ht="63.75" customHeight="1" x14ac:dyDescent="0.2">
      <c r="A78" s="830"/>
      <c r="B78" s="404" t="s">
        <v>6677</v>
      </c>
      <c r="C78" s="831"/>
      <c r="D78" s="405">
        <v>3000</v>
      </c>
      <c r="E78" s="405" t="s">
        <v>5868</v>
      </c>
      <c r="F78" s="829"/>
      <c r="G78" s="829"/>
      <c r="H78" s="425" t="s">
        <v>6678</v>
      </c>
      <c r="I78" s="408" t="s">
        <v>1799</v>
      </c>
      <c r="J78" s="409"/>
      <c r="K78" s="408" t="s">
        <v>1799</v>
      </c>
      <c r="L78" s="409"/>
      <c r="M78" s="545"/>
      <c r="N78" s="545"/>
      <c r="O78" s="545" t="s">
        <v>1799</v>
      </c>
      <c r="P78" s="545"/>
      <c r="Q78" s="411"/>
    </row>
    <row r="79" spans="1:17" s="385" customFormat="1" ht="63.75" customHeight="1" x14ac:dyDescent="0.2">
      <c r="A79" s="830"/>
      <c r="B79" s="404" t="s">
        <v>6679</v>
      </c>
      <c r="C79" s="831"/>
      <c r="D79" s="405">
        <v>565</v>
      </c>
      <c r="E79" s="405" t="s">
        <v>5868</v>
      </c>
      <c r="F79" s="829"/>
      <c r="G79" s="829"/>
      <c r="H79" s="425" t="s">
        <v>6680</v>
      </c>
      <c r="I79" s="551" t="s">
        <v>5699</v>
      </c>
      <c r="J79" s="551" t="s">
        <v>5699</v>
      </c>
      <c r="K79" s="551" t="s">
        <v>5699</v>
      </c>
      <c r="L79" s="551" t="s">
        <v>5699</v>
      </c>
      <c r="M79" s="551" t="s">
        <v>5699</v>
      </c>
      <c r="N79" s="551" t="s">
        <v>5699</v>
      </c>
      <c r="O79" s="551" t="s">
        <v>5699</v>
      </c>
      <c r="P79" s="551" t="s">
        <v>5699</v>
      </c>
      <c r="Q79" s="411" t="s">
        <v>8669</v>
      </c>
    </row>
    <row r="80" spans="1:17" s="385" customFormat="1" ht="63.75" customHeight="1" x14ac:dyDescent="0.2">
      <c r="A80" s="830"/>
      <c r="B80" s="404" t="s">
        <v>5745</v>
      </c>
      <c r="C80" s="831"/>
      <c r="D80" s="405">
        <v>690</v>
      </c>
      <c r="E80" s="405" t="s">
        <v>5868</v>
      </c>
      <c r="F80" s="829"/>
      <c r="G80" s="829"/>
      <c r="H80" s="425" t="s">
        <v>6681</v>
      </c>
      <c r="I80" s="408" t="s">
        <v>1799</v>
      </c>
      <c r="J80" s="409"/>
      <c r="K80" s="408" t="s">
        <v>1799</v>
      </c>
      <c r="L80" s="409"/>
      <c r="M80" s="545"/>
      <c r="N80" s="545"/>
      <c r="O80" s="545" t="s">
        <v>1799</v>
      </c>
      <c r="P80" s="514"/>
      <c r="Q80" s="411"/>
    </row>
    <row r="81" spans="1:17" s="385" customFormat="1" ht="63.75" customHeight="1" x14ac:dyDescent="0.2">
      <c r="A81" s="830"/>
      <c r="B81" s="404" t="s">
        <v>5746</v>
      </c>
      <c r="C81" s="831"/>
      <c r="D81" s="405">
        <v>500</v>
      </c>
      <c r="E81" s="405" t="s">
        <v>5868</v>
      </c>
      <c r="F81" s="829"/>
      <c r="G81" s="829"/>
      <c r="H81" s="425" t="s">
        <v>6682</v>
      </c>
      <c r="I81" s="408" t="s">
        <v>1799</v>
      </c>
      <c r="J81" s="409"/>
      <c r="K81" s="408" t="s">
        <v>1799</v>
      </c>
      <c r="L81" s="409"/>
      <c r="M81" s="545" t="s">
        <v>1799</v>
      </c>
      <c r="N81" s="545"/>
      <c r="O81" s="545"/>
      <c r="P81" s="545"/>
      <c r="Q81" s="411"/>
    </row>
    <row r="82" spans="1:17" s="385" customFormat="1" ht="63.75" customHeight="1" x14ac:dyDescent="0.2">
      <c r="A82" s="830"/>
      <c r="B82" s="404" t="s">
        <v>6683</v>
      </c>
      <c r="C82" s="831"/>
      <c r="D82" s="405">
        <v>300</v>
      </c>
      <c r="E82" s="405" t="s">
        <v>5868</v>
      </c>
      <c r="F82" s="829"/>
      <c r="G82" s="829"/>
      <c r="H82" s="425" t="s">
        <v>6684</v>
      </c>
      <c r="I82" s="408" t="s">
        <v>1799</v>
      </c>
      <c r="J82" s="409"/>
      <c r="K82" s="408" t="s">
        <v>1799</v>
      </c>
      <c r="L82" s="409"/>
      <c r="M82" s="545"/>
      <c r="N82" s="545"/>
      <c r="O82" s="545" t="s">
        <v>1799</v>
      </c>
      <c r="P82" s="545"/>
      <c r="Q82" s="411"/>
    </row>
    <row r="83" spans="1:17" s="385" customFormat="1" ht="63.75" customHeight="1" x14ac:dyDescent="0.2">
      <c r="A83" s="830"/>
      <c r="B83" s="404" t="s">
        <v>6685</v>
      </c>
      <c r="C83" s="831"/>
      <c r="D83" s="405">
        <v>900</v>
      </c>
      <c r="E83" s="405" t="s">
        <v>5868</v>
      </c>
      <c r="F83" s="829"/>
      <c r="G83" s="829"/>
      <c r="H83" s="425" t="s">
        <v>6686</v>
      </c>
      <c r="I83" s="552" t="s">
        <v>1799</v>
      </c>
      <c r="J83" s="553"/>
      <c r="K83" s="552" t="s">
        <v>1799</v>
      </c>
      <c r="L83" s="553"/>
      <c r="M83" s="554" t="s">
        <v>1799</v>
      </c>
      <c r="N83" s="554"/>
      <c r="O83" s="554"/>
      <c r="P83" s="554"/>
      <c r="Q83" s="411"/>
    </row>
    <row r="84" spans="1:17" s="385" customFormat="1" ht="63.75" customHeight="1" x14ac:dyDescent="0.2">
      <c r="A84" s="830"/>
      <c r="B84" s="404" t="s">
        <v>5754</v>
      </c>
      <c r="C84" s="831"/>
      <c r="D84" s="405">
        <v>880</v>
      </c>
      <c r="E84" s="405" t="s">
        <v>5868</v>
      </c>
      <c r="F84" s="829"/>
      <c r="G84" s="829"/>
      <c r="H84" s="425" t="s">
        <v>6687</v>
      </c>
      <c r="I84" s="552" t="s">
        <v>1799</v>
      </c>
      <c r="J84" s="553"/>
      <c r="K84" s="552" t="s">
        <v>1799</v>
      </c>
      <c r="L84" s="553"/>
      <c r="M84" s="554"/>
      <c r="N84" s="554"/>
      <c r="O84" s="554" t="s">
        <v>1799</v>
      </c>
      <c r="P84" s="554"/>
      <c r="Q84" s="411"/>
    </row>
    <row r="85" spans="1:17" s="385" customFormat="1" ht="63.75" customHeight="1" x14ac:dyDescent="0.2">
      <c r="A85" s="830"/>
      <c r="B85" s="404" t="s">
        <v>6688</v>
      </c>
      <c r="C85" s="831"/>
      <c r="D85" s="405">
        <v>902</v>
      </c>
      <c r="E85" s="405" t="s">
        <v>5868</v>
      </c>
      <c r="F85" s="829"/>
      <c r="G85" s="829"/>
      <c r="H85" s="425" t="s">
        <v>6689</v>
      </c>
      <c r="I85" s="552" t="s">
        <v>1799</v>
      </c>
      <c r="J85" s="553"/>
      <c r="K85" s="552" t="s">
        <v>1799</v>
      </c>
      <c r="L85" s="553"/>
      <c r="M85" s="554" t="s">
        <v>1799</v>
      </c>
      <c r="N85" s="554"/>
      <c r="O85" s="554"/>
      <c r="P85" s="554"/>
      <c r="Q85" s="411"/>
    </row>
    <row r="86" spans="1:17" s="385" customFormat="1" ht="63.75" customHeight="1" x14ac:dyDescent="0.2">
      <c r="A86" s="830"/>
      <c r="B86" s="404" t="s">
        <v>6690</v>
      </c>
      <c r="C86" s="831"/>
      <c r="D86" s="405">
        <v>540</v>
      </c>
      <c r="E86" s="405" t="s">
        <v>5868</v>
      </c>
      <c r="F86" s="829"/>
      <c r="G86" s="829"/>
      <c r="H86" s="425" t="s">
        <v>6691</v>
      </c>
      <c r="I86" s="552" t="s">
        <v>1799</v>
      </c>
      <c r="J86" s="553"/>
      <c r="K86" s="552" t="s">
        <v>1799</v>
      </c>
      <c r="L86" s="553"/>
      <c r="M86" s="554"/>
      <c r="N86" s="554"/>
      <c r="O86" s="554" t="s">
        <v>1799</v>
      </c>
      <c r="P86" s="554"/>
      <c r="Q86" s="411"/>
    </row>
    <row r="87" spans="1:17" s="385" customFormat="1" ht="63.75" customHeight="1" x14ac:dyDescent="0.2">
      <c r="A87" s="830"/>
      <c r="B87" s="404" t="s">
        <v>6692</v>
      </c>
      <c r="C87" s="831"/>
      <c r="D87" s="405">
        <v>300</v>
      </c>
      <c r="E87" s="405" t="s">
        <v>5868</v>
      </c>
      <c r="F87" s="829"/>
      <c r="G87" s="829"/>
      <c r="H87" s="425" t="s">
        <v>6693</v>
      </c>
      <c r="I87" s="552" t="s">
        <v>1799</v>
      </c>
      <c r="J87" s="553"/>
      <c r="K87" s="552" t="s">
        <v>1799</v>
      </c>
      <c r="L87" s="553"/>
      <c r="M87" s="554"/>
      <c r="N87" s="554"/>
      <c r="O87" s="554" t="s">
        <v>1799</v>
      </c>
      <c r="P87" s="554"/>
      <c r="Q87" s="411"/>
    </row>
    <row r="88" spans="1:17" s="385" customFormat="1" ht="63.75" customHeight="1" x14ac:dyDescent="0.2">
      <c r="A88" s="830"/>
      <c r="B88" s="404" t="s">
        <v>5764</v>
      </c>
      <c r="C88" s="831"/>
      <c r="D88" s="405">
        <v>396</v>
      </c>
      <c r="E88" s="405" t="s">
        <v>5868</v>
      </c>
      <c r="F88" s="829"/>
      <c r="G88" s="829"/>
      <c r="H88" s="425" t="s">
        <v>6694</v>
      </c>
      <c r="I88" s="552" t="s">
        <v>1799</v>
      </c>
      <c r="J88" s="553"/>
      <c r="K88" s="552" t="s">
        <v>1799</v>
      </c>
      <c r="L88" s="553"/>
      <c r="M88" s="554"/>
      <c r="N88" s="554"/>
      <c r="O88" s="554" t="s">
        <v>1799</v>
      </c>
      <c r="P88" s="554"/>
      <c r="Q88" s="411"/>
    </row>
    <row r="89" spans="1:17" s="385" customFormat="1" ht="63.75" customHeight="1" x14ac:dyDescent="0.2">
      <c r="A89" s="830"/>
      <c r="B89" s="404" t="s">
        <v>5765</v>
      </c>
      <c r="C89" s="831"/>
      <c r="D89" s="405">
        <v>380</v>
      </c>
      <c r="E89" s="405" t="s">
        <v>5868</v>
      </c>
      <c r="F89" s="829"/>
      <c r="G89" s="829"/>
      <c r="H89" s="425" t="s">
        <v>6695</v>
      </c>
      <c r="I89" s="552" t="s">
        <v>1799</v>
      </c>
      <c r="J89" s="553"/>
      <c r="K89" s="552" t="s">
        <v>1799</v>
      </c>
      <c r="L89" s="553"/>
      <c r="M89" s="554"/>
      <c r="N89" s="554"/>
      <c r="O89" s="554" t="s">
        <v>1799</v>
      </c>
      <c r="P89" s="554"/>
      <c r="Q89" s="411"/>
    </row>
    <row r="90" spans="1:17" s="385" customFormat="1" ht="63.75" customHeight="1" x14ac:dyDescent="0.2">
      <c r="A90" s="830"/>
      <c r="B90" s="404" t="s">
        <v>6696</v>
      </c>
      <c r="C90" s="831"/>
      <c r="D90" s="405">
        <v>450</v>
      </c>
      <c r="E90" s="405" t="s">
        <v>5868</v>
      </c>
      <c r="F90" s="829"/>
      <c r="G90" s="829"/>
      <c r="H90" s="425" t="s">
        <v>6697</v>
      </c>
      <c r="I90" s="552" t="s">
        <v>1799</v>
      </c>
      <c r="J90" s="553"/>
      <c r="K90" s="552" t="s">
        <v>1799</v>
      </c>
      <c r="L90" s="553"/>
      <c r="M90" s="554"/>
      <c r="N90" s="554"/>
      <c r="O90" s="554" t="s">
        <v>1799</v>
      </c>
      <c r="P90" s="554"/>
      <c r="Q90" s="411"/>
    </row>
    <row r="91" spans="1:17" s="385" customFormat="1" ht="63.75" customHeight="1" x14ac:dyDescent="0.2">
      <c r="A91" s="830"/>
      <c r="B91" s="404" t="s">
        <v>6698</v>
      </c>
      <c r="C91" s="831"/>
      <c r="D91" s="405">
        <v>200</v>
      </c>
      <c r="E91" s="405" t="s">
        <v>5868</v>
      </c>
      <c r="F91" s="829"/>
      <c r="G91" s="829"/>
      <c r="H91" s="425" t="s">
        <v>6699</v>
      </c>
      <c r="I91" s="552" t="s">
        <v>1799</v>
      </c>
      <c r="J91" s="553"/>
      <c r="K91" s="552" t="s">
        <v>1799</v>
      </c>
      <c r="L91" s="553"/>
      <c r="M91" s="554" t="s">
        <v>1799</v>
      </c>
      <c r="N91" s="554"/>
      <c r="O91" s="554"/>
      <c r="P91" s="554"/>
      <c r="Q91" s="411"/>
    </row>
    <row r="92" spans="1:17" s="385" customFormat="1" ht="63.75" customHeight="1" x14ac:dyDescent="0.2">
      <c r="A92" s="830"/>
      <c r="B92" s="404" t="s">
        <v>5767</v>
      </c>
      <c r="C92" s="831"/>
      <c r="D92" s="405">
        <v>5600</v>
      </c>
      <c r="E92" s="405" t="s">
        <v>5868</v>
      </c>
      <c r="F92" s="829"/>
      <c r="G92" s="829"/>
      <c r="H92" s="425" t="s">
        <v>6700</v>
      </c>
      <c r="I92" s="552" t="s">
        <v>1799</v>
      </c>
      <c r="J92" s="553"/>
      <c r="K92" s="552" t="s">
        <v>1799</v>
      </c>
      <c r="L92" s="553"/>
      <c r="M92" s="554" t="s">
        <v>1799</v>
      </c>
      <c r="N92" s="554"/>
      <c r="O92" s="554"/>
      <c r="P92" s="554"/>
      <c r="Q92" s="411"/>
    </row>
    <row r="93" spans="1:17" s="385" customFormat="1" ht="63.75" customHeight="1" x14ac:dyDescent="0.2">
      <c r="A93" s="830"/>
      <c r="B93" s="404" t="s">
        <v>5768</v>
      </c>
      <c r="C93" s="831"/>
      <c r="D93" s="405">
        <v>4480</v>
      </c>
      <c r="E93" s="405" t="s">
        <v>5868</v>
      </c>
      <c r="F93" s="829"/>
      <c r="G93" s="829"/>
      <c r="H93" s="425" t="s">
        <v>6701</v>
      </c>
      <c r="I93" s="552" t="s">
        <v>1799</v>
      </c>
      <c r="J93" s="553"/>
      <c r="K93" s="552" t="s">
        <v>1799</v>
      </c>
      <c r="L93" s="553"/>
      <c r="M93" s="554" t="s">
        <v>1799</v>
      </c>
      <c r="N93" s="554"/>
      <c r="O93" s="554"/>
      <c r="P93" s="554"/>
      <c r="Q93" s="411"/>
    </row>
    <row r="94" spans="1:17" s="385" customFormat="1" ht="63.75" customHeight="1" x14ac:dyDescent="0.2">
      <c r="A94" s="830"/>
      <c r="B94" s="404" t="s">
        <v>5770</v>
      </c>
      <c r="C94" s="831"/>
      <c r="D94" s="405">
        <v>4480</v>
      </c>
      <c r="E94" s="405" t="s">
        <v>5868</v>
      </c>
      <c r="F94" s="829"/>
      <c r="G94" s="829"/>
      <c r="H94" s="425" t="s">
        <v>6702</v>
      </c>
      <c r="I94" s="552" t="s">
        <v>1799</v>
      </c>
      <c r="J94" s="553"/>
      <c r="K94" s="552" t="s">
        <v>1799</v>
      </c>
      <c r="L94" s="553"/>
      <c r="M94" s="554"/>
      <c r="N94" s="554"/>
      <c r="O94" s="554" t="s">
        <v>1799</v>
      </c>
      <c r="P94" s="554"/>
      <c r="Q94" s="411"/>
    </row>
    <row r="95" spans="1:17" s="385" customFormat="1" ht="63.75" customHeight="1" x14ac:dyDescent="0.2">
      <c r="A95" s="830"/>
      <c r="B95" s="404" t="s">
        <v>5771</v>
      </c>
      <c r="C95" s="831"/>
      <c r="D95" s="405">
        <v>1000</v>
      </c>
      <c r="E95" s="405" t="s">
        <v>5868</v>
      </c>
      <c r="F95" s="829"/>
      <c r="G95" s="829"/>
      <c r="H95" s="425" t="s">
        <v>6703</v>
      </c>
      <c r="I95" s="552" t="s">
        <v>1799</v>
      </c>
      <c r="J95" s="553"/>
      <c r="K95" s="552" t="s">
        <v>1799</v>
      </c>
      <c r="L95" s="553"/>
      <c r="M95" s="554"/>
      <c r="N95" s="554"/>
      <c r="O95" s="554" t="s">
        <v>1799</v>
      </c>
      <c r="P95" s="554"/>
      <c r="Q95" s="411"/>
    </row>
    <row r="96" spans="1:17" s="385" customFormat="1" ht="63.75" customHeight="1" x14ac:dyDescent="0.2">
      <c r="A96" s="830"/>
      <c r="B96" s="404" t="s">
        <v>5772</v>
      </c>
      <c r="C96" s="831"/>
      <c r="D96" s="405">
        <v>880</v>
      </c>
      <c r="E96" s="405" t="s">
        <v>5868</v>
      </c>
      <c r="F96" s="829"/>
      <c r="G96" s="829"/>
      <c r="H96" s="425" t="s">
        <v>6704</v>
      </c>
      <c r="I96" s="552" t="s">
        <v>1799</v>
      </c>
      <c r="J96" s="553"/>
      <c r="K96" s="552" t="s">
        <v>1799</v>
      </c>
      <c r="L96" s="553"/>
      <c r="M96" s="554"/>
      <c r="N96" s="554"/>
      <c r="O96" s="554" t="s">
        <v>1799</v>
      </c>
      <c r="P96" s="554"/>
      <c r="Q96" s="411"/>
    </row>
    <row r="97" spans="1:17" s="385" customFormat="1" ht="63.75" customHeight="1" x14ac:dyDescent="0.2">
      <c r="A97" s="830"/>
      <c r="B97" s="404" t="s">
        <v>6705</v>
      </c>
      <c r="C97" s="831"/>
      <c r="D97" s="405">
        <v>3625</v>
      </c>
      <c r="E97" s="405" t="s">
        <v>5868</v>
      </c>
      <c r="F97" s="829"/>
      <c r="G97" s="829"/>
      <c r="H97" s="425" t="s">
        <v>6706</v>
      </c>
      <c r="I97" s="552" t="s">
        <v>1799</v>
      </c>
      <c r="J97" s="553"/>
      <c r="K97" s="552" t="s">
        <v>1799</v>
      </c>
      <c r="L97" s="553"/>
      <c r="M97" s="554" t="s">
        <v>1799</v>
      </c>
      <c r="N97" s="554"/>
      <c r="O97" s="554"/>
      <c r="P97" s="554"/>
      <c r="Q97" s="411"/>
    </row>
    <row r="98" spans="1:17" s="385" customFormat="1" ht="63.75" customHeight="1" x14ac:dyDescent="0.2">
      <c r="A98" s="830"/>
      <c r="B98" s="404" t="s">
        <v>5773</v>
      </c>
      <c r="C98" s="831"/>
      <c r="D98" s="405">
        <v>3500</v>
      </c>
      <c r="E98" s="405" t="s">
        <v>5868</v>
      </c>
      <c r="F98" s="829"/>
      <c r="G98" s="829"/>
      <c r="H98" s="425" t="s">
        <v>6707</v>
      </c>
      <c r="I98" s="552" t="s">
        <v>1799</v>
      </c>
      <c r="J98" s="553"/>
      <c r="K98" s="552" t="s">
        <v>1799</v>
      </c>
      <c r="L98" s="553"/>
      <c r="M98" s="554" t="s">
        <v>1799</v>
      </c>
      <c r="N98" s="554"/>
      <c r="O98" s="554"/>
      <c r="P98" s="554"/>
      <c r="Q98" s="411"/>
    </row>
    <row r="99" spans="1:17" s="385" customFormat="1" ht="63.75" customHeight="1" x14ac:dyDescent="0.2">
      <c r="A99" s="830"/>
      <c r="B99" s="404" t="s">
        <v>5774</v>
      </c>
      <c r="C99" s="831"/>
      <c r="D99" s="405">
        <v>3920</v>
      </c>
      <c r="E99" s="405" t="s">
        <v>5868</v>
      </c>
      <c r="F99" s="829"/>
      <c r="G99" s="829"/>
      <c r="H99" s="425" t="s">
        <v>6708</v>
      </c>
      <c r="I99" s="552" t="s">
        <v>1799</v>
      </c>
      <c r="J99" s="553"/>
      <c r="K99" s="552" t="s">
        <v>1799</v>
      </c>
      <c r="L99" s="553"/>
      <c r="M99" s="554"/>
      <c r="N99" s="554"/>
      <c r="O99" s="554" t="s">
        <v>1799</v>
      </c>
      <c r="P99" s="554"/>
      <c r="Q99" s="411"/>
    </row>
    <row r="100" spans="1:17" s="385" customFormat="1" ht="63.75" customHeight="1" x14ac:dyDescent="0.2">
      <c r="A100" s="830"/>
      <c r="B100" s="404" t="s">
        <v>6709</v>
      </c>
      <c r="C100" s="831"/>
      <c r="D100" s="405">
        <v>4350</v>
      </c>
      <c r="E100" s="405" t="s">
        <v>5868</v>
      </c>
      <c r="F100" s="829"/>
      <c r="G100" s="829"/>
      <c r="H100" s="425" t="s">
        <v>6710</v>
      </c>
      <c r="I100" s="552" t="s">
        <v>1799</v>
      </c>
      <c r="J100" s="553"/>
      <c r="K100" s="552" t="s">
        <v>1799</v>
      </c>
      <c r="L100" s="553"/>
      <c r="M100" s="554" t="s">
        <v>1799</v>
      </c>
      <c r="N100" s="554"/>
      <c r="O100" s="554"/>
      <c r="P100" s="554"/>
      <c r="Q100" s="411"/>
    </row>
    <row r="101" spans="1:17" s="385" customFormat="1" ht="63.75" customHeight="1" x14ac:dyDescent="0.2">
      <c r="A101" s="830"/>
      <c r="B101" s="404" t="s">
        <v>6711</v>
      </c>
      <c r="C101" s="831"/>
      <c r="D101" s="405">
        <v>600</v>
      </c>
      <c r="E101" s="405" t="s">
        <v>5868</v>
      </c>
      <c r="F101" s="829"/>
      <c r="G101" s="829"/>
      <c r="H101" s="425" t="s">
        <v>6712</v>
      </c>
      <c r="I101" s="408" t="s">
        <v>1799</v>
      </c>
      <c r="J101" s="409"/>
      <c r="K101" s="408" t="s">
        <v>1799</v>
      </c>
      <c r="L101" s="409"/>
      <c r="M101" s="545"/>
      <c r="N101" s="545"/>
      <c r="O101" s="545" t="s">
        <v>1799</v>
      </c>
      <c r="P101" s="545"/>
      <c r="Q101" s="411"/>
    </row>
    <row r="102" spans="1:17" s="385" customFormat="1" ht="63.75" customHeight="1" x14ac:dyDescent="0.2">
      <c r="A102" s="830"/>
      <c r="B102" s="404" t="s">
        <v>5776</v>
      </c>
      <c r="C102" s="831"/>
      <c r="D102" s="405">
        <v>500</v>
      </c>
      <c r="E102" s="405" t="s">
        <v>5868</v>
      </c>
      <c r="F102" s="829"/>
      <c r="G102" s="829"/>
      <c r="H102" s="425" t="s">
        <v>6713</v>
      </c>
      <c r="I102" s="555" t="s">
        <v>5699</v>
      </c>
      <c r="J102" s="555" t="s">
        <v>5699</v>
      </c>
      <c r="K102" s="555" t="s">
        <v>5699</v>
      </c>
      <c r="L102" s="555" t="s">
        <v>5699</v>
      </c>
      <c r="M102" s="555" t="s">
        <v>5699</v>
      </c>
      <c r="N102" s="555" t="s">
        <v>5699</v>
      </c>
      <c r="O102" s="555" t="s">
        <v>5699</v>
      </c>
      <c r="P102" s="555" t="s">
        <v>5699</v>
      </c>
      <c r="Q102" s="411" t="s">
        <v>8670</v>
      </c>
    </row>
    <row r="103" spans="1:17" s="385" customFormat="1" ht="63.75" customHeight="1" x14ac:dyDescent="0.2">
      <c r="A103" s="403" t="s">
        <v>6714</v>
      </c>
      <c r="B103" s="404" t="s">
        <v>6711</v>
      </c>
      <c r="C103" s="404" t="s">
        <v>7536</v>
      </c>
      <c r="D103" s="405">
        <v>120</v>
      </c>
      <c r="E103" s="405" t="s">
        <v>6109</v>
      </c>
      <c r="F103" s="406">
        <v>42226</v>
      </c>
      <c r="G103" s="829"/>
      <c r="H103" s="425" t="s">
        <v>6715</v>
      </c>
      <c r="I103" s="408" t="s">
        <v>1799</v>
      </c>
      <c r="J103" s="409"/>
      <c r="K103" s="408" t="s">
        <v>1799</v>
      </c>
      <c r="L103" s="409"/>
      <c r="M103" s="545"/>
      <c r="N103" s="545"/>
      <c r="O103" s="545" t="s">
        <v>1799</v>
      </c>
      <c r="P103" s="545"/>
      <c r="Q103" s="411"/>
    </row>
    <row r="104" spans="1:17" s="385" customFormat="1" ht="63.75" customHeight="1" x14ac:dyDescent="0.2">
      <c r="A104" s="403" t="s">
        <v>6716</v>
      </c>
      <c r="B104" s="404" t="s">
        <v>6654</v>
      </c>
      <c r="C104" s="404" t="s">
        <v>7537</v>
      </c>
      <c r="D104" s="405">
        <v>1200</v>
      </c>
      <c r="E104" s="405" t="s">
        <v>6109</v>
      </c>
      <c r="F104" s="406">
        <v>42244</v>
      </c>
      <c r="G104" s="829"/>
      <c r="H104" s="425" t="s">
        <v>6717</v>
      </c>
      <c r="I104" s="408" t="s">
        <v>1799</v>
      </c>
      <c r="J104" s="409"/>
      <c r="K104" s="408" t="s">
        <v>1799</v>
      </c>
      <c r="L104" s="409"/>
      <c r="M104" s="545" t="s">
        <v>1799</v>
      </c>
      <c r="N104" s="545"/>
      <c r="O104" s="545"/>
      <c r="P104" s="545"/>
      <c r="Q104" s="411"/>
    </row>
    <row r="105" spans="1:17" s="385" customFormat="1" ht="63.75" customHeight="1" x14ac:dyDescent="0.2">
      <c r="A105" s="403" t="s">
        <v>6716</v>
      </c>
      <c r="B105" s="404" t="s">
        <v>5746</v>
      </c>
      <c r="C105" s="404" t="s">
        <v>7538</v>
      </c>
      <c r="D105" s="405">
        <v>500</v>
      </c>
      <c r="E105" s="405" t="s">
        <v>6718</v>
      </c>
      <c r="F105" s="406">
        <v>42244</v>
      </c>
      <c r="G105" s="829"/>
      <c r="H105" s="425" t="s">
        <v>6719</v>
      </c>
      <c r="I105" s="408" t="s">
        <v>1799</v>
      </c>
      <c r="J105" s="409"/>
      <c r="K105" s="408" t="s">
        <v>1799</v>
      </c>
      <c r="L105" s="409"/>
      <c r="M105" s="545" t="s">
        <v>1799</v>
      </c>
      <c r="N105" s="545"/>
      <c r="O105" s="545"/>
      <c r="P105" s="545"/>
      <c r="Q105" s="411"/>
    </row>
    <row r="106" spans="1:17" s="385" customFormat="1" ht="63.75" customHeight="1" x14ac:dyDescent="0.2">
      <c r="A106" s="403" t="s">
        <v>6716</v>
      </c>
      <c r="B106" s="404" t="s">
        <v>5748</v>
      </c>
      <c r="C106" s="404" t="s">
        <v>7538</v>
      </c>
      <c r="D106" s="405">
        <v>1650</v>
      </c>
      <c r="E106" s="405" t="s">
        <v>6240</v>
      </c>
      <c r="F106" s="406">
        <v>42340</v>
      </c>
      <c r="G106" s="829"/>
      <c r="H106" s="425" t="s">
        <v>6720</v>
      </c>
      <c r="I106" s="552" t="s">
        <v>1799</v>
      </c>
      <c r="J106" s="553"/>
      <c r="K106" s="552" t="s">
        <v>1799</v>
      </c>
      <c r="L106" s="553"/>
      <c r="M106" s="554"/>
      <c r="N106" s="554"/>
      <c r="O106" s="554" t="s">
        <v>1799</v>
      </c>
      <c r="P106" s="554"/>
      <c r="Q106" s="411"/>
    </row>
    <row r="107" spans="1:17" s="385" customFormat="1" ht="63.75" customHeight="1" x14ac:dyDescent="0.2">
      <c r="A107" s="403" t="s">
        <v>6716</v>
      </c>
      <c r="B107" s="404" t="s">
        <v>6677</v>
      </c>
      <c r="C107" s="404" t="s">
        <v>7538</v>
      </c>
      <c r="D107" s="405">
        <v>3000</v>
      </c>
      <c r="E107" s="405" t="s">
        <v>6240</v>
      </c>
      <c r="F107" s="406">
        <v>42345</v>
      </c>
      <c r="G107" s="829"/>
      <c r="H107" s="425" t="s">
        <v>6721</v>
      </c>
      <c r="I107" s="552" t="s">
        <v>1799</v>
      </c>
      <c r="J107" s="553"/>
      <c r="K107" s="552" t="s">
        <v>1799</v>
      </c>
      <c r="L107" s="553"/>
      <c r="M107" s="554"/>
      <c r="N107" s="554"/>
      <c r="O107" s="554" t="s">
        <v>1799</v>
      </c>
      <c r="P107" s="554"/>
      <c r="Q107" s="411"/>
    </row>
    <row r="108" spans="1:17" s="385" customFormat="1" ht="63.75" customHeight="1" x14ac:dyDescent="0.2">
      <c r="A108" s="403" t="s">
        <v>6722</v>
      </c>
      <c r="B108" s="404" t="s">
        <v>5749</v>
      </c>
      <c r="C108" s="404" t="s">
        <v>7538</v>
      </c>
      <c r="D108" s="405">
        <v>1380</v>
      </c>
      <c r="E108" s="405" t="s">
        <v>6240</v>
      </c>
      <c r="F108" s="406">
        <v>42352</v>
      </c>
      <c r="G108" s="829"/>
      <c r="H108" s="425" t="s">
        <v>6723</v>
      </c>
      <c r="I108" s="552" t="s">
        <v>1799</v>
      </c>
      <c r="J108" s="553"/>
      <c r="K108" s="552" t="s">
        <v>1799</v>
      </c>
      <c r="L108" s="553"/>
      <c r="M108" s="554"/>
      <c r="N108" s="554"/>
      <c r="O108" s="554" t="s">
        <v>1799</v>
      </c>
      <c r="P108" s="554"/>
      <c r="Q108" s="411"/>
    </row>
    <row r="109" spans="1:17" s="385" customFormat="1" ht="63.75" customHeight="1" x14ac:dyDescent="0.2">
      <c r="A109" s="830" t="s">
        <v>6724</v>
      </c>
      <c r="B109" s="404" t="s">
        <v>5864</v>
      </c>
      <c r="C109" s="828" t="s">
        <v>6725</v>
      </c>
      <c r="D109" s="405">
        <v>179.31</v>
      </c>
      <c r="E109" s="405" t="s">
        <v>5868</v>
      </c>
      <c r="F109" s="406">
        <v>42073</v>
      </c>
      <c r="G109" s="407" t="s">
        <v>6726</v>
      </c>
      <c r="H109" s="425" t="s">
        <v>6727</v>
      </c>
      <c r="I109" s="408" t="s">
        <v>1799</v>
      </c>
      <c r="J109" s="409"/>
      <c r="K109" s="408" t="s">
        <v>1799</v>
      </c>
      <c r="L109" s="409"/>
      <c r="M109" s="545"/>
      <c r="N109" s="545"/>
      <c r="O109" s="545" t="s">
        <v>1799</v>
      </c>
      <c r="P109" s="545"/>
      <c r="Q109" s="411"/>
    </row>
    <row r="110" spans="1:17" s="385" customFormat="1" ht="63.75" customHeight="1" x14ac:dyDescent="0.2">
      <c r="A110" s="830"/>
      <c r="B110" s="404" t="s">
        <v>5860</v>
      </c>
      <c r="C110" s="828"/>
      <c r="D110" s="405">
        <v>445.1</v>
      </c>
      <c r="E110" s="405" t="s">
        <v>5868</v>
      </c>
      <c r="F110" s="406">
        <v>42047</v>
      </c>
      <c r="G110" s="407" t="s">
        <v>6726</v>
      </c>
      <c r="H110" s="425" t="s">
        <v>6728</v>
      </c>
      <c r="I110" s="408" t="s">
        <v>1799</v>
      </c>
      <c r="J110" s="409"/>
      <c r="K110" s="408" t="s">
        <v>1799</v>
      </c>
      <c r="L110" s="409"/>
      <c r="M110" s="545"/>
      <c r="N110" s="545"/>
      <c r="O110" s="545" t="s">
        <v>1799</v>
      </c>
      <c r="P110" s="545"/>
      <c r="Q110" s="411"/>
    </row>
    <row r="111" spans="1:17" s="385" customFormat="1" ht="63.75" customHeight="1" x14ac:dyDescent="0.2">
      <c r="A111" s="830"/>
      <c r="B111" s="404" t="s">
        <v>6729</v>
      </c>
      <c r="C111" s="828"/>
      <c r="D111" s="405">
        <v>260</v>
      </c>
      <c r="E111" s="405" t="s">
        <v>5868</v>
      </c>
      <c r="F111" s="406">
        <v>42073</v>
      </c>
      <c r="G111" s="407" t="s">
        <v>6730</v>
      </c>
      <c r="H111" s="425" t="s">
        <v>6731</v>
      </c>
      <c r="I111" s="408" t="s">
        <v>1799</v>
      </c>
      <c r="J111" s="409"/>
      <c r="K111" s="408" t="s">
        <v>1799</v>
      </c>
      <c r="L111" s="409"/>
      <c r="M111" s="545"/>
      <c r="N111" s="545"/>
      <c r="O111" s="545" t="s">
        <v>1799</v>
      </c>
      <c r="P111" s="545"/>
      <c r="Q111" s="411"/>
    </row>
    <row r="112" spans="1:17" s="385" customFormat="1" ht="63.75" customHeight="1" x14ac:dyDescent="0.2">
      <c r="A112" s="830"/>
      <c r="B112" s="404" t="s">
        <v>6732</v>
      </c>
      <c r="C112" s="828"/>
      <c r="D112" s="405">
        <v>26.4</v>
      </c>
      <c r="E112" s="405" t="s">
        <v>5868</v>
      </c>
      <c r="F112" s="406">
        <v>42073</v>
      </c>
      <c r="G112" s="407" t="s">
        <v>6733</v>
      </c>
      <c r="H112" s="425" t="s">
        <v>6734</v>
      </c>
      <c r="I112" s="408" t="s">
        <v>1799</v>
      </c>
      <c r="J112" s="409"/>
      <c r="K112" s="408" t="s">
        <v>1799</v>
      </c>
      <c r="L112" s="409"/>
      <c r="M112" s="545"/>
      <c r="N112" s="545"/>
      <c r="O112" s="545" t="s">
        <v>1799</v>
      </c>
      <c r="P112" s="545"/>
      <c r="Q112" s="411"/>
    </row>
    <row r="113" spans="1:17" s="385" customFormat="1" ht="63.75" customHeight="1" x14ac:dyDescent="0.2">
      <c r="A113" s="830"/>
      <c r="B113" s="404" t="s">
        <v>6262</v>
      </c>
      <c r="C113" s="828"/>
      <c r="D113" s="405">
        <v>122.04</v>
      </c>
      <c r="E113" s="405" t="s">
        <v>5868</v>
      </c>
      <c r="F113" s="406">
        <v>42082</v>
      </c>
      <c r="G113" s="407" t="s">
        <v>6735</v>
      </c>
      <c r="H113" s="425" t="s">
        <v>6736</v>
      </c>
      <c r="I113" s="408" t="s">
        <v>1799</v>
      </c>
      <c r="J113" s="409"/>
      <c r="K113" s="408" t="s">
        <v>1799</v>
      </c>
      <c r="L113" s="409"/>
      <c r="M113" s="545"/>
      <c r="N113" s="545"/>
      <c r="O113" s="545" t="s">
        <v>1799</v>
      </c>
      <c r="P113" s="545"/>
      <c r="Q113" s="411"/>
    </row>
    <row r="114" spans="1:17" s="385" customFormat="1" ht="63.75" customHeight="1" x14ac:dyDescent="0.2">
      <c r="A114" s="403" t="s">
        <v>6737</v>
      </c>
      <c r="B114" s="404" t="s">
        <v>6738</v>
      </c>
      <c r="C114" s="404" t="s">
        <v>6739</v>
      </c>
      <c r="D114" s="405">
        <v>4520</v>
      </c>
      <c r="E114" s="405" t="s">
        <v>5868</v>
      </c>
      <c r="F114" s="406">
        <v>42074</v>
      </c>
      <c r="G114" s="407" t="s">
        <v>6740</v>
      </c>
      <c r="H114" s="425" t="s">
        <v>6741</v>
      </c>
      <c r="I114" s="408" t="s">
        <v>1799</v>
      </c>
      <c r="J114" s="409"/>
      <c r="K114" s="408" t="s">
        <v>1799</v>
      </c>
      <c r="L114" s="409"/>
      <c r="M114" s="545" t="s">
        <v>1799</v>
      </c>
      <c r="N114" s="545"/>
      <c r="O114" s="545"/>
      <c r="P114" s="545"/>
      <c r="Q114" s="411"/>
    </row>
    <row r="115" spans="1:17" s="385" customFormat="1" ht="63.75" customHeight="1" x14ac:dyDescent="0.2">
      <c r="A115" s="830" t="s">
        <v>6742</v>
      </c>
      <c r="B115" s="404" t="s">
        <v>6463</v>
      </c>
      <c r="C115" s="828" t="s">
        <v>6743</v>
      </c>
      <c r="D115" s="405">
        <v>14720</v>
      </c>
      <c r="E115" s="405" t="s">
        <v>5868</v>
      </c>
      <c r="F115" s="406">
        <v>42073</v>
      </c>
      <c r="G115" s="407" t="s">
        <v>7539</v>
      </c>
      <c r="H115" s="425" t="s">
        <v>6745</v>
      </c>
      <c r="I115" s="408" t="s">
        <v>1799</v>
      </c>
      <c r="J115" s="409"/>
      <c r="K115" s="408" t="s">
        <v>1799</v>
      </c>
      <c r="L115" s="409"/>
      <c r="M115" s="545" t="s">
        <v>1799</v>
      </c>
      <c r="N115" s="545"/>
      <c r="O115" s="545"/>
      <c r="P115" s="545"/>
      <c r="Q115" s="411"/>
    </row>
    <row r="116" spans="1:17" s="385" customFormat="1" ht="63.75" customHeight="1" x14ac:dyDescent="0.2">
      <c r="A116" s="830"/>
      <c r="B116" s="404" t="s">
        <v>6746</v>
      </c>
      <c r="C116" s="828"/>
      <c r="D116" s="405">
        <v>22080</v>
      </c>
      <c r="E116" s="405" t="s">
        <v>5868</v>
      </c>
      <c r="F116" s="406">
        <v>42073</v>
      </c>
      <c r="G116" s="407" t="s">
        <v>7539</v>
      </c>
      <c r="H116" s="425" t="s">
        <v>6747</v>
      </c>
      <c r="I116" s="552" t="s">
        <v>1799</v>
      </c>
      <c r="J116" s="553"/>
      <c r="K116" s="552" t="s">
        <v>1799</v>
      </c>
      <c r="L116" s="553"/>
      <c r="M116" s="554"/>
      <c r="N116" s="554"/>
      <c r="O116" s="554" t="s">
        <v>1799</v>
      </c>
      <c r="P116" s="448"/>
      <c r="Q116" s="411"/>
    </row>
    <row r="117" spans="1:17" s="385" customFormat="1" ht="63.75" customHeight="1" x14ac:dyDescent="0.2">
      <c r="A117" s="403" t="s">
        <v>6748</v>
      </c>
      <c r="B117" s="404" t="s">
        <v>6749</v>
      </c>
      <c r="C117" s="404" t="s">
        <v>6011</v>
      </c>
      <c r="D117" s="405">
        <v>2141.39</v>
      </c>
      <c r="E117" s="405" t="s">
        <v>5868</v>
      </c>
      <c r="F117" s="406">
        <v>42072</v>
      </c>
      <c r="G117" s="407" t="s">
        <v>6750</v>
      </c>
      <c r="H117" s="425" t="s">
        <v>6751</v>
      </c>
      <c r="I117" s="408" t="s">
        <v>1799</v>
      </c>
      <c r="J117" s="409"/>
      <c r="K117" s="408" t="s">
        <v>1799</v>
      </c>
      <c r="L117" s="409"/>
      <c r="M117" s="545" t="s">
        <v>1799</v>
      </c>
      <c r="N117" s="514"/>
      <c r="O117" s="514"/>
      <c r="P117" s="514"/>
      <c r="Q117" s="411"/>
    </row>
    <row r="118" spans="1:17" s="385" customFormat="1" ht="63.75" customHeight="1" x14ac:dyDescent="0.2">
      <c r="A118" s="830" t="s">
        <v>6752</v>
      </c>
      <c r="B118" s="404" t="s">
        <v>5727</v>
      </c>
      <c r="C118" s="828" t="s">
        <v>5733</v>
      </c>
      <c r="D118" s="405">
        <v>4405</v>
      </c>
      <c r="E118" s="405" t="s">
        <v>5868</v>
      </c>
      <c r="F118" s="829">
        <v>42073</v>
      </c>
      <c r="G118" s="833" t="s">
        <v>6744</v>
      </c>
      <c r="H118" s="425" t="s">
        <v>6753</v>
      </c>
      <c r="I118" s="552" t="s">
        <v>1799</v>
      </c>
      <c r="J118" s="553"/>
      <c r="K118" s="552" t="s">
        <v>1799</v>
      </c>
      <c r="L118" s="553"/>
      <c r="M118" s="554" t="s">
        <v>1799</v>
      </c>
      <c r="N118" s="554"/>
      <c r="O118" s="554"/>
      <c r="P118" s="554"/>
      <c r="Q118" s="411"/>
    </row>
    <row r="119" spans="1:17" s="385" customFormat="1" ht="63.75" customHeight="1" x14ac:dyDescent="0.2">
      <c r="A119" s="830"/>
      <c r="B119" s="404" t="s">
        <v>6754</v>
      </c>
      <c r="C119" s="828"/>
      <c r="D119" s="405">
        <v>5000</v>
      </c>
      <c r="E119" s="405" t="s">
        <v>5868</v>
      </c>
      <c r="F119" s="829"/>
      <c r="G119" s="833"/>
      <c r="H119" s="425" t="s">
        <v>6755</v>
      </c>
      <c r="I119" s="552" t="s">
        <v>1799</v>
      </c>
      <c r="J119" s="553"/>
      <c r="K119" s="552" t="s">
        <v>1799</v>
      </c>
      <c r="L119" s="553"/>
      <c r="M119" s="554"/>
      <c r="N119" s="554"/>
      <c r="O119" s="554" t="s">
        <v>1799</v>
      </c>
      <c r="P119" s="554"/>
      <c r="Q119" s="411"/>
    </row>
    <row r="120" spans="1:17" s="385" customFormat="1" ht="63.75" customHeight="1" x14ac:dyDescent="0.2">
      <c r="A120" s="830"/>
      <c r="B120" s="404" t="s">
        <v>6683</v>
      </c>
      <c r="C120" s="828"/>
      <c r="D120" s="405">
        <v>500</v>
      </c>
      <c r="E120" s="405" t="s">
        <v>5868</v>
      </c>
      <c r="F120" s="829"/>
      <c r="G120" s="833"/>
      <c r="H120" s="425" t="s">
        <v>6756</v>
      </c>
      <c r="I120" s="552" t="s">
        <v>1799</v>
      </c>
      <c r="J120" s="553"/>
      <c r="K120" s="552" t="s">
        <v>1799</v>
      </c>
      <c r="L120" s="553"/>
      <c r="M120" s="554"/>
      <c r="N120" s="554"/>
      <c r="O120" s="554" t="s">
        <v>1799</v>
      </c>
      <c r="P120" s="448"/>
      <c r="Q120" s="411"/>
    </row>
    <row r="121" spans="1:17" s="385" customFormat="1" ht="63.75" customHeight="1" x14ac:dyDescent="0.2">
      <c r="A121" s="830" t="s">
        <v>6757</v>
      </c>
      <c r="B121" s="404" t="s">
        <v>6668</v>
      </c>
      <c r="C121" s="828" t="s">
        <v>5733</v>
      </c>
      <c r="D121" s="405">
        <v>500</v>
      </c>
      <c r="E121" s="405" t="s">
        <v>5868</v>
      </c>
      <c r="F121" s="829">
        <v>42074</v>
      </c>
      <c r="G121" s="833" t="s">
        <v>6744</v>
      </c>
      <c r="H121" s="425" t="s">
        <v>6758</v>
      </c>
      <c r="I121" s="552" t="s">
        <v>1799</v>
      </c>
      <c r="J121" s="553"/>
      <c r="K121" s="552" t="s">
        <v>1799</v>
      </c>
      <c r="L121" s="553"/>
      <c r="M121" s="554"/>
      <c r="N121" s="554"/>
      <c r="O121" s="554" t="s">
        <v>1799</v>
      </c>
      <c r="P121" s="554"/>
      <c r="Q121" s="411"/>
    </row>
    <row r="122" spans="1:17" s="385" customFormat="1" ht="63.75" customHeight="1" x14ac:dyDescent="0.2">
      <c r="A122" s="830"/>
      <c r="B122" s="404" t="s">
        <v>6666</v>
      </c>
      <c r="C122" s="828"/>
      <c r="D122" s="405">
        <v>200</v>
      </c>
      <c r="E122" s="405" t="s">
        <v>5868</v>
      </c>
      <c r="F122" s="829"/>
      <c r="G122" s="833"/>
      <c r="H122" s="425" t="s">
        <v>6759</v>
      </c>
      <c r="I122" s="552" t="s">
        <v>1799</v>
      </c>
      <c r="J122" s="553"/>
      <c r="K122" s="552" t="s">
        <v>1799</v>
      </c>
      <c r="L122" s="553"/>
      <c r="M122" s="554"/>
      <c r="N122" s="554"/>
      <c r="O122" s="554" t="s">
        <v>1799</v>
      </c>
      <c r="P122" s="554"/>
      <c r="Q122" s="411"/>
    </row>
    <row r="123" spans="1:17" s="385" customFormat="1" ht="63.75" customHeight="1" x14ac:dyDescent="0.2">
      <c r="A123" s="830"/>
      <c r="B123" s="404" t="s">
        <v>6760</v>
      </c>
      <c r="C123" s="828"/>
      <c r="D123" s="405">
        <v>45237</v>
      </c>
      <c r="E123" s="405" t="s">
        <v>5868</v>
      </c>
      <c r="F123" s="829"/>
      <c r="G123" s="833"/>
      <c r="H123" s="425" t="s">
        <v>6761</v>
      </c>
      <c r="I123" s="552" t="s">
        <v>1799</v>
      </c>
      <c r="J123" s="553"/>
      <c r="K123" s="552" t="s">
        <v>1799</v>
      </c>
      <c r="L123" s="553"/>
      <c r="M123" s="554"/>
      <c r="N123" s="554"/>
      <c r="O123" s="554" t="s">
        <v>1799</v>
      </c>
      <c r="P123" s="448"/>
      <c r="Q123" s="411"/>
    </row>
    <row r="124" spans="1:17" s="385" customFormat="1" ht="63.75" customHeight="1" x14ac:dyDescent="0.2">
      <c r="A124" s="830" t="s">
        <v>6762</v>
      </c>
      <c r="B124" s="404" t="s">
        <v>6763</v>
      </c>
      <c r="C124" s="828" t="s">
        <v>6764</v>
      </c>
      <c r="D124" s="405">
        <v>22000</v>
      </c>
      <c r="E124" s="405" t="s">
        <v>5868</v>
      </c>
      <c r="F124" s="829">
        <v>42069</v>
      </c>
      <c r="G124" s="407" t="s">
        <v>6744</v>
      </c>
      <c r="H124" s="425" t="s">
        <v>6765</v>
      </c>
      <c r="I124" s="552" t="s">
        <v>1799</v>
      </c>
      <c r="J124" s="553"/>
      <c r="K124" s="552" t="s">
        <v>1799</v>
      </c>
      <c r="L124" s="553"/>
      <c r="M124" s="554" t="s">
        <v>1799</v>
      </c>
      <c r="N124" s="554"/>
      <c r="O124" s="554"/>
      <c r="P124" s="554"/>
      <c r="Q124" s="411"/>
    </row>
    <row r="125" spans="1:17" s="385" customFormat="1" ht="63.75" customHeight="1" x14ac:dyDescent="0.2">
      <c r="A125" s="830"/>
      <c r="B125" s="404" t="s">
        <v>5722</v>
      </c>
      <c r="C125" s="828"/>
      <c r="D125" s="405">
        <v>5000</v>
      </c>
      <c r="E125" s="405" t="s">
        <v>5868</v>
      </c>
      <c r="F125" s="829"/>
      <c r="G125" s="407" t="s">
        <v>6744</v>
      </c>
      <c r="H125" s="425" t="s">
        <v>6766</v>
      </c>
      <c r="I125" s="552" t="s">
        <v>1799</v>
      </c>
      <c r="J125" s="553"/>
      <c r="K125" s="552" t="s">
        <v>1799</v>
      </c>
      <c r="L125" s="553"/>
      <c r="M125" s="554" t="s">
        <v>1799</v>
      </c>
      <c r="N125" s="554"/>
      <c r="O125" s="554"/>
      <c r="P125" s="554"/>
      <c r="Q125" s="411"/>
    </row>
    <row r="126" spans="1:17" s="385" customFormat="1" ht="63.75" customHeight="1" x14ac:dyDescent="0.2">
      <c r="A126" s="830"/>
      <c r="B126" s="404" t="s">
        <v>6767</v>
      </c>
      <c r="C126" s="828"/>
      <c r="D126" s="405">
        <v>3000</v>
      </c>
      <c r="E126" s="405" t="s">
        <v>5868</v>
      </c>
      <c r="F126" s="829"/>
      <c r="G126" s="407" t="s">
        <v>6768</v>
      </c>
      <c r="H126" s="425" t="s">
        <v>6769</v>
      </c>
      <c r="I126" s="408" t="s">
        <v>1799</v>
      </c>
      <c r="J126" s="409"/>
      <c r="K126" s="408" t="s">
        <v>1799</v>
      </c>
      <c r="L126" s="409"/>
      <c r="M126" s="545"/>
      <c r="N126" s="545"/>
      <c r="O126" s="545" t="s">
        <v>1799</v>
      </c>
      <c r="P126" s="545"/>
      <c r="Q126" s="411"/>
    </row>
    <row r="127" spans="1:17" s="385" customFormat="1" ht="63.75" customHeight="1" x14ac:dyDescent="0.2">
      <c r="A127" s="830" t="s">
        <v>6770</v>
      </c>
      <c r="B127" s="404" t="s">
        <v>5722</v>
      </c>
      <c r="C127" s="828" t="s">
        <v>5723</v>
      </c>
      <c r="D127" s="405">
        <v>10408</v>
      </c>
      <c r="E127" s="405" t="s">
        <v>5868</v>
      </c>
      <c r="F127" s="829">
        <v>42076</v>
      </c>
      <c r="G127" s="828" t="s">
        <v>6771</v>
      </c>
      <c r="H127" s="425" t="s">
        <v>6772</v>
      </c>
      <c r="I127" s="552" t="s">
        <v>1799</v>
      </c>
      <c r="J127" s="553"/>
      <c r="K127" s="552" t="s">
        <v>1799</v>
      </c>
      <c r="L127" s="553"/>
      <c r="M127" s="554" t="s">
        <v>1799</v>
      </c>
      <c r="N127" s="554"/>
      <c r="O127" s="554"/>
      <c r="P127" s="554"/>
      <c r="Q127" s="411"/>
    </row>
    <row r="128" spans="1:17" s="385" customFormat="1" ht="63.75" customHeight="1" x14ac:dyDescent="0.2">
      <c r="A128" s="830"/>
      <c r="B128" s="404" t="s">
        <v>6763</v>
      </c>
      <c r="C128" s="828"/>
      <c r="D128" s="405">
        <v>6940</v>
      </c>
      <c r="E128" s="405" t="s">
        <v>5868</v>
      </c>
      <c r="F128" s="829"/>
      <c r="G128" s="828"/>
      <c r="H128" s="425" t="s">
        <v>6773</v>
      </c>
      <c r="I128" s="552" t="s">
        <v>1799</v>
      </c>
      <c r="J128" s="553"/>
      <c r="K128" s="552" t="s">
        <v>1799</v>
      </c>
      <c r="L128" s="553"/>
      <c r="M128" s="554" t="s">
        <v>1799</v>
      </c>
      <c r="N128" s="554"/>
      <c r="O128" s="554"/>
      <c r="P128" s="554"/>
      <c r="Q128" s="411"/>
    </row>
    <row r="129" spans="1:17" s="385" customFormat="1" ht="63.75" customHeight="1" x14ac:dyDescent="0.2">
      <c r="A129" s="830"/>
      <c r="B129" s="404" t="s">
        <v>6774</v>
      </c>
      <c r="C129" s="828"/>
      <c r="D129" s="405">
        <v>2000</v>
      </c>
      <c r="E129" s="405" t="s">
        <v>5868</v>
      </c>
      <c r="F129" s="829"/>
      <c r="G129" s="828"/>
      <c r="H129" s="425" t="s">
        <v>6775</v>
      </c>
      <c r="I129" s="552" t="s">
        <v>1799</v>
      </c>
      <c r="J129" s="553"/>
      <c r="K129" s="552" t="s">
        <v>1799</v>
      </c>
      <c r="L129" s="553"/>
      <c r="M129" s="554"/>
      <c r="N129" s="554"/>
      <c r="O129" s="554" t="s">
        <v>1799</v>
      </c>
      <c r="P129" s="448"/>
      <c r="Q129" s="411"/>
    </row>
    <row r="130" spans="1:17" s="385" customFormat="1" ht="63.75" customHeight="1" x14ac:dyDescent="0.2">
      <c r="A130" s="403" t="s">
        <v>6776</v>
      </c>
      <c r="B130" s="404" t="s">
        <v>6777</v>
      </c>
      <c r="C130" s="404" t="s">
        <v>5886</v>
      </c>
      <c r="D130" s="405">
        <v>6508.8</v>
      </c>
      <c r="E130" s="405" t="s">
        <v>5868</v>
      </c>
      <c r="F130" s="406">
        <v>42067</v>
      </c>
      <c r="G130" s="407" t="s">
        <v>6778</v>
      </c>
      <c r="H130" s="425" t="s">
        <v>6779</v>
      </c>
      <c r="I130" s="408" t="s">
        <v>1799</v>
      </c>
      <c r="J130" s="409"/>
      <c r="K130" s="408" t="s">
        <v>1799</v>
      </c>
      <c r="L130" s="409"/>
      <c r="M130" s="545"/>
      <c r="N130" s="545"/>
      <c r="O130" s="545" t="s">
        <v>1799</v>
      </c>
      <c r="P130" s="545"/>
      <c r="Q130" s="411"/>
    </row>
    <row r="131" spans="1:17" s="385" customFormat="1" ht="63.75" customHeight="1" x14ac:dyDescent="0.2">
      <c r="A131" s="830" t="s">
        <v>6780</v>
      </c>
      <c r="B131" s="404" t="s">
        <v>5720</v>
      </c>
      <c r="C131" s="828" t="s">
        <v>5988</v>
      </c>
      <c r="D131" s="405">
        <v>75.709999999999994</v>
      </c>
      <c r="E131" s="405" t="s">
        <v>5868</v>
      </c>
      <c r="F131" s="406">
        <v>42075</v>
      </c>
      <c r="G131" s="833" t="s">
        <v>6781</v>
      </c>
      <c r="H131" s="425" t="s">
        <v>6782</v>
      </c>
      <c r="I131" s="408" t="s">
        <v>1799</v>
      </c>
      <c r="J131" s="409"/>
      <c r="K131" s="408" t="s">
        <v>1799</v>
      </c>
      <c r="L131" s="409"/>
      <c r="M131" s="545" t="s">
        <v>1799</v>
      </c>
      <c r="N131" s="545"/>
      <c r="O131" s="545"/>
      <c r="P131" s="545"/>
      <c r="Q131" s="411"/>
    </row>
    <row r="132" spans="1:17" s="385" customFormat="1" ht="63.75" customHeight="1" x14ac:dyDescent="0.2">
      <c r="A132" s="830"/>
      <c r="B132" s="404" t="s">
        <v>6783</v>
      </c>
      <c r="C132" s="828"/>
      <c r="D132" s="405">
        <v>760</v>
      </c>
      <c r="E132" s="405" t="s">
        <v>5868</v>
      </c>
      <c r="F132" s="406">
        <v>42075</v>
      </c>
      <c r="G132" s="833"/>
      <c r="H132" s="425" t="s">
        <v>6784</v>
      </c>
      <c r="I132" s="408" t="s">
        <v>1799</v>
      </c>
      <c r="J132" s="409"/>
      <c r="K132" s="408" t="s">
        <v>1799</v>
      </c>
      <c r="L132" s="409"/>
      <c r="M132" s="545"/>
      <c r="N132" s="545"/>
      <c r="O132" s="545" t="s">
        <v>1799</v>
      </c>
      <c r="P132" s="545"/>
      <c r="Q132" s="411"/>
    </row>
    <row r="133" spans="1:17" s="385" customFormat="1" ht="63.75" customHeight="1" x14ac:dyDescent="0.2">
      <c r="A133" s="830" t="s">
        <v>6785</v>
      </c>
      <c r="B133" s="404" t="s">
        <v>6786</v>
      </c>
      <c r="C133" s="831" t="s">
        <v>5980</v>
      </c>
      <c r="D133" s="405">
        <v>237.3</v>
      </c>
      <c r="E133" s="405" t="s">
        <v>5868</v>
      </c>
      <c r="F133" s="829">
        <v>42079</v>
      </c>
      <c r="G133" s="829" t="s">
        <v>6787</v>
      </c>
      <c r="H133" s="425" t="s">
        <v>6788</v>
      </c>
      <c r="I133" s="408" t="s">
        <v>1799</v>
      </c>
      <c r="J133" s="409"/>
      <c r="K133" s="408" t="s">
        <v>1799</v>
      </c>
      <c r="L133" s="409"/>
      <c r="M133" s="545" t="s">
        <v>1799</v>
      </c>
      <c r="N133" s="545"/>
      <c r="O133" s="545"/>
      <c r="P133" s="545"/>
      <c r="Q133" s="411"/>
    </row>
    <row r="134" spans="1:17" s="385" customFormat="1" ht="63.75" customHeight="1" x14ac:dyDescent="0.2">
      <c r="A134" s="830"/>
      <c r="B134" s="404" t="s">
        <v>6789</v>
      </c>
      <c r="C134" s="831"/>
      <c r="D134" s="405">
        <v>84.75</v>
      </c>
      <c r="E134" s="405" t="s">
        <v>5868</v>
      </c>
      <c r="F134" s="829"/>
      <c r="G134" s="829"/>
      <c r="H134" s="425" t="s">
        <v>6790</v>
      </c>
      <c r="I134" s="408" t="s">
        <v>1799</v>
      </c>
      <c r="J134" s="409"/>
      <c r="K134" s="408" t="s">
        <v>1799</v>
      </c>
      <c r="L134" s="409"/>
      <c r="M134" s="545" t="s">
        <v>1799</v>
      </c>
      <c r="N134" s="545"/>
      <c r="O134" s="545"/>
      <c r="P134" s="545"/>
      <c r="Q134" s="411"/>
    </row>
    <row r="135" spans="1:17" s="385" customFormat="1" ht="63.75" customHeight="1" x14ac:dyDescent="0.2">
      <c r="A135" s="830"/>
      <c r="B135" s="404" t="s">
        <v>6563</v>
      </c>
      <c r="C135" s="831"/>
      <c r="D135" s="405">
        <v>284.25</v>
      </c>
      <c r="E135" s="405" t="s">
        <v>5868</v>
      </c>
      <c r="F135" s="829"/>
      <c r="G135" s="829"/>
      <c r="H135" s="425" t="s">
        <v>6791</v>
      </c>
      <c r="I135" s="408" t="s">
        <v>1799</v>
      </c>
      <c r="J135" s="409"/>
      <c r="K135" s="408" t="s">
        <v>1799</v>
      </c>
      <c r="L135" s="409"/>
      <c r="M135" s="545" t="s">
        <v>1799</v>
      </c>
      <c r="N135" s="545"/>
      <c r="O135" s="545"/>
      <c r="P135" s="545"/>
      <c r="Q135" s="411"/>
    </row>
    <row r="136" spans="1:17" s="385" customFormat="1" ht="63.75" customHeight="1" x14ac:dyDescent="0.2">
      <c r="A136" s="830"/>
      <c r="B136" s="404" t="s">
        <v>5986</v>
      </c>
      <c r="C136" s="831"/>
      <c r="D136" s="405">
        <v>406.8</v>
      </c>
      <c r="E136" s="405" t="s">
        <v>5868</v>
      </c>
      <c r="F136" s="829"/>
      <c r="G136" s="829"/>
      <c r="H136" s="425" t="s">
        <v>6792</v>
      </c>
      <c r="I136" s="408" t="s">
        <v>1799</v>
      </c>
      <c r="J136" s="409"/>
      <c r="K136" s="408" t="s">
        <v>1799</v>
      </c>
      <c r="L136" s="409"/>
      <c r="M136" s="545" t="s">
        <v>1799</v>
      </c>
      <c r="N136" s="545"/>
      <c r="O136" s="545"/>
      <c r="P136" s="545"/>
      <c r="Q136" s="411"/>
    </row>
    <row r="137" spans="1:17" s="385" customFormat="1" ht="63.75" customHeight="1" x14ac:dyDescent="0.2">
      <c r="A137" s="830"/>
      <c r="B137" s="404" t="s">
        <v>6793</v>
      </c>
      <c r="C137" s="831"/>
      <c r="D137" s="405">
        <v>514</v>
      </c>
      <c r="E137" s="405" t="s">
        <v>5868</v>
      </c>
      <c r="F137" s="829"/>
      <c r="G137" s="829"/>
      <c r="H137" s="425" t="s">
        <v>6794</v>
      </c>
      <c r="I137" s="408" t="s">
        <v>1799</v>
      </c>
      <c r="J137" s="409"/>
      <c r="K137" s="408" t="s">
        <v>1799</v>
      </c>
      <c r="L137" s="409"/>
      <c r="M137" s="545" t="s">
        <v>1799</v>
      </c>
      <c r="N137" s="545"/>
      <c r="O137" s="545"/>
      <c r="P137" s="545"/>
      <c r="Q137" s="411"/>
    </row>
    <row r="138" spans="1:17" s="385" customFormat="1" ht="63.75" customHeight="1" x14ac:dyDescent="0.2">
      <c r="A138" s="830"/>
      <c r="B138" s="404" t="s">
        <v>5838</v>
      </c>
      <c r="C138" s="831"/>
      <c r="D138" s="405">
        <v>271.2</v>
      </c>
      <c r="E138" s="405" t="s">
        <v>5868</v>
      </c>
      <c r="F138" s="829"/>
      <c r="G138" s="829"/>
      <c r="H138" s="425" t="s">
        <v>6795</v>
      </c>
      <c r="I138" s="408" t="s">
        <v>1799</v>
      </c>
      <c r="J138" s="409"/>
      <c r="K138" s="408" t="s">
        <v>1799</v>
      </c>
      <c r="L138" s="409"/>
      <c r="M138" s="545" t="s">
        <v>1799</v>
      </c>
      <c r="N138" s="545"/>
      <c r="O138" s="545"/>
      <c r="P138" s="545"/>
      <c r="Q138" s="411"/>
    </row>
    <row r="139" spans="1:17" s="385" customFormat="1" ht="63.75" customHeight="1" x14ac:dyDescent="0.2">
      <c r="A139" s="830"/>
      <c r="B139" s="404" t="s">
        <v>6796</v>
      </c>
      <c r="C139" s="831"/>
      <c r="D139" s="405">
        <v>480.25</v>
      </c>
      <c r="E139" s="405" t="s">
        <v>5868</v>
      </c>
      <c r="F139" s="829"/>
      <c r="G139" s="829"/>
      <c r="H139" s="425" t="s">
        <v>6797</v>
      </c>
      <c r="I139" s="408" t="s">
        <v>1799</v>
      </c>
      <c r="J139" s="409"/>
      <c r="K139" s="408" t="s">
        <v>1799</v>
      </c>
      <c r="L139" s="409"/>
      <c r="M139" s="545" t="s">
        <v>1799</v>
      </c>
      <c r="N139" s="545"/>
      <c r="O139" s="545"/>
      <c r="P139" s="545"/>
      <c r="Q139" s="411"/>
    </row>
    <row r="140" spans="1:17" s="385" customFormat="1" ht="63.75" customHeight="1" x14ac:dyDescent="0.2">
      <c r="A140" s="830"/>
      <c r="B140" s="404" t="s">
        <v>5984</v>
      </c>
      <c r="C140" s="831"/>
      <c r="D140" s="405">
        <v>82.95</v>
      </c>
      <c r="E140" s="405" t="s">
        <v>5868</v>
      </c>
      <c r="F140" s="829"/>
      <c r="G140" s="829"/>
      <c r="H140" s="425" t="s">
        <v>6798</v>
      </c>
      <c r="I140" s="408" t="s">
        <v>1799</v>
      </c>
      <c r="J140" s="409"/>
      <c r="K140" s="408" t="s">
        <v>1799</v>
      </c>
      <c r="L140" s="409"/>
      <c r="M140" s="545" t="s">
        <v>1799</v>
      </c>
      <c r="N140" s="545"/>
      <c r="O140" s="545"/>
      <c r="P140" s="545"/>
      <c r="Q140" s="411"/>
    </row>
    <row r="141" spans="1:17" s="385" customFormat="1" ht="63.75" customHeight="1" x14ac:dyDescent="0.2">
      <c r="A141" s="830"/>
      <c r="B141" s="404" t="s">
        <v>6799</v>
      </c>
      <c r="C141" s="831"/>
      <c r="D141" s="405">
        <v>474.5</v>
      </c>
      <c r="E141" s="405" t="s">
        <v>5868</v>
      </c>
      <c r="F141" s="829"/>
      <c r="G141" s="829"/>
      <c r="H141" s="425" t="s">
        <v>6800</v>
      </c>
      <c r="I141" s="408" t="s">
        <v>1799</v>
      </c>
      <c r="J141" s="409"/>
      <c r="K141" s="408" t="s">
        <v>1799</v>
      </c>
      <c r="L141" s="409"/>
      <c r="M141" s="545" t="s">
        <v>1799</v>
      </c>
      <c r="N141" s="545"/>
      <c r="O141" s="545"/>
      <c r="P141" s="545"/>
      <c r="Q141" s="411"/>
    </row>
    <row r="142" spans="1:17" s="385" customFormat="1" ht="63.75" customHeight="1" x14ac:dyDescent="0.2">
      <c r="A142" s="403" t="s">
        <v>6801</v>
      </c>
      <c r="B142" s="404" t="s">
        <v>6802</v>
      </c>
      <c r="C142" s="404" t="s">
        <v>6803</v>
      </c>
      <c r="D142" s="405">
        <v>2000</v>
      </c>
      <c r="E142" s="405" t="s">
        <v>5868</v>
      </c>
      <c r="F142" s="406">
        <v>42088</v>
      </c>
      <c r="G142" s="407" t="s">
        <v>6804</v>
      </c>
      <c r="H142" s="425" t="s">
        <v>6805</v>
      </c>
      <c r="I142" s="552"/>
      <c r="J142" s="552" t="s">
        <v>1799</v>
      </c>
      <c r="K142" s="552"/>
      <c r="L142" s="552" t="s">
        <v>1799</v>
      </c>
      <c r="M142" s="554"/>
      <c r="N142" s="554"/>
      <c r="O142" s="554"/>
      <c r="P142" s="554" t="s">
        <v>1799</v>
      </c>
      <c r="Q142" s="411"/>
    </row>
    <row r="143" spans="1:17" s="385" customFormat="1" ht="63.75" customHeight="1" x14ac:dyDescent="0.2">
      <c r="A143" s="403" t="s">
        <v>6806</v>
      </c>
      <c r="B143" s="404" t="s">
        <v>6807</v>
      </c>
      <c r="C143" s="404" t="s">
        <v>6807</v>
      </c>
      <c r="D143" s="405" t="s">
        <v>5699</v>
      </c>
      <c r="E143" s="405" t="s">
        <v>5699</v>
      </c>
      <c r="F143" s="406" t="s">
        <v>5699</v>
      </c>
      <c r="G143" s="406" t="s">
        <v>5699</v>
      </c>
      <c r="H143" s="425" t="s">
        <v>5699</v>
      </c>
      <c r="I143" s="512" t="s">
        <v>5699</v>
      </c>
      <c r="J143" s="512" t="s">
        <v>5699</v>
      </c>
      <c r="K143" s="512" t="s">
        <v>5699</v>
      </c>
      <c r="L143" s="512" t="s">
        <v>5699</v>
      </c>
      <c r="M143" s="514" t="s">
        <v>5699</v>
      </c>
      <c r="N143" s="514" t="s">
        <v>5699</v>
      </c>
      <c r="O143" s="514" t="s">
        <v>5699</v>
      </c>
      <c r="P143" s="514" t="s">
        <v>5699</v>
      </c>
      <c r="Q143" s="445" t="s">
        <v>6807</v>
      </c>
    </row>
    <row r="144" spans="1:17" s="385" customFormat="1" ht="63.75" customHeight="1" x14ac:dyDescent="0.2">
      <c r="A144" s="830" t="s">
        <v>6808</v>
      </c>
      <c r="B144" s="404" t="s">
        <v>5720</v>
      </c>
      <c r="C144" s="828" t="s">
        <v>5902</v>
      </c>
      <c r="D144" s="405">
        <v>180.31</v>
      </c>
      <c r="E144" s="405" t="s">
        <v>5868</v>
      </c>
      <c r="F144" s="829">
        <v>42069</v>
      </c>
      <c r="G144" s="832" t="s">
        <v>6809</v>
      </c>
      <c r="H144" s="425" t="s">
        <v>6810</v>
      </c>
      <c r="I144" s="408" t="s">
        <v>1799</v>
      </c>
      <c r="J144" s="409"/>
      <c r="K144" s="408" t="s">
        <v>1799</v>
      </c>
      <c r="L144" s="409"/>
      <c r="M144" s="545" t="s">
        <v>1799</v>
      </c>
      <c r="N144" s="545"/>
      <c r="O144" s="545"/>
      <c r="P144" s="545"/>
      <c r="Q144" s="411"/>
    </row>
    <row r="145" spans="1:17" s="385" customFormat="1" ht="63.75" customHeight="1" x14ac:dyDescent="0.2">
      <c r="A145" s="830"/>
      <c r="B145" s="404" t="s">
        <v>5719</v>
      </c>
      <c r="C145" s="828"/>
      <c r="D145" s="405">
        <v>211.88</v>
      </c>
      <c r="E145" s="405" t="s">
        <v>5868</v>
      </c>
      <c r="F145" s="829"/>
      <c r="G145" s="832"/>
      <c r="H145" s="425" t="s">
        <v>6811</v>
      </c>
      <c r="I145" s="408" t="s">
        <v>1799</v>
      </c>
      <c r="J145" s="409"/>
      <c r="K145" s="408" t="s">
        <v>1799</v>
      </c>
      <c r="L145" s="409"/>
      <c r="M145" s="545" t="s">
        <v>1799</v>
      </c>
      <c r="N145" s="545"/>
      <c r="O145" s="545"/>
      <c r="P145" s="545"/>
      <c r="Q145" s="411"/>
    </row>
    <row r="146" spans="1:17" s="385" customFormat="1" ht="63.75" customHeight="1" x14ac:dyDescent="0.2">
      <c r="A146" s="830" t="s">
        <v>6812</v>
      </c>
      <c r="B146" s="404" t="s">
        <v>6813</v>
      </c>
      <c r="C146" s="828" t="s">
        <v>5855</v>
      </c>
      <c r="D146" s="405">
        <v>960</v>
      </c>
      <c r="E146" s="405" t="s">
        <v>5992</v>
      </c>
      <c r="F146" s="829">
        <v>42111</v>
      </c>
      <c r="G146" s="407" t="s">
        <v>6814</v>
      </c>
      <c r="H146" s="425" t="s">
        <v>6815</v>
      </c>
      <c r="I146" s="408" t="s">
        <v>1799</v>
      </c>
      <c r="J146" s="409"/>
      <c r="K146" s="408" t="s">
        <v>1799</v>
      </c>
      <c r="L146" s="409"/>
      <c r="M146" s="545" t="s">
        <v>1799</v>
      </c>
      <c r="N146" s="545"/>
      <c r="O146" s="545"/>
      <c r="P146" s="545"/>
      <c r="Q146" s="411"/>
    </row>
    <row r="147" spans="1:17" s="385" customFormat="1" ht="63.75" customHeight="1" x14ac:dyDescent="0.2">
      <c r="A147" s="830"/>
      <c r="B147" s="404" t="s">
        <v>6816</v>
      </c>
      <c r="C147" s="828"/>
      <c r="D147" s="405">
        <v>203.45</v>
      </c>
      <c r="E147" s="405" t="s">
        <v>5992</v>
      </c>
      <c r="F147" s="829"/>
      <c r="G147" s="407" t="s">
        <v>6817</v>
      </c>
      <c r="H147" s="425" t="s">
        <v>6818</v>
      </c>
      <c r="I147" s="408" t="s">
        <v>1799</v>
      </c>
      <c r="J147" s="409"/>
      <c r="K147" s="408" t="s">
        <v>1799</v>
      </c>
      <c r="L147" s="409"/>
      <c r="M147" s="545"/>
      <c r="N147" s="545"/>
      <c r="O147" s="545" t="s">
        <v>1799</v>
      </c>
      <c r="P147" s="545"/>
      <c r="Q147" s="411"/>
    </row>
    <row r="148" spans="1:17" s="385" customFormat="1" ht="63.75" customHeight="1" x14ac:dyDescent="0.2">
      <c r="A148" s="830"/>
      <c r="B148" s="404" t="s">
        <v>6819</v>
      </c>
      <c r="C148" s="828"/>
      <c r="D148" s="405">
        <v>515.4</v>
      </c>
      <c r="E148" s="405" t="s">
        <v>5992</v>
      </c>
      <c r="F148" s="829"/>
      <c r="G148" s="407" t="s">
        <v>6820</v>
      </c>
      <c r="H148" s="425" t="s">
        <v>6821</v>
      </c>
      <c r="I148" s="408" t="s">
        <v>1799</v>
      </c>
      <c r="J148" s="409"/>
      <c r="K148" s="408" t="s">
        <v>1799</v>
      </c>
      <c r="L148" s="409"/>
      <c r="M148" s="545" t="s">
        <v>1799</v>
      </c>
      <c r="N148" s="545"/>
      <c r="O148" s="545"/>
      <c r="P148" s="545"/>
      <c r="Q148" s="411"/>
    </row>
    <row r="149" spans="1:17" s="385" customFormat="1" ht="63.75" customHeight="1" x14ac:dyDescent="0.2">
      <c r="A149" s="830"/>
      <c r="B149" s="404" t="s">
        <v>6822</v>
      </c>
      <c r="C149" s="828"/>
      <c r="D149" s="405">
        <v>113</v>
      </c>
      <c r="E149" s="405" t="s">
        <v>5992</v>
      </c>
      <c r="F149" s="829"/>
      <c r="G149" s="407" t="s">
        <v>6823</v>
      </c>
      <c r="H149" s="425" t="s">
        <v>6824</v>
      </c>
      <c r="I149" s="408" t="s">
        <v>1799</v>
      </c>
      <c r="J149" s="409"/>
      <c r="K149" s="408" t="s">
        <v>1799</v>
      </c>
      <c r="L149" s="409"/>
      <c r="M149" s="545" t="s">
        <v>1799</v>
      </c>
      <c r="N149" s="545"/>
      <c r="O149" s="545"/>
      <c r="P149" s="545"/>
      <c r="Q149" s="411"/>
    </row>
    <row r="150" spans="1:17" s="385" customFormat="1" ht="63.75" customHeight="1" x14ac:dyDescent="0.2">
      <c r="A150" s="830"/>
      <c r="B150" s="404" t="s">
        <v>6825</v>
      </c>
      <c r="C150" s="828"/>
      <c r="D150" s="405">
        <v>179.75</v>
      </c>
      <c r="E150" s="405" t="s">
        <v>5992</v>
      </c>
      <c r="F150" s="829"/>
      <c r="G150" s="407" t="s">
        <v>6823</v>
      </c>
      <c r="H150" s="425" t="s">
        <v>6826</v>
      </c>
      <c r="I150" s="408" t="s">
        <v>1799</v>
      </c>
      <c r="J150" s="409"/>
      <c r="K150" s="408" t="s">
        <v>1799</v>
      </c>
      <c r="L150" s="409"/>
      <c r="M150" s="545" t="s">
        <v>1799</v>
      </c>
      <c r="N150" s="545"/>
      <c r="O150" s="545"/>
      <c r="P150" s="545"/>
      <c r="Q150" s="411"/>
    </row>
    <row r="151" spans="1:17" s="385" customFormat="1" ht="63.75" customHeight="1" x14ac:dyDescent="0.2">
      <c r="A151" s="830"/>
      <c r="B151" s="404" t="s">
        <v>6827</v>
      </c>
      <c r="C151" s="828"/>
      <c r="D151" s="405">
        <v>83.5</v>
      </c>
      <c r="E151" s="405" t="s">
        <v>5992</v>
      </c>
      <c r="F151" s="829"/>
      <c r="G151" s="407" t="s">
        <v>6828</v>
      </c>
      <c r="H151" s="425" t="s">
        <v>6829</v>
      </c>
      <c r="I151" s="408" t="s">
        <v>1799</v>
      </c>
      <c r="J151" s="409"/>
      <c r="K151" s="408" t="s">
        <v>1799</v>
      </c>
      <c r="L151" s="409"/>
      <c r="M151" s="545" t="s">
        <v>1799</v>
      </c>
      <c r="N151" s="545"/>
      <c r="O151" s="545"/>
      <c r="P151" s="545"/>
      <c r="Q151" s="411"/>
    </row>
    <row r="152" spans="1:17" s="385" customFormat="1" ht="63.75" customHeight="1" x14ac:dyDescent="0.2">
      <c r="A152" s="830"/>
      <c r="B152" s="404" t="s">
        <v>5963</v>
      </c>
      <c r="C152" s="828"/>
      <c r="D152" s="405">
        <v>4840</v>
      </c>
      <c r="E152" s="405" t="s">
        <v>5992</v>
      </c>
      <c r="F152" s="829"/>
      <c r="G152" s="407" t="s">
        <v>6814</v>
      </c>
      <c r="H152" s="425" t="s">
        <v>6830</v>
      </c>
      <c r="I152" s="408" t="s">
        <v>1799</v>
      </c>
      <c r="J152" s="409"/>
      <c r="K152" s="408" t="s">
        <v>1799</v>
      </c>
      <c r="L152" s="409"/>
      <c r="M152" s="545" t="s">
        <v>1799</v>
      </c>
      <c r="N152" s="545"/>
      <c r="O152" s="545"/>
      <c r="P152" s="545"/>
      <c r="Q152" s="411"/>
    </row>
    <row r="153" spans="1:17" s="385" customFormat="1" ht="63.75" customHeight="1" x14ac:dyDescent="0.2">
      <c r="A153" s="830"/>
      <c r="B153" s="404" t="s">
        <v>5864</v>
      </c>
      <c r="C153" s="828"/>
      <c r="D153" s="405">
        <v>888.45</v>
      </c>
      <c r="E153" s="405" t="s">
        <v>5992</v>
      </c>
      <c r="F153" s="829"/>
      <c r="G153" s="407" t="s">
        <v>6831</v>
      </c>
      <c r="H153" s="425" t="s">
        <v>6832</v>
      </c>
      <c r="I153" s="408" t="s">
        <v>1799</v>
      </c>
      <c r="J153" s="409"/>
      <c r="K153" s="408" t="s">
        <v>1799</v>
      </c>
      <c r="L153" s="409"/>
      <c r="M153" s="545"/>
      <c r="N153" s="545"/>
      <c r="O153" s="545"/>
      <c r="P153" s="545" t="s">
        <v>1799</v>
      </c>
      <c r="Q153" s="411"/>
    </row>
    <row r="154" spans="1:17" s="385" customFormat="1" ht="63.75" customHeight="1" x14ac:dyDescent="0.2">
      <c r="A154" s="830"/>
      <c r="B154" s="404" t="s">
        <v>6833</v>
      </c>
      <c r="C154" s="828"/>
      <c r="D154" s="405">
        <v>34.799999999999997</v>
      </c>
      <c r="E154" s="405" t="s">
        <v>5992</v>
      </c>
      <c r="F154" s="829"/>
      <c r="G154" s="407" t="s">
        <v>6834</v>
      </c>
      <c r="H154" s="425" t="s">
        <v>6835</v>
      </c>
      <c r="I154" s="408" t="s">
        <v>1799</v>
      </c>
      <c r="J154" s="409"/>
      <c r="K154" s="408" t="s">
        <v>1799</v>
      </c>
      <c r="L154" s="409"/>
      <c r="M154" s="545" t="s">
        <v>1799</v>
      </c>
      <c r="N154" s="545"/>
      <c r="O154" s="545"/>
      <c r="P154" s="545"/>
      <c r="Q154" s="411"/>
    </row>
    <row r="155" spans="1:17" s="385" customFormat="1" ht="63.75" customHeight="1" x14ac:dyDescent="0.2">
      <c r="A155" s="830"/>
      <c r="B155" s="404" t="s">
        <v>5860</v>
      </c>
      <c r="C155" s="828"/>
      <c r="D155" s="405">
        <v>396.85</v>
      </c>
      <c r="E155" s="405" t="s">
        <v>5992</v>
      </c>
      <c r="F155" s="829"/>
      <c r="G155" s="407" t="s">
        <v>6836</v>
      </c>
      <c r="H155" s="425" t="s">
        <v>6837</v>
      </c>
      <c r="I155" s="408" t="s">
        <v>1799</v>
      </c>
      <c r="J155" s="409"/>
      <c r="K155" s="408" t="s">
        <v>1799</v>
      </c>
      <c r="L155" s="409"/>
      <c r="M155" s="545" t="s">
        <v>1799</v>
      </c>
      <c r="N155" s="545"/>
      <c r="O155" s="545"/>
      <c r="P155" s="545"/>
      <c r="Q155" s="411"/>
    </row>
    <row r="156" spans="1:17" s="385" customFormat="1" ht="63.75" customHeight="1" x14ac:dyDescent="0.2">
      <c r="A156" s="830" t="s">
        <v>6838</v>
      </c>
      <c r="B156" s="404" t="s">
        <v>6010</v>
      </c>
      <c r="C156" s="828" t="s">
        <v>6011</v>
      </c>
      <c r="D156" s="405">
        <v>51</v>
      </c>
      <c r="E156" s="405" t="s">
        <v>5992</v>
      </c>
      <c r="F156" s="406">
        <v>42102</v>
      </c>
      <c r="G156" s="407" t="s">
        <v>6839</v>
      </c>
      <c r="H156" s="425" t="s">
        <v>6840</v>
      </c>
      <c r="I156" s="408" t="s">
        <v>1799</v>
      </c>
      <c r="J156" s="409"/>
      <c r="K156" s="408" t="s">
        <v>1799</v>
      </c>
      <c r="L156" s="409"/>
      <c r="M156" s="545" t="s">
        <v>1799</v>
      </c>
      <c r="N156" s="545"/>
      <c r="O156" s="545"/>
      <c r="P156" s="545"/>
      <c r="Q156" s="411"/>
    </row>
    <row r="157" spans="1:17" s="385" customFormat="1" ht="63.75" customHeight="1" x14ac:dyDescent="0.2">
      <c r="A157" s="830"/>
      <c r="B157" s="404" t="s">
        <v>6841</v>
      </c>
      <c r="C157" s="828"/>
      <c r="D157" s="405">
        <v>242</v>
      </c>
      <c r="E157" s="405" t="s">
        <v>5992</v>
      </c>
      <c r="F157" s="406">
        <v>42102</v>
      </c>
      <c r="G157" s="407" t="s">
        <v>6842</v>
      </c>
      <c r="H157" s="425" t="s">
        <v>6843</v>
      </c>
      <c r="I157" s="408" t="s">
        <v>1799</v>
      </c>
      <c r="J157" s="409"/>
      <c r="K157" s="408" t="s">
        <v>1799</v>
      </c>
      <c r="L157" s="409"/>
      <c r="M157" s="545" t="s">
        <v>1799</v>
      </c>
      <c r="N157" s="545"/>
      <c r="O157" s="545"/>
      <c r="P157" s="545"/>
      <c r="Q157" s="411"/>
    </row>
    <row r="158" spans="1:17" s="385" customFormat="1" ht="63.75" customHeight="1" x14ac:dyDescent="0.2">
      <c r="A158" s="830"/>
      <c r="B158" s="404" t="s">
        <v>6738</v>
      </c>
      <c r="C158" s="828"/>
      <c r="D158" s="405">
        <v>649.75</v>
      </c>
      <c r="E158" s="405" t="s">
        <v>5992</v>
      </c>
      <c r="F158" s="406">
        <v>42102</v>
      </c>
      <c r="G158" s="407" t="s">
        <v>6844</v>
      </c>
      <c r="H158" s="425" t="s">
        <v>6845</v>
      </c>
      <c r="I158" s="408" t="s">
        <v>1799</v>
      </c>
      <c r="J158" s="409"/>
      <c r="K158" s="408" t="s">
        <v>1799</v>
      </c>
      <c r="L158" s="409"/>
      <c r="M158" s="545" t="s">
        <v>1799</v>
      </c>
      <c r="N158" s="545"/>
      <c r="O158" s="545"/>
      <c r="P158" s="545"/>
      <c r="Q158" s="411"/>
    </row>
    <row r="159" spans="1:17" s="385" customFormat="1" ht="63.75" customHeight="1" x14ac:dyDescent="0.2">
      <c r="A159" s="830"/>
      <c r="B159" s="404" t="s">
        <v>6846</v>
      </c>
      <c r="C159" s="828"/>
      <c r="D159" s="405">
        <v>455.4</v>
      </c>
      <c r="E159" s="405" t="s">
        <v>5992</v>
      </c>
      <c r="F159" s="406">
        <v>41737</v>
      </c>
      <c r="G159" s="407" t="s">
        <v>6847</v>
      </c>
      <c r="H159" s="425" t="s">
        <v>6848</v>
      </c>
      <c r="I159" s="408" t="s">
        <v>1799</v>
      </c>
      <c r="J159" s="409"/>
      <c r="K159" s="408" t="s">
        <v>1799</v>
      </c>
      <c r="L159" s="409"/>
      <c r="M159" s="545" t="s">
        <v>1799</v>
      </c>
      <c r="N159" s="545"/>
      <c r="O159" s="545"/>
      <c r="P159" s="545"/>
      <c r="Q159" s="411"/>
    </row>
    <row r="160" spans="1:17" s="385" customFormat="1" ht="63.75" customHeight="1" x14ac:dyDescent="0.2">
      <c r="A160" s="403" t="s">
        <v>6849</v>
      </c>
      <c r="B160" s="404" t="s">
        <v>5939</v>
      </c>
      <c r="C160" s="404" t="s">
        <v>6476</v>
      </c>
      <c r="D160" s="405">
        <v>4140</v>
      </c>
      <c r="E160" s="405" t="s">
        <v>5868</v>
      </c>
      <c r="F160" s="406">
        <v>42088</v>
      </c>
      <c r="G160" s="407" t="s">
        <v>6850</v>
      </c>
      <c r="H160" s="425" t="s">
        <v>6851</v>
      </c>
      <c r="I160" s="408" t="s">
        <v>1799</v>
      </c>
      <c r="J160" s="409"/>
      <c r="K160" s="408" t="s">
        <v>1799</v>
      </c>
      <c r="L160" s="409"/>
      <c r="M160" s="545" t="s">
        <v>1799</v>
      </c>
      <c r="N160" s="545"/>
      <c r="O160" s="545"/>
      <c r="P160" s="545"/>
      <c r="Q160" s="411"/>
    </row>
    <row r="161" spans="1:17" s="385" customFormat="1" ht="63.75" customHeight="1" x14ac:dyDescent="0.2">
      <c r="A161" s="830" t="s">
        <v>6852</v>
      </c>
      <c r="B161" s="404" t="s">
        <v>6841</v>
      </c>
      <c r="C161" s="828" t="s">
        <v>6853</v>
      </c>
      <c r="D161" s="405">
        <v>350.48</v>
      </c>
      <c r="E161" s="405" t="s">
        <v>5992</v>
      </c>
      <c r="F161" s="829">
        <v>42124</v>
      </c>
      <c r="G161" s="407" t="s">
        <v>6854</v>
      </c>
      <c r="H161" s="425" t="s">
        <v>6855</v>
      </c>
      <c r="I161" s="408" t="s">
        <v>1799</v>
      </c>
      <c r="J161" s="409"/>
      <c r="K161" s="408" t="s">
        <v>1799</v>
      </c>
      <c r="L161" s="409"/>
      <c r="M161" s="545" t="s">
        <v>1799</v>
      </c>
      <c r="N161" s="545"/>
      <c r="O161" s="545"/>
      <c r="P161" s="545"/>
      <c r="Q161" s="411"/>
    </row>
    <row r="162" spans="1:17" s="385" customFormat="1" ht="63.75" customHeight="1" x14ac:dyDescent="0.2">
      <c r="A162" s="830"/>
      <c r="B162" s="404" t="s">
        <v>6833</v>
      </c>
      <c r="C162" s="828"/>
      <c r="D162" s="405">
        <v>11.5</v>
      </c>
      <c r="E162" s="405" t="s">
        <v>5992</v>
      </c>
      <c r="F162" s="829"/>
      <c r="G162" s="407" t="s">
        <v>6856</v>
      </c>
      <c r="H162" s="425" t="s">
        <v>6857</v>
      </c>
      <c r="I162" s="408" t="s">
        <v>1799</v>
      </c>
      <c r="J162" s="409"/>
      <c r="K162" s="408" t="s">
        <v>1799</v>
      </c>
      <c r="L162" s="409"/>
      <c r="M162" s="545" t="s">
        <v>1799</v>
      </c>
      <c r="N162" s="545"/>
      <c r="O162" s="545"/>
      <c r="P162" s="545"/>
      <c r="Q162" s="411"/>
    </row>
    <row r="163" spans="1:17" s="385" customFormat="1" ht="63.75" customHeight="1" x14ac:dyDescent="0.2">
      <c r="A163" s="830"/>
      <c r="B163" s="404" t="s">
        <v>6858</v>
      </c>
      <c r="C163" s="828"/>
      <c r="D163" s="405">
        <v>111.16</v>
      </c>
      <c r="E163" s="405" t="s">
        <v>5992</v>
      </c>
      <c r="F163" s="829"/>
      <c r="G163" s="407" t="s">
        <v>6859</v>
      </c>
      <c r="H163" s="425" t="s">
        <v>6860</v>
      </c>
      <c r="I163" s="408" t="s">
        <v>1799</v>
      </c>
      <c r="J163" s="409"/>
      <c r="K163" s="408" t="s">
        <v>1799</v>
      </c>
      <c r="L163" s="409"/>
      <c r="M163" s="545" t="s">
        <v>1799</v>
      </c>
      <c r="N163" s="545"/>
      <c r="O163" s="545"/>
      <c r="P163" s="545"/>
      <c r="Q163" s="411"/>
    </row>
    <row r="164" spans="1:17" s="385" customFormat="1" ht="63.75" customHeight="1" x14ac:dyDescent="0.2">
      <c r="A164" s="830"/>
      <c r="B164" s="404" t="s">
        <v>6738</v>
      </c>
      <c r="C164" s="828"/>
      <c r="D164" s="405">
        <v>141.12</v>
      </c>
      <c r="E164" s="405" t="s">
        <v>5992</v>
      </c>
      <c r="F164" s="829"/>
      <c r="G164" s="407" t="s">
        <v>6861</v>
      </c>
      <c r="H164" s="425" t="s">
        <v>6862</v>
      </c>
      <c r="I164" s="408" t="s">
        <v>1799</v>
      </c>
      <c r="J164" s="409"/>
      <c r="K164" s="408" t="s">
        <v>1799</v>
      </c>
      <c r="L164" s="409"/>
      <c r="M164" s="545" t="s">
        <v>1799</v>
      </c>
      <c r="N164" s="545"/>
      <c r="O164" s="545"/>
      <c r="P164" s="545"/>
      <c r="Q164" s="411"/>
    </row>
    <row r="165" spans="1:17" s="385" customFormat="1" ht="63.75" customHeight="1" x14ac:dyDescent="0.2">
      <c r="A165" s="830"/>
      <c r="B165" s="404" t="s">
        <v>6863</v>
      </c>
      <c r="C165" s="828"/>
      <c r="D165" s="405">
        <v>258.49</v>
      </c>
      <c r="E165" s="405" t="s">
        <v>5992</v>
      </c>
      <c r="F165" s="829"/>
      <c r="G165" s="407" t="s">
        <v>6864</v>
      </c>
      <c r="H165" s="425" t="s">
        <v>6865</v>
      </c>
      <c r="I165" s="408" t="s">
        <v>1799</v>
      </c>
      <c r="J165" s="409"/>
      <c r="K165" s="408" t="s">
        <v>1799</v>
      </c>
      <c r="L165" s="409"/>
      <c r="M165" s="545" t="s">
        <v>1799</v>
      </c>
      <c r="N165" s="545"/>
      <c r="O165" s="545"/>
      <c r="P165" s="545"/>
      <c r="Q165" s="411"/>
    </row>
    <row r="166" spans="1:17" s="385" customFormat="1" ht="63.75" customHeight="1" x14ac:dyDescent="0.2">
      <c r="A166" s="830"/>
      <c r="B166" s="404" t="s">
        <v>6010</v>
      </c>
      <c r="C166" s="828"/>
      <c r="D166" s="405">
        <v>356</v>
      </c>
      <c r="E166" s="405" t="s">
        <v>5992</v>
      </c>
      <c r="F166" s="829"/>
      <c r="G166" s="407" t="s">
        <v>6866</v>
      </c>
      <c r="H166" s="425" t="s">
        <v>6867</v>
      </c>
      <c r="I166" s="408" t="s">
        <v>1799</v>
      </c>
      <c r="J166" s="409"/>
      <c r="K166" s="408" t="s">
        <v>1799</v>
      </c>
      <c r="L166" s="409"/>
      <c r="M166" s="545" t="s">
        <v>1799</v>
      </c>
      <c r="N166" s="545"/>
      <c r="O166" s="545"/>
      <c r="P166" s="545"/>
      <c r="Q166" s="411"/>
    </row>
    <row r="167" spans="1:17" s="385" customFormat="1" ht="63.75" customHeight="1" x14ac:dyDescent="0.2">
      <c r="A167" s="403" t="s">
        <v>6868</v>
      </c>
      <c r="B167" s="404" t="s">
        <v>6760</v>
      </c>
      <c r="C167" s="404" t="s">
        <v>6066</v>
      </c>
      <c r="D167" s="405">
        <v>23019.72</v>
      </c>
      <c r="E167" s="405" t="s">
        <v>5992</v>
      </c>
      <c r="F167" s="406">
        <v>42122</v>
      </c>
      <c r="G167" s="407" t="s">
        <v>6869</v>
      </c>
      <c r="H167" s="425" t="s">
        <v>6870</v>
      </c>
      <c r="I167" s="552" t="s">
        <v>1799</v>
      </c>
      <c r="J167" s="553"/>
      <c r="K167" s="552" t="s">
        <v>1799</v>
      </c>
      <c r="L167" s="553"/>
      <c r="M167" s="554"/>
      <c r="N167" s="554"/>
      <c r="O167" s="554" t="s">
        <v>1799</v>
      </c>
      <c r="P167" s="554"/>
      <c r="Q167" s="411"/>
    </row>
    <row r="168" spans="1:17" s="385" customFormat="1" ht="63.75" customHeight="1" x14ac:dyDescent="0.2">
      <c r="A168" s="830" t="s">
        <v>6871</v>
      </c>
      <c r="B168" s="404" t="s">
        <v>6872</v>
      </c>
      <c r="C168" s="828" t="s">
        <v>5959</v>
      </c>
      <c r="D168" s="405">
        <v>339</v>
      </c>
      <c r="E168" s="405" t="s">
        <v>5992</v>
      </c>
      <c r="F168" s="406">
        <v>42103</v>
      </c>
      <c r="G168" s="407" t="s">
        <v>6873</v>
      </c>
      <c r="H168" s="425" t="s">
        <v>6874</v>
      </c>
      <c r="I168" s="408" t="s">
        <v>1799</v>
      </c>
      <c r="J168" s="409"/>
      <c r="K168" s="408" t="s">
        <v>1799</v>
      </c>
      <c r="L168" s="409"/>
      <c r="M168" s="545"/>
      <c r="N168" s="545"/>
      <c r="O168" s="545" t="s">
        <v>1799</v>
      </c>
      <c r="P168" s="545"/>
      <c r="Q168" s="411"/>
    </row>
    <row r="169" spans="1:17" s="385" customFormat="1" ht="63.75" customHeight="1" x14ac:dyDescent="0.2">
      <c r="A169" s="830"/>
      <c r="B169" s="404" t="s">
        <v>6875</v>
      </c>
      <c r="C169" s="828"/>
      <c r="D169" s="405">
        <v>678</v>
      </c>
      <c r="E169" s="405" t="s">
        <v>5992</v>
      </c>
      <c r="F169" s="406">
        <v>42109</v>
      </c>
      <c r="G169" s="407" t="s">
        <v>6876</v>
      </c>
      <c r="H169" s="425" t="s">
        <v>6877</v>
      </c>
      <c r="I169" s="408" t="s">
        <v>1799</v>
      </c>
      <c r="J169" s="409"/>
      <c r="K169" s="408" t="s">
        <v>1799</v>
      </c>
      <c r="L169" s="409"/>
      <c r="M169" s="545" t="s">
        <v>1799</v>
      </c>
      <c r="N169" s="545"/>
      <c r="O169" s="545"/>
      <c r="P169" s="545"/>
      <c r="Q169" s="411"/>
    </row>
    <row r="170" spans="1:17" s="385" customFormat="1" ht="63.75" customHeight="1" x14ac:dyDescent="0.2">
      <c r="A170" s="830"/>
      <c r="B170" s="404" t="s">
        <v>5707</v>
      </c>
      <c r="C170" s="828"/>
      <c r="D170" s="405">
        <v>2791.01</v>
      </c>
      <c r="E170" s="405" t="s">
        <v>5992</v>
      </c>
      <c r="F170" s="406">
        <v>42103</v>
      </c>
      <c r="G170" s="407" t="s">
        <v>6878</v>
      </c>
      <c r="H170" s="425" t="s">
        <v>6879</v>
      </c>
      <c r="I170" s="408" t="s">
        <v>1799</v>
      </c>
      <c r="J170" s="409"/>
      <c r="K170" s="408" t="s">
        <v>1799</v>
      </c>
      <c r="L170" s="409"/>
      <c r="M170" s="545" t="s">
        <v>1799</v>
      </c>
      <c r="N170" s="545"/>
      <c r="O170" s="545"/>
      <c r="P170" s="545"/>
      <c r="Q170" s="411"/>
    </row>
    <row r="171" spans="1:17" s="385" customFormat="1" ht="63.75" customHeight="1" x14ac:dyDescent="0.2">
      <c r="A171" s="403" t="s">
        <v>6880</v>
      </c>
      <c r="B171" s="404" t="s">
        <v>5963</v>
      </c>
      <c r="C171" s="404" t="s">
        <v>6881</v>
      </c>
      <c r="D171" s="405">
        <v>90</v>
      </c>
      <c r="E171" s="405" t="s">
        <v>5868</v>
      </c>
      <c r="F171" s="406">
        <v>42086</v>
      </c>
      <c r="G171" s="407" t="s">
        <v>6882</v>
      </c>
      <c r="H171" s="425" t="s">
        <v>6883</v>
      </c>
      <c r="I171" s="408" t="s">
        <v>1799</v>
      </c>
      <c r="J171" s="409"/>
      <c r="K171" s="408" t="s">
        <v>1799</v>
      </c>
      <c r="L171" s="409"/>
      <c r="M171" s="545" t="s">
        <v>1799</v>
      </c>
      <c r="N171" s="545"/>
      <c r="O171" s="545"/>
      <c r="P171" s="545"/>
      <c r="Q171" s="411"/>
    </row>
    <row r="172" spans="1:17" s="385" customFormat="1" ht="63.75" customHeight="1" x14ac:dyDescent="0.2">
      <c r="A172" s="403" t="s">
        <v>6884</v>
      </c>
      <c r="B172" s="404" t="s">
        <v>5835</v>
      </c>
      <c r="C172" s="404" t="s">
        <v>5988</v>
      </c>
      <c r="D172" s="405">
        <v>180</v>
      </c>
      <c r="E172" s="405" t="s">
        <v>5868</v>
      </c>
      <c r="F172" s="406">
        <v>42086</v>
      </c>
      <c r="G172" s="407" t="s">
        <v>6885</v>
      </c>
      <c r="H172" s="425" t="s">
        <v>6886</v>
      </c>
      <c r="I172" s="408" t="s">
        <v>1799</v>
      </c>
      <c r="J172" s="409"/>
      <c r="K172" s="408" t="s">
        <v>1799</v>
      </c>
      <c r="L172" s="409"/>
      <c r="M172" s="545" t="s">
        <v>1799</v>
      </c>
      <c r="N172" s="545"/>
      <c r="O172" s="545"/>
      <c r="P172" s="545"/>
      <c r="Q172" s="411"/>
    </row>
    <row r="173" spans="1:17" s="385" customFormat="1" ht="63.75" customHeight="1" x14ac:dyDescent="0.2">
      <c r="A173" s="403" t="s">
        <v>6887</v>
      </c>
      <c r="B173" s="404" t="s">
        <v>6077</v>
      </c>
      <c r="C173" s="404" t="s">
        <v>6888</v>
      </c>
      <c r="D173" s="405">
        <v>5100</v>
      </c>
      <c r="E173" s="405" t="s">
        <v>5868</v>
      </c>
      <c r="F173" s="406">
        <v>42083</v>
      </c>
      <c r="G173" s="407" t="s">
        <v>6889</v>
      </c>
      <c r="H173" s="425" t="s">
        <v>6890</v>
      </c>
      <c r="I173" s="408" t="s">
        <v>1799</v>
      </c>
      <c r="J173" s="409"/>
      <c r="K173" s="408" t="s">
        <v>1799</v>
      </c>
      <c r="L173" s="409"/>
      <c r="M173" s="545" t="s">
        <v>1799</v>
      </c>
      <c r="N173" s="545"/>
      <c r="O173" s="545"/>
      <c r="P173" s="545"/>
      <c r="Q173" s="411"/>
    </row>
    <row r="174" spans="1:17" s="385" customFormat="1" ht="63.75" customHeight="1" x14ac:dyDescent="0.2">
      <c r="A174" s="830" t="s">
        <v>6891</v>
      </c>
      <c r="B174" s="404" t="s">
        <v>5719</v>
      </c>
      <c r="C174" s="828" t="s">
        <v>6008</v>
      </c>
      <c r="D174" s="405">
        <v>873.26</v>
      </c>
      <c r="E174" s="405" t="s">
        <v>5868</v>
      </c>
      <c r="F174" s="829">
        <v>42087</v>
      </c>
      <c r="G174" s="832" t="s">
        <v>6892</v>
      </c>
      <c r="H174" s="425" t="s">
        <v>6893</v>
      </c>
      <c r="I174" s="408" t="s">
        <v>1799</v>
      </c>
      <c r="J174" s="409"/>
      <c r="K174" s="408" t="s">
        <v>1799</v>
      </c>
      <c r="L174" s="409"/>
      <c r="M174" s="545" t="s">
        <v>1799</v>
      </c>
      <c r="N174" s="545"/>
      <c r="O174" s="545"/>
      <c r="P174" s="545"/>
      <c r="Q174" s="411"/>
    </row>
    <row r="175" spans="1:17" s="385" customFormat="1" ht="63.75" customHeight="1" x14ac:dyDescent="0.2">
      <c r="A175" s="830"/>
      <c r="B175" s="404" t="s">
        <v>5716</v>
      </c>
      <c r="C175" s="828"/>
      <c r="D175" s="405">
        <v>764.11</v>
      </c>
      <c r="E175" s="405" t="s">
        <v>5868</v>
      </c>
      <c r="F175" s="829"/>
      <c r="G175" s="832"/>
      <c r="H175" s="425" t="s">
        <v>6894</v>
      </c>
      <c r="I175" s="408" t="s">
        <v>1799</v>
      </c>
      <c r="J175" s="409"/>
      <c r="K175" s="408" t="s">
        <v>1799</v>
      </c>
      <c r="L175" s="409"/>
      <c r="M175" s="545" t="s">
        <v>1799</v>
      </c>
      <c r="N175" s="545"/>
      <c r="O175" s="545"/>
      <c r="P175" s="545"/>
      <c r="Q175" s="411"/>
    </row>
    <row r="176" spans="1:17" s="385" customFormat="1" ht="63.75" customHeight="1" x14ac:dyDescent="0.2">
      <c r="A176" s="403" t="s">
        <v>6895</v>
      </c>
      <c r="B176" s="404" t="s">
        <v>6896</v>
      </c>
      <c r="C176" s="404" t="s">
        <v>6897</v>
      </c>
      <c r="D176" s="405">
        <v>6990.25</v>
      </c>
      <c r="E176" s="405" t="s">
        <v>5992</v>
      </c>
      <c r="F176" s="406">
        <v>42114</v>
      </c>
      <c r="G176" s="407" t="s">
        <v>6898</v>
      </c>
      <c r="H176" s="425" t="s">
        <v>6899</v>
      </c>
      <c r="I176" s="408" t="s">
        <v>1799</v>
      </c>
      <c r="J176" s="409"/>
      <c r="K176" s="408" t="s">
        <v>1799</v>
      </c>
      <c r="L176" s="409"/>
      <c r="M176" s="545" t="s">
        <v>1799</v>
      </c>
      <c r="N176" s="545"/>
      <c r="O176" s="545"/>
      <c r="P176" s="545"/>
      <c r="Q176" s="411"/>
    </row>
    <row r="177" spans="1:17" s="385" customFormat="1" ht="63.75" customHeight="1" x14ac:dyDescent="0.2">
      <c r="A177" s="403" t="s">
        <v>6900</v>
      </c>
      <c r="B177" s="404" t="s">
        <v>6901</v>
      </c>
      <c r="C177" s="404" t="s">
        <v>6902</v>
      </c>
      <c r="D177" s="405">
        <v>500</v>
      </c>
      <c r="E177" s="405" t="s">
        <v>5992</v>
      </c>
      <c r="F177" s="406">
        <v>42124</v>
      </c>
      <c r="G177" s="407" t="s">
        <v>6903</v>
      </c>
      <c r="H177" s="425" t="s">
        <v>6904</v>
      </c>
      <c r="I177" s="408" t="s">
        <v>1799</v>
      </c>
      <c r="J177" s="409"/>
      <c r="K177" s="408" t="s">
        <v>1799</v>
      </c>
      <c r="L177" s="409"/>
      <c r="M177" s="545"/>
      <c r="N177" s="545"/>
      <c r="O177" s="545" t="s">
        <v>1799</v>
      </c>
      <c r="P177" s="545"/>
      <c r="Q177" s="411"/>
    </row>
    <row r="178" spans="1:17" s="385" customFormat="1" ht="63.75" customHeight="1" x14ac:dyDescent="0.2">
      <c r="A178" s="403" t="s">
        <v>6905</v>
      </c>
      <c r="B178" s="404" t="s">
        <v>5843</v>
      </c>
      <c r="C178" s="404" t="s">
        <v>5844</v>
      </c>
      <c r="D178" s="405">
        <v>1520</v>
      </c>
      <c r="E178" s="405" t="s">
        <v>5992</v>
      </c>
      <c r="F178" s="406">
        <v>42117</v>
      </c>
      <c r="G178" s="407" t="s">
        <v>6906</v>
      </c>
      <c r="H178" s="425" t="s">
        <v>6907</v>
      </c>
      <c r="I178" s="552" t="s">
        <v>1799</v>
      </c>
      <c r="J178" s="553"/>
      <c r="K178" s="552" t="s">
        <v>1799</v>
      </c>
      <c r="L178" s="553"/>
      <c r="M178" s="554" t="s">
        <v>1799</v>
      </c>
      <c r="N178" s="554"/>
      <c r="O178" s="554"/>
      <c r="P178" s="554"/>
      <c r="Q178" s="411"/>
    </row>
    <row r="179" spans="1:17" s="385" customFormat="1" ht="63.75" customHeight="1" x14ac:dyDescent="0.2">
      <c r="A179" s="830" t="s">
        <v>6908</v>
      </c>
      <c r="B179" s="404" t="s">
        <v>6846</v>
      </c>
      <c r="C179" s="828" t="s">
        <v>6909</v>
      </c>
      <c r="D179" s="405">
        <v>1133.1400000000001</v>
      </c>
      <c r="E179" s="405" t="s">
        <v>6012</v>
      </c>
      <c r="F179" s="829">
        <v>42142</v>
      </c>
      <c r="G179" s="407" t="s">
        <v>6910</v>
      </c>
      <c r="H179" s="425" t="s">
        <v>6911</v>
      </c>
      <c r="I179" s="408" t="s">
        <v>1799</v>
      </c>
      <c r="J179" s="409"/>
      <c r="K179" s="408" t="s">
        <v>1799</v>
      </c>
      <c r="L179" s="409"/>
      <c r="M179" s="545" t="s">
        <v>1799</v>
      </c>
      <c r="N179" s="545"/>
      <c r="O179" s="545"/>
      <c r="P179" s="545"/>
      <c r="Q179" s="411"/>
    </row>
    <row r="180" spans="1:17" s="385" customFormat="1" ht="63.75" customHeight="1" x14ac:dyDescent="0.2">
      <c r="A180" s="830"/>
      <c r="B180" s="404" t="s">
        <v>6912</v>
      </c>
      <c r="C180" s="828"/>
      <c r="D180" s="405">
        <v>198</v>
      </c>
      <c r="E180" s="405" t="s">
        <v>6012</v>
      </c>
      <c r="F180" s="829"/>
      <c r="G180" s="407" t="s">
        <v>6913</v>
      </c>
      <c r="H180" s="425" t="s">
        <v>6914</v>
      </c>
      <c r="I180" s="408" t="s">
        <v>1799</v>
      </c>
      <c r="J180" s="409"/>
      <c r="K180" s="408" t="s">
        <v>1799</v>
      </c>
      <c r="L180" s="409"/>
      <c r="M180" s="545" t="s">
        <v>1799</v>
      </c>
      <c r="N180" s="545"/>
      <c r="O180" s="545"/>
      <c r="P180" s="545"/>
      <c r="Q180" s="411"/>
    </row>
    <row r="181" spans="1:17" s="385" customFormat="1" ht="63.75" customHeight="1" x14ac:dyDescent="0.2">
      <c r="A181" s="830"/>
      <c r="B181" s="404" t="s">
        <v>6915</v>
      </c>
      <c r="C181" s="828"/>
      <c r="D181" s="405">
        <v>12.3</v>
      </c>
      <c r="E181" s="405" t="s">
        <v>6012</v>
      </c>
      <c r="F181" s="829"/>
      <c r="G181" s="407" t="s">
        <v>6916</v>
      </c>
      <c r="H181" s="425" t="s">
        <v>6917</v>
      </c>
      <c r="I181" s="408" t="s">
        <v>1799</v>
      </c>
      <c r="J181" s="409"/>
      <c r="K181" s="408" t="s">
        <v>1799</v>
      </c>
      <c r="L181" s="409"/>
      <c r="M181" s="545"/>
      <c r="N181" s="545"/>
      <c r="O181" s="545" t="s">
        <v>1799</v>
      </c>
      <c r="P181" s="545"/>
      <c r="Q181" s="411"/>
    </row>
    <row r="182" spans="1:17" s="385" customFormat="1" ht="63.75" customHeight="1" x14ac:dyDescent="0.2">
      <c r="A182" s="403" t="s">
        <v>6918</v>
      </c>
      <c r="B182" s="404" t="s">
        <v>6919</v>
      </c>
      <c r="C182" s="404" t="s">
        <v>6920</v>
      </c>
      <c r="D182" s="405">
        <v>3955</v>
      </c>
      <c r="E182" s="405" t="s">
        <v>6921</v>
      </c>
      <c r="F182" s="406">
        <v>42157</v>
      </c>
      <c r="G182" s="407" t="s">
        <v>6922</v>
      </c>
      <c r="H182" s="425" t="s">
        <v>6923</v>
      </c>
      <c r="I182" s="408" t="s">
        <v>1799</v>
      </c>
      <c r="J182" s="409"/>
      <c r="K182" s="408" t="s">
        <v>1799</v>
      </c>
      <c r="L182" s="409"/>
      <c r="M182" s="545" t="s">
        <v>1799</v>
      </c>
      <c r="N182" s="545"/>
      <c r="O182" s="545"/>
      <c r="P182" s="545"/>
      <c r="Q182" s="411"/>
    </row>
    <row r="183" spans="1:17" s="385" customFormat="1" ht="63.75" customHeight="1" x14ac:dyDescent="0.2">
      <c r="A183" s="830" t="s">
        <v>6924</v>
      </c>
      <c r="B183" s="404" t="s">
        <v>6925</v>
      </c>
      <c r="C183" s="828" t="s">
        <v>6476</v>
      </c>
      <c r="D183" s="405">
        <v>23303.03</v>
      </c>
      <c r="E183" s="405" t="s">
        <v>6921</v>
      </c>
      <c r="F183" s="829">
        <v>42160</v>
      </c>
      <c r="G183" s="407" t="s">
        <v>6926</v>
      </c>
      <c r="H183" s="425" t="s">
        <v>6927</v>
      </c>
      <c r="I183" s="408" t="s">
        <v>1799</v>
      </c>
      <c r="J183" s="409"/>
      <c r="K183" s="408" t="s">
        <v>1799</v>
      </c>
      <c r="L183" s="409"/>
      <c r="M183" s="545" t="s">
        <v>1799</v>
      </c>
      <c r="N183" s="545"/>
      <c r="O183" s="545"/>
      <c r="P183" s="545"/>
      <c r="Q183" s="411"/>
    </row>
    <row r="184" spans="1:17" s="385" customFormat="1" ht="63.75" customHeight="1" x14ac:dyDescent="0.2">
      <c r="A184" s="830"/>
      <c r="B184" s="404" t="s">
        <v>6928</v>
      </c>
      <c r="C184" s="828"/>
      <c r="D184" s="405">
        <v>14149.81</v>
      </c>
      <c r="E184" s="405" t="s">
        <v>6921</v>
      </c>
      <c r="F184" s="829"/>
      <c r="G184" s="407" t="s">
        <v>6929</v>
      </c>
      <c r="H184" s="425" t="s">
        <v>6930</v>
      </c>
      <c r="I184" s="552"/>
      <c r="J184" s="552" t="s">
        <v>1799</v>
      </c>
      <c r="K184" s="552" t="s">
        <v>1799</v>
      </c>
      <c r="L184" s="553"/>
      <c r="M184" s="554"/>
      <c r="N184" s="554"/>
      <c r="O184" s="554" t="s">
        <v>1799</v>
      </c>
      <c r="P184" s="554"/>
      <c r="Q184" s="445" t="s">
        <v>8378</v>
      </c>
    </row>
    <row r="185" spans="1:17" s="385" customFormat="1" ht="191.25" customHeight="1" x14ac:dyDescent="0.2">
      <c r="A185" s="830"/>
      <c r="B185" s="404" t="s">
        <v>6069</v>
      </c>
      <c r="C185" s="828"/>
      <c r="D185" s="405">
        <v>19740.080000000002</v>
      </c>
      <c r="E185" s="405" t="s">
        <v>6921</v>
      </c>
      <c r="F185" s="829"/>
      <c r="G185" s="407" t="s">
        <v>6931</v>
      </c>
      <c r="H185" s="425" t="s">
        <v>6932</v>
      </c>
      <c r="I185" s="552"/>
      <c r="J185" s="552" t="s">
        <v>1799</v>
      </c>
      <c r="K185" s="552" t="s">
        <v>1799</v>
      </c>
      <c r="L185" s="553"/>
      <c r="M185" s="554"/>
      <c r="N185" s="554"/>
      <c r="O185" s="554"/>
      <c r="P185" s="554" t="s">
        <v>1799</v>
      </c>
      <c r="Q185" s="445" t="s">
        <v>8379</v>
      </c>
    </row>
    <row r="186" spans="1:17" s="385" customFormat="1" ht="63.75" customHeight="1" x14ac:dyDescent="0.2">
      <c r="A186" s="403" t="s">
        <v>6933</v>
      </c>
      <c r="B186" s="404" t="s">
        <v>5721</v>
      </c>
      <c r="C186" s="404" t="s">
        <v>5902</v>
      </c>
      <c r="D186" s="405">
        <v>90</v>
      </c>
      <c r="E186" s="405" t="s">
        <v>5992</v>
      </c>
      <c r="F186" s="406">
        <v>42102</v>
      </c>
      <c r="G186" s="407" t="s">
        <v>6934</v>
      </c>
      <c r="H186" s="425" t="s">
        <v>6935</v>
      </c>
      <c r="I186" s="408" t="s">
        <v>1799</v>
      </c>
      <c r="J186" s="409"/>
      <c r="K186" s="408" t="s">
        <v>1799</v>
      </c>
      <c r="L186" s="409"/>
      <c r="M186" s="545" t="s">
        <v>1799</v>
      </c>
      <c r="N186" s="545"/>
      <c r="O186" s="545"/>
      <c r="P186" s="545"/>
      <c r="Q186" s="411"/>
    </row>
    <row r="187" spans="1:17" s="385" customFormat="1" ht="63.75" customHeight="1" x14ac:dyDescent="0.2">
      <c r="A187" s="403" t="s">
        <v>6936</v>
      </c>
      <c r="B187" s="404" t="s">
        <v>5716</v>
      </c>
      <c r="C187" s="404" t="s">
        <v>5829</v>
      </c>
      <c r="D187" s="405">
        <v>101.7</v>
      </c>
      <c r="E187" s="405" t="s">
        <v>5992</v>
      </c>
      <c r="F187" s="406">
        <v>42104</v>
      </c>
      <c r="G187" s="407" t="s">
        <v>6937</v>
      </c>
      <c r="H187" s="425" t="s">
        <v>6938</v>
      </c>
      <c r="I187" s="408" t="s">
        <v>1799</v>
      </c>
      <c r="J187" s="409"/>
      <c r="K187" s="408" t="s">
        <v>1799</v>
      </c>
      <c r="L187" s="409"/>
      <c r="M187" s="545" t="s">
        <v>1799</v>
      </c>
      <c r="N187" s="545"/>
      <c r="O187" s="545"/>
      <c r="P187" s="545"/>
      <c r="Q187" s="411"/>
    </row>
    <row r="188" spans="1:17" s="385" customFormat="1" ht="63.75" customHeight="1" x14ac:dyDescent="0.2">
      <c r="A188" s="403" t="s">
        <v>6939</v>
      </c>
      <c r="B188" s="404" t="s">
        <v>6940</v>
      </c>
      <c r="C188" s="404" t="s">
        <v>6941</v>
      </c>
      <c r="D188" s="405">
        <v>1241.54</v>
      </c>
      <c r="E188" s="405" t="s">
        <v>5992</v>
      </c>
      <c r="F188" s="406">
        <v>42122</v>
      </c>
      <c r="G188" s="407" t="s">
        <v>6942</v>
      </c>
      <c r="H188" s="425" t="s">
        <v>6943</v>
      </c>
      <c r="I188" s="408" t="s">
        <v>1799</v>
      </c>
      <c r="J188" s="409"/>
      <c r="K188" s="408" t="s">
        <v>1799</v>
      </c>
      <c r="L188" s="409"/>
      <c r="M188" s="545"/>
      <c r="N188" s="545"/>
      <c r="O188" s="545" t="s">
        <v>1799</v>
      </c>
      <c r="P188" s="545"/>
      <c r="Q188" s="411"/>
    </row>
    <row r="189" spans="1:17" s="385" customFormat="1" ht="63.75" customHeight="1" x14ac:dyDescent="0.2">
      <c r="A189" s="403" t="s">
        <v>6944</v>
      </c>
      <c r="B189" s="404" t="s">
        <v>6945</v>
      </c>
      <c r="C189" s="404" t="s">
        <v>6946</v>
      </c>
      <c r="D189" s="405">
        <v>83.66</v>
      </c>
      <c r="E189" s="405" t="s">
        <v>5992</v>
      </c>
      <c r="F189" s="406">
        <v>42122</v>
      </c>
      <c r="G189" s="407" t="s">
        <v>6947</v>
      </c>
      <c r="H189" s="425" t="s">
        <v>6948</v>
      </c>
      <c r="I189" s="408" t="s">
        <v>1799</v>
      </c>
      <c r="J189" s="409"/>
      <c r="K189" s="408" t="s">
        <v>1799</v>
      </c>
      <c r="L189" s="409"/>
      <c r="M189" s="545"/>
      <c r="N189" s="545"/>
      <c r="O189" s="545" t="s">
        <v>1799</v>
      </c>
      <c r="P189" s="545"/>
      <c r="Q189" s="411"/>
    </row>
    <row r="190" spans="1:17" s="385" customFormat="1" ht="63.75" customHeight="1" x14ac:dyDescent="0.2">
      <c r="A190" s="403" t="s">
        <v>6949</v>
      </c>
      <c r="B190" s="404" t="s">
        <v>5835</v>
      </c>
      <c r="C190" s="404" t="s">
        <v>6950</v>
      </c>
      <c r="D190" s="405">
        <v>90</v>
      </c>
      <c r="E190" s="405" t="s">
        <v>5992</v>
      </c>
      <c r="F190" s="406">
        <v>42123</v>
      </c>
      <c r="G190" s="407" t="s">
        <v>6951</v>
      </c>
      <c r="H190" s="425" t="s">
        <v>6952</v>
      </c>
      <c r="I190" s="408" t="s">
        <v>1799</v>
      </c>
      <c r="J190" s="409"/>
      <c r="K190" s="408" t="s">
        <v>1799</v>
      </c>
      <c r="L190" s="409"/>
      <c r="M190" s="545" t="s">
        <v>1799</v>
      </c>
      <c r="N190" s="545"/>
      <c r="O190" s="545"/>
      <c r="P190" s="545"/>
      <c r="Q190" s="411"/>
    </row>
    <row r="191" spans="1:17" s="385" customFormat="1" ht="63.75" customHeight="1" x14ac:dyDescent="0.2">
      <c r="A191" s="403" t="s">
        <v>6953</v>
      </c>
      <c r="B191" s="404" t="s">
        <v>5972</v>
      </c>
      <c r="C191" s="404" t="s">
        <v>5972</v>
      </c>
      <c r="D191" s="405">
        <v>8524</v>
      </c>
      <c r="E191" s="405" t="s">
        <v>5992</v>
      </c>
      <c r="F191" s="406">
        <v>42111</v>
      </c>
      <c r="G191" s="407" t="s">
        <v>6954</v>
      </c>
      <c r="H191" s="425" t="s">
        <v>6955</v>
      </c>
      <c r="I191" s="552" t="s">
        <v>1799</v>
      </c>
      <c r="J191" s="553"/>
      <c r="K191" s="552" t="s">
        <v>1799</v>
      </c>
      <c r="L191" s="553"/>
      <c r="M191" s="554"/>
      <c r="N191" s="554"/>
      <c r="O191" s="554" t="s">
        <v>1799</v>
      </c>
      <c r="P191" s="554"/>
      <c r="Q191" s="411"/>
    </row>
    <row r="192" spans="1:17" s="385" customFormat="1" ht="63.75" customHeight="1" x14ac:dyDescent="0.2">
      <c r="A192" s="403" t="s">
        <v>6956</v>
      </c>
      <c r="B192" s="404" t="s">
        <v>6957</v>
      </c>
      <c r="C192" s="404" t="s">
        <v>6147</v>
      </c>
      <c r="D192" s="405">
        <v>32564</v>
      </c>
      <c r="E192" s="405" t="s">
        <v>6921</v>
      </c>
      <c r="F192" s="406">
        <v>42164</v>
      </c>
      <c r="G192" s="407" t="s">
        <v>6958</v>
      </c>
      <c r="H192" s="425" t="s">
        <v>6959</v>
      </c>
      <c r="I192" s="552" t="s">
        <v>1799</v>
      </c>
      <c r="J192" s="553"/>
      <c r="K192" s="552" t="s">
        <v>1799</v>
      </c>
      <c r="L192" s="553"/>
      <c r="M192" s="554"/>
      <c r="N192" s="554"/>
      <c r="O192" s="554" t="s">
        <v>1799</v>
      </c>
      <c r="P192" s="554"/>
      <c r="Q192" s="411"/>
    </row>
    <row r="193" spans="1:17" s="385" customFormat="1" ht="63.75" customHeight="1" x14ac:dyDescent="0.2">
      <c r="A193" s="403" t="s">
        <v>6960</v>
      </c>
      <c r="B193" s="404" t="s">
        <v>6961</v>
      </c>
      <c r="C193" s="404" t="s">
        <v>6962</v>
      </c>
      <c r="D193" s="405">
        <v>1375</v>
      </c>
      <c r="E193" s="405" t="s">
        <v>5992</v>
      </c>
      <c r="F193" s="406">
        <v>42122</v>
      </c>
      <c r="G193" s="407" t="s">
        <v>6963</v>
      </c>
      <c r="H193" s="425" t="s">
        <v>6964</v>
      </c>
      <c r="I193" s="408" t="s">
        <v>1799</v>
      </c>
      <c r="J193" s="409"/>
      <c r="K193" s="408" t="s">
        <v>1799</v>
      </c>
      <c r="L193" s="409"/>
      <c r="M193" s="545"/>
      <c r="N193" s="545"/>
      <c r="O193" s="545" t="s">
        <v>1799</v>
      </c>
      <c r="P193" s="545"/>
      <c r="Q193" s="411"/>
    </row>
    <row r="194" spans="1:17" s="385" customFormat="1" ht="63.75" customHeight="1" x14ac:dyDescent="0.2">
      <c r="A194" s="830" t="s">
        <v>6965</v>
      </c>
      <c r="B194" s="404" t="s">
        <v>6966</v>
      </c>
      <c r="C194" s="828" t="s">
        <v>5712</v>
      </c>
      <c r="D194" s="405">
        <v>9724</v>
      </c>
      <c r="E194" s="405" t="s">
        <v>6012</v>
      </c>
      <c r="F194" s="406">
        <v>42139</v>
      </c>
      <c r="G194" s="407" t="s">
        <v>6967</v>
      </c>
      <c r="H194" s="425" t="s">
        <v>6968</v>
      </c>
      <c r="I194" s="408" t="s">
        <v>1799</v>
      </c>
      <c r="J194" s="409"/>
      <c r="K194" s="408" t="s">
        <v>1799</v>
      </c>
      <c r="L194" s="409"/>
      <c r="M194" s="545" t="s">
        <v>1799</v>
      </c>
      <c r="N194" s="545"/>
      <c r="O194" s="545"/>
      <c r="P194" s="545"/>
      <c r="Q194" s="411"/>
    </row>
    <row r="195" spans="1:17" s="385" customFormat="1" ht="63.75" customHeight="1" x14ac:dyDescent="0.2">
      <c r="A195" s="830"/>
      <c r="B195" s="404" t="s">
        <v>5711</v>
      </c>
      <c r="C195" s="828"/>
      <c r="D195" s="405">
        <v>2238.56</v>
      </c>
      <c r="E195" s="405" t="s">
        <v>6012</v>
      </c>
      <c r="F195" s="406">
        <v>42139</v>
      </c>
      <c r="G195" s="407" t="s">
        <v>6969</v>
      </c>
      <c r="H195" s="425" t="s">
        <v>6970</v>
      </c>
      <c r="I195" s="408" t="s">
        <v>1799</v>
      </c>
      <c r="J195" s="409"/>
      <c r="K195" s="408" t="s">
        <v>1799</v>
      </c>
      <c r="L195" s="409"/>
      <c r="M195" s="545" t="s">
        <v>1799</v>
      </c>
      <c r="N195" s="545"/>
      <c r="O195" s="545"/>
      <c r="P195" s="545"/>
      <c r="Q195" s="411"/>
    </row>
    <row r="196" spans="1:17" s="385" customFormat="1" ht="63.75" customHeight="1" x14ac:dyDescent="0.2">
      <c r="A196" s="403" t="s">
        <v>6971</v>
      </c>
      <c r="B196" s="404" t="s">
        <v>6972</v>
      </c>
      <c r="C196" s="404" t="s">
        <v>6973</v>
      </c>
      <c r="D196" s="405">
        <v>60000</v>
      </c>
      <c r="E196" s="405" t="s">
        <v>6921</v>
      </c>
      <c r="F196" s="406">
        <v>42178</v>
      </c>
      <c r="G196" s="407" t="s">
        <v>6974</v>
      </c>
      <c r="H196" s="425" t="s">
        <v>6975</v>
      </c>
      <c r="I196" s="408" t="s">
        <v>1799</v>
      </c>
      <c r="J196" s="409"/>
      <c r="K196" s="408" t="s">
        <v>1799</v>
      </c>
      <c r="L196" s="409"/>
      <c r="M196" s="545" t="s">
        <v>1799</v>
      </c>
      <c r="N196" s="545"/>
      <c r="O196" s="545"/>
      <c r="P196" s="545"/>
      <c r="Q196" s="411"/>
    </row>
    <row r="197" spans="1:17" s="385" customFormat="1" ht="63.75" customHeight="1" x14ac:dyDescent="0.2">
      <c r="A197" s="403" t="s">
        <v>6976</v>
      </c>
      <c r="B197" s="404" t="s">
        <v>6977</v>
      </c>
      <c r="C197" s="404" t="s">
        <v>6978</v>
      </c>
      <c r="D197" s="405">
        <v>1500</v>
      </c>
      <c r="E197" s="405" t="s">
        <v>6012</v>
      </c>
      <c r="F197" s="406">
        <v>42136</v>
      </c>
      <c r="G197" s="407" t="s">
        <v>6979</v>
      </c>
      <c r="H197" s="425" t="s">
        <v>6980</v>
      </c>
      <c r="I197" s="552" t="s">
        <v>1799</v>
      </c>
      <c r="J197" s="553"/>
      <c r="K197" s="552" t="s">
        <v>1799</v>
      </c>
      <c r="L197" s="553"/>
      <c r="M197" s="554" t="s">
        <v>1799</v>
      </c>
      <c r="N197" s="554"/>
      <c r="O197" s="554"/>
      <c r="P197" s="554"/>
      <c r="Q197" s="411"/>
    </row>
    <row r="198" spans="1:17" s="385" customFormat="1" ht="63.75" customHeight="1" x14ac:dyDescent="0.2">
      <c r="A198" s="830" t="s">
        <v>6981</v>
      </c>
      <c r="B198" s="404" t="s">
        <v>5720</v>
      </c>
      <c r="C198" s="828" t="s">
        <v>6058</v>
      </c>
      <c r="D198" s="405">
        <v>405</v>
      </c>
      <c r="E198" s="405" t="s">
        <v>6012</v>
      </c>
      <c r="F198" s="829">
        <v>42151</v>
      </c>
      <c r="G198" s="407" t="s">
        <v>6982</v>
      </c>
      <c r="H198" s="425" t="s">
        <v>6983</v>
      </c>
      <c r="I198" s="408" t="s">
        <v>1799</v>
      </c>
      <c r="J198" s="409"/>
      <c r="K198" s="408" t="s">
        <v>1799</v>
      </c>
      <c r="L198" s="409"/>
      <c r="M198" s="545"/>
      <c r="N198" s="545"/>
      <c r="O198" s="545" t="s">
        <v>1799</v>
      </c>
      <c r="P198" s="545"/>
      <c r="Q198" s="411"/>
    </row>
    <row r="199" spans="1:17" s="385" customFormat="1" ht="63.75" customHeight="1" x14ac:dyDescent="0.2">
      <c r="A199" s="830"/>
      <c r="B199" s="404" t="s">
        <v>6819</v>
      </c>
      <c r="C199" s="828"/>
      <c r="D199" s="405">
        <v>33.299999999999997</v>
      </c>
      <c r="E199" s="405" t="s">
        <v>6012</v>
      </c>
      <c r="F199" s="829"/>
      <c r="G199" s="407" t="s">
        <v>6984</v>
      </c>
      <c r="H199" s="425" t="s">
        <v>6985</v>
      </c>
      <c r="I199" s="408" t="s">
        <v>1799</v>
      </c>
      <c r="J199" s="409"/>
      <c r="K199" s="408" t="s">
        <v>1799</v>
      </c>
      <c r="L199" s="409"/>
      <c r="M199" s="545"/>
      <c r="N199" s="545"/>
      <c r="O199" s="545" t="s">
        <v>1799</v>
      </c>
      <c r="P199" s="545"/>
      <c r="Q199" s="411"/>
    </row>
    <row r="200" spans="1:17" s="385" customFormat="1" ht="63.75" customHeight="1" x14ac:dyDescent="0.2">
      <c r="A200" s="830"/>
      <c r="B200" s="404" t="s">
        <v>5835</v>
      </c>
      <c r="C200" s="828"/>
      <c r="D200" s="405">
        <v>480</v>
      </c>
      <c r="E200" s="405" t="s">
        <v>6012</v>
      </c>
      <c r="F200" s="829"/>
      <c r="G200" s="407" t="s">
        <v>6986</v>
      </c>
      <c r="H200" s="425" t="s">
        <v>6987</v>
      </c>
      <c r="I200" s="408" t="s">
        <v>1799</v>
      </c>
      <c r="J200" s="409"/>
      <c r="K200" s="408" t="s">
        <v>1799</v>
      </c>
      <c r="L200" s="409"/>
      <c r="M200" s="545"/>
      <c r="N200" s="545"/>
      <c r="O200" s="545" t="s">
        <v>1799</v>
      </c>
      <c r="P200" s="545"/>
      <c r="Q200" s="411"/>
    </row>
    <row r="201" spans="1:17" s="385" customFormat="1" ht="63.75" customHeight="1" x14ac:dyDescent="0.2">
      <c r="A201" s="830"/>
      <c r="B201" s="404" t="s">
        <v>6988</v>
      </c>
      <c r="C201" s="828"/>
      <c r="D201" s="405">
        <v>2346</v>
      </c>
      <c r="E201" s="405" t="s">
        <v>6012</v>
      </c>
      <c r="F201" s="829"/>
      <c r="G201" s="407" t="s">
        <v>6989</v>
      </c>
      <c r="H201" s="425" t="s">
        <v>6990</v>
      </c>
      <c r="I201" s="408" t="s">
        <v>1799</v>
      </c>
      <c r="J201" s="409"/>
      <c r="K201" s="408" t="s">
        <v>1799</v>
      </c>
      <c r="L201" s="409"/>
      <c r="M201" s="545"/>
      <c r="N201" s="545"/>
      <c r="O201" s="545" t="s">
        <v>1799</v>
      </c>
      <c r="P201" s="545"/>
      <c r="Q201" s="411"/>
    </row>
    <row r="202" spans="1:17" s="385" customFormat="1" ht="63.75" customHeight="1" x14ac:dyDescent="0.2">
      <c r="A202" s="830"/>
      <c r="B202" s="404" t="s">
        <v>6991</v>
      </c>
      <c r="C202" s="828"/>
      <c r="D202" s="405">
        <v>550</v>
      </c>
      <c r="E202" s="405" t="s">
        <v>6012</v>
      </c>
      <c r="F202" s="829"/>
      <c r="G202" s="407" t="s">
        <v>6992</v>
      </c>
      <c r="H202" s="425" t="s">
        <v>6993</v>
      </c>
      <c r="I202" s="408" t="s">
        <v>1799</v>
      </c>
      <c r="J202" s="409"/>
      <c r="K202" s="408" t="s">
        <v>1799</v>
      </c>
      <c r="L202" s="409"/>
      <c r="M202" s="545" t="s">
        <v>1799</v>
      </c>
      <c r="N202" s="545"/>
      <c r="O202" s="545"/>
      <c r="P202" s="545"/>
      <c r="Q202" s="411"/>
    </row>
    <row r="203" spans="1:17" s="385" customFormat="1" ht="63.75" customHeight="1" x14ac:dyDescent="0.2">
      <c r="A203" s="403" t="s">
        <v>6994</v>
      </c>
      <c r="B203" s="404" t="s">
        <v>6995</v>
      </c>
      <c r="C203" s="404" t="s">
        <v>6996</v>
      </c>
      <c r="D203" s="405">
        <v>600</v>
      </c>
      <c r="E203" s="405" t="s">
        <v>6012</v>
      </c>
      <c r="F203" s="406">
        <v>42136</v>
      </c>
      <c r="G203" s="407" t="s">
        <v>6979</v>
      </c>
      <c r="H203" s="425" t="s">
        <v>6997</v>
      </c>
      <c r="I203" s="408" t="s">
        <v>1799</v>
      </c>
      <c r="J203" s="409"/>
      <c r="K203" s="408" t="s">
        <v>1799</v>
      </c>
      <c r="L203" s="409"/>
      <c r="M203" s="545"/>
      <c r="N203" s="545"/>
      <c r="O203" s="545" t="s">
        <v>1799</v>
      </c>
      <c r="P203" s="545"/>
      <c r="Q203" s="411"/>
    </row>
    <row r="204" spans="1:17" s="385" customFormat="1" ht="63.75" customHeight="1" x14ac:dyDescent="0.2">
      <c r="A204" s="830" t="s">
        <v>6998</v>
      </c>
      <c r="B204" s="404" t="s">
        <v>6999</v>
      </c>
      <c r="C204" s="831" t="s">
        <v>7000</v>
      </c>
      <c r="D204" s="405">
        <v>2541.4699999999998</v>
      </c>
      <c r="E204" s="405" t="s">
        <v>5777</v>
      </c>
      <c r="F204" s="829">
        <v>42216</v>
      </c>
      <c r="G204" s="832" t="s">
        <v>7001</v>
      </c>
      <c r="H204" s="425" t="s">
        <v>7002</v>
      </c>
      <c r="I204" s="408" t="s">
        <v>1799</v>
      </c>
      <c r="J204" s="409"/>
      <c r="K204" s="408" t="s">
        <v>1799</v>
      </c>
      <c r="L204" s="409"/>
      <c r="M204" s="545"/>
      <c r="N204" s="545"/>
      <c r="O204" s="545" t="s">
        <v>1799</v>
      </c>
      <c r="P204" s="545"/>
      <c r="Q204" s="411"/>
    </row>
    <row r="205" spans="1:17" s="385" customFormat="1" ht="63.75" customHeight="1" x14ac:dyDescent="0.2">
      <c r="A205" s="830"/>
      <c r="B205" s="404" t="s">
        <v>7003</v>
      </c>
      <c r="C205" s="831"/>
      <c r="D205" s="405">
        <v>560</v>
      </c>
      <c r="E205" s="405" t="s">
        <v>5777</v>
      </c>
      <c r="F205" s="829"/>
      <c r="G205" s="832"/>
      <c r="H205" s="425" t="s">
        <v>7004</v>
      </c>
      <c r="I205" s="408" t="s">
        <v>1799</v>
      </c>
      <c r="J205" s="409"/>
      <c r="K205" s="408" t="s">
        <v>1799</v>
      </c>
      <c r="L205" s="409"/>
      <c r="M205" s="545" t="s">
        <v>1799</v>
      </c>
      <c r="N205" s="545"/>
      <c r="O205" s="545"/>
      <c r="P205" s="545"/>
      <c r="Q205" s="411"/>
    </row>
    <row r="206" spans="1:17" s="385" customFormat="1" ht="63.75" customHeight="1" x14ac:dyDescent="0.2">
      <c r="A206" s="830"/>
      <c r="B206" s="404" t="s">
        <v>7005</v>
      </c>
      <c r="C206" s="831"/>
      <c r="D206" s="405">
        <v>2995.57</v>
      </c>
      <c r="E206" s="405" t="s">
        <v>5777</v>
      </c>
      <c r="F206" s="829"/>
      <c r="G206" s="832"/>
      <c r="H206" s="425" t="s">
        <v>7006</v>
      </c>
      <c r="I206" s="408" t="s">
        <v>1799</v>
      </c>
      <c r="J206" s="409"/>
      <c r="K206" s="408" t="s">
        <v>1799</v>
      </c>
      <c r="L206" s="409"/>
      <c r="M206" s="545"/>
      <c r="N206" s="545"/>
      <c r="O206" s="545" t="s">
        <v>1799</v>
      </c>
      <c r="P206" s="545"/>
      <c r="Q206" s="411"/>
    </row>
    <row r="207" spans="1:17" s="385" customFormat="1" ht="63.75" customHeight="1" x14ac:dyDescent="0.2">
      <c r="A207" s="830"/>
      <c r="B207" s="404" t="s">
        <v>7007</v>
      </c>
      <c r="C207" s="831"/>
      <c r="D207" s="405">
        <v>2417.8000000000002</v>
      </c>
      <c r="E207" s="405" t="s">
        <v>5777</v>
      </c>
      <c r="F207" s="829"/>
      <c r="G207" s="832"/>
      <c r="H207" s="425" t="s">
        <v>7008</v>
      </c>
      <c r="I207" s="408" t="s">
        <v>1799</v>
      </c>
      <c r="J207" s="409"/>
      <c r="K207" s="408" t="s">
        <v>1799</v>
      </c>
      <c r="L207" s="409"/>
      <c r="M207" s="545" t="s">
        <v>1799</v>
      </c>
      <c r="N207" s="545"/>
      <c r="O207" s="545"/>
      <c r="P207" s="545"/>
      <c r="Q207" s="411"/>
    </row>
    <row r="208" spans="1:17" s="385" customFormat="1" ht="63.75" customHeight="1" x14ac:dyDescent="0.2">
      <c r="A208" s="830"/>
      <c r="B208" s="404" t="s">
        <v>7009</v>
      </c>
      <c r="C208" s="831"/>
      <c r="D208" s="405">
        <v>4043.79</v>
      </c>
      <c r="E208" s="405" t="s">
        <v>5777</v>
      </c>
      <c r="F208" s="829"/>
      <c r="G208" s="832"/>
      <c r="H208" s="425" t="s">
        <v>7010</v>
      </c>
      <c r="I208" s="408" t="s">
        <v>1799</v>
      </c>
      <c r="J208" s="409"/>
      <c r="K208" s="408" t="s">
        <v>1799</v>
      </c>
      <c r="L208" s="409"/>
      <c r="M208" s="545" t="s">
        <v>1799</v>
      </c>
      <c r="N208" s="545"/>
      <c r="O208" s="545"/>
      <c r="P208" s="545"/>
      <c r="Q208" s="411"/>
    </row>
    <row r="209" spans="1:17" s="385" customFormat="1" ht="63.75" customHeight="1" x14ac:dyDescent="0.2">
      <c r="A209" s="830" t="s">
        <v>7011</v>
      </c>
      <c r="B209" s="404" t="s">
        <v>7012</v>
      </c>
      <c r="C209" s="828" t="s">
        <v>5915</v>
      </c>
      <c r="D209" s="405">
        <v>4410</v>
      </c>
      <c r="E209" s="405" t="s">
        <v>6012</v>
      </c>
      <c r="F209" s="829">
        <v>42149</v>
      </c>
      <c r="G209" s="407" t="s">
        <v>7013</v>
      </c>
      <c r="H209" s="425" t="s">
        <v>7014</v>
      </c>
      <c r="I209" s="408" t="s">
        <v>1799</v>
      </c>
      <c r="J209" s="409"/>
      <c r="K209" s="408" t="s">
        <v>1799</v>
      </c>
      <c r="L209" s="409"/>
      <c r="M209" s="545"/>
      <c r="N209" s="545"/>
      <c r="O209" s="545" t="s">
        <v>1799</v>
      </c>
      <c r="P209" s="545"/>
      <c r="Q209" s="411"/>
    </row>
    <row r="210" spans="1:17" s="385" customFormat="1" ht="63.75" customHeight="1" x14ac:dyDescent="0.2">
      <c r="A210" s="830"/>
      <c r="B210" s="404" t="s">
        <v>7015</v>
      </c>
      <c r="C210" s="828"/>
      <c r="D210" s="405">
        <v>755.6</v>
      </c>
      <c r="E210" s="405" t="s">
        <v>6012</v>
      </c>
      <c r="F210" s="829"/>
      <c r="G210" s="407" t="s">
        <v>7016</v>
      </c>
      <c r="H210" s="425" t="s">
        <v>7017</v>
      </c>
      <c r="I210" s="408" t="s">
        <v>1799</v>
      </c>
      <c r="J210" s="409"/>
      <c r="K210" s="408" t="s">
        <v>1799</v>
      </c>
      <c r="L210" s="409"/>
      <c r="M210" s="545"/>
      <c r="N210" s="545"/>
      <c r="O210" s="545" t="s">
        <v>1799</v>
      </c>
      <c r="P210" s="545"/>
      <c r="Q210" s="411"/>
    </row>
    <row r="211" spans="1:17" s="385" customFormat="1" ht="63.75" customHeight="1" x14ac:dyDescent="0.2">
      <c r="A211" s="830"/>
      <c r="B211" s="404" t="s">
        <v>7018</v>
      </c>
      <c r="C211" s="828"/>
      <c r="D211" s="405">
        <v>1017</v>
      </c>
      <c r="E211" s="405" t="s">
        <v>6012</v>
      </c>
      <c r="F211" s="829"/>
      <c r="G211" s="407" t="s">
        <v>7016</v>
      </c>
      <c r="H211" s="425" t="s">
        <v>7019</v>
      </c>
      <c r="I211" s="408" t="s">
        <v>1799</v>
      </c>
      <c r="J211" s="409"/>
      <c r="K211" s="408" t="s">
        <v>1799</v>
      </c>
      <c r="L211" s="409"/>
      <c r="M211" s="545"/>
      <c r="N211" s="545"/>
      <c r="O211" s="545" t="s">
        <v>1799</v>
      </c>
      <c r="P211" s="545"/>
      <c r="Q211" s="411"/>
    </row>
    <row r="212" spans="1:17" s="385" customFormat="1" ht="63.75" customHeight="1" x14ac:dyDescent="0.2">
      <c r="A212" s="830" t="s">
        <v>7020</v>
      </c>
      <c r="B212" s="404" t="s">
        <v>5716</v>
      </c>
      <c r="C212" s="831" t="s">
        <v>5902</v>
      </c>
      <c r="D212" s="405">
        <v>169.5</v>
      </c>
      <c r="E212" s="405" t="s">
        <v>5992</v>
      </c>
      <c r="F212" s="829">
        <v>42124</v>
      </c>
      <c r="G212" s="829" t="s">
        <v>6859</v>
      </c>
      <c r="H212" s="425" t="s">
        <v>7021</v>
      </c>
      <c r="I212" s="408" t="s">
        <v>1799</v>
      </c>
      <c r="J212" s="409"/>
      <c r="K212" s="408" t="s">
        <v>1799</v>
      </c>
      <c r="L212" s="409"/>
      <c r="M212" s="545" t="s">
        <v>1799</v>
      </c>
      <c r="N212" s="545"/>
      <c r="O212" s="545"/>
      <c r="P212" s="545"/>
      <c r="Q212" s="411"/>
    </row>
    <row r="213" spans="1:17" s="385" customFormat="1" ht="63.75" customHeight="1" x14ac:dyDescent="0.2">
      <c r="A213" s="830"/>
      <c r="B213" s="404" t="s">
        <v>5721</v>
      </c>
      <c r="C213" s="831"/>
      <c r="D213" s="405">
        <v>120</v>
      </c>
      <c r="E213" s="405" t="s">
        <v>5992</v>
      </c>
      <c r="F213" s="829"/>
      <c r="G213" s="829"/>
      <c r="H213" s="425" t="s">
        <v>7022</v>
      </c>
      <c r="I213" s="408" t="s">
        <v>1799</v>
      </c>
      <c r="J213" s="409"/>
      <c r="K213" s="408" t="s">
        <v>1799</v>
      </c>
      <c r="L213" s="409"/>
      <c r="M213" s="545" t="s">
        <v>1799</v>
      </c>
      <c r="N213" s="545"/>
      <c r="O213" s="545"/>
      <c r="P213" s="545"/>
      <c r="Q213" s="411"/>
    </row>
    <row r="214" spans="1:17" s="385" customFormat="1" ht="63.75" customHeight="1" x14ac:dyDescent="0.2">
      <c r="A214" s="403" t="s">
        <v>7023</v>
      </c>
      <c r="B214" s="404" t="s">
        <v>7024</v>
      </c>
      <c r="C214" s="404" t="s">
        <v>6046</v>
      </c>
      <c r="D214" s="405">
        <v>600</v>
      </c>
      <c r="E214" s="405" t="s">
        <v>6012</v>
      </c>
      <c r="F214" s="406">
        <v>42144</v>
      </c>
      <c r="G214" s="407" t="s">
        <v>7025</v>
      </c>
      <c r="H214" s="425" t="s">
        <v>7026</v>
      </c>
      <c r="I214" s="552"/>
      <c r="J214" s="552" t="s">
        <v>1799</v>
      </c>
      <c r="K214" s="552"/>
      <c r="L214" s="552" t="s">
        <v>1799</v>
      </c>
      <c r="M214" s="554"/>
      <c r="N214" s="554"/>
      <c r="O214" s="554"/>
      <c r="P214" s="554" t="s">
        <v>1799</v>
      </c>
      <c r="Q214" s="411"/>
    </row>
    <row r="215" spans="1:17" s="385" customFormat="1" ht="63.75" customHeight="1" x14ac:dyDescent="0.2">
      <c r="A215" s="830" t="s">
        <v>7027</v>
      </c>
      <c r="B215" s="404" t="s">
        <v>7028</v>
      </c>
      <c r="C215" s="828" t="s">
        <v>7029</v>
      </c>
      <c r="D215" s="405">
        <v>390</v>
      </c>
      <c r="E215" s="405" t="s">
        <v>6921</v>
      </c>
      <c r="F215" s="829">
        <v>42158</v>
      </c>
      <c r="G215" s="407" t="s">
        <v>7030</v>
      </c>
      <c r="H215" s="425" t="s">
        <v>7031</v>
      </c>
      <c r="I215" s="408" t="s">
        <v>1799</v>
      </c>
      <c r="J215" s="409"/>
      <c r="K215" s="408" t="s">
        <v>1799</v>
      </c>
      <c r="L215" s="409"/>
      <c r="M215" s="545"/>
      <c r="N215" s="545"/>
      <c r="O215" s="545" t="s">
        <v>1799</v>
      </c>
      <c r="P215" s="545"/>
      <c r="Q215" s="411"/>
    </row>
    <row r="216" spans="1:17" s="385" customFormat="1" ht="63.75" customHeight="1" x14ac:dyDescent="0.2">
      <c r="A216" s="830"/>
      <c r="B216" s="404" t="s">
        <v>5862</v>
      </c>
      <c r="C216" s="828"/>
      <c r="D216" s="405">
        <v>215.41</v>
      </c>
      <c r="E216" s="405" t="s">
        <v>6921</v>
      </c>
      <c r="F216" s="829"/>
      <c r="G216" s="407" t="s">
        <v>7032</v>
      </c>
      <c r="H216" s="425" t="s">
        <v>7033</v>
      </c>
      <c r="I216" s="408" t="s">
        <v>1799</v>
      </c>
      <c r="J216" s="409"/>
      <c r="K216" s="408" t="s">
        <v>1799</v>
      </c>
      <c r="L216" s="409"/>
      <c r="M216" s="545"/>
      <c r="N216" s="545"/>
      <c r="O216" s="545" t="s">
        <v>1799</v>
      </c>
      <c r="P216" s="545"/>
      <c r="Q216" s="411"/>
    </row>
    <row r="217" spans="1:17" s="385" customFormat="1" ht="63.75" customHeight="1" x14ac:dyDescent="0.2">
      <c r="A217" s="830"/>
      <c r="B217" s="404" t="s">
        <v>5860</v>
      </c>
      <c r="C217" s="828"/>
      <c r="D217" s="405">
        <v>305</v>
      </c>
      <c r="E217" s="405" t="s">
        <v>6921</v>
      </c>
      <c r="F217" s="829"/>
      <c r="G217" s="407" t="s">
        <v>7034</v>
      </c>
      <c r="H217" s="425" t="s">
        <v>7035</v>
      </c>
      <c r="I217" s="408" t="s">
        <v>1799</v>
      </c>
      <c r="J217" s="409"/>
      <c r="K217" s="408" t="s">
        <v>1799</v>
      </c>
      <c r="L217" s="409"/>
      <c r="M217" s="545"/>
      <c r="N217" s="545"/>
      <c r="O217" s="545" t="s">
        <v>1799</v>
      </c>
      <c r="P217" s="545"/>
      <c r="Q217" s="411"/>
    </row>
    <row r="218" spans="1:17" s="385" customFormat="1" ht="63.75" customHeight="1" x14ac:dyDescent="0.2">
      <c r="A218" s="830"/>
      <c r="B218" s="404" t="s">
        <v>6729</v>
      </c>
      <c r="C218" s="828"/>
      <c r="D218" s="405">
        <v>120</v>
      </c>
      <c r="E218" s="405" t="s">
        <v>6921</v>
      </c>
      <c r="F218" s="829"/>
      <c r="G218" s="407" t="s">
        <v>7036</v>
      </c>
      <c r="H218" s="425" t="s">
        <v>7037</v>
      </c>
      <c r="I218" s="408" t="s">
        <v>1799</v>
      </c>
      <c r="J218" s="409"/>
      <c r="K218" s="408" t="s">
        <v>1799</v>
      </c>
      <c r="L218" s="409"/>
      <c r="M218" s="545"/>
      <c r="N218" s="545"/>
      <c r="O218" s="545" t="s">
        <v>1799</v>
      </c>
      <c r="P218" s="545"/>
      <c r="Q218" s="411"/>
    </row>
    <row r="219" spans="1:17" s="385" customFormat="1" ht="63.75" customHeight="1" x14ac:dyDescent="0.2">
      <c r="A219" s="403" t="s">
        <v>7038</v>
      </c>
      <c r="B219" s="404" t="s">
        <v>5716</v>
      </c>
      <c r="C219" s="404" t="s">
        <v>6215</v>
      </c>
      <c r="D219" s="405">
        <v>271.2</v>
      </c>
      <c r="E219" s="405" t="s">
        <v>6012</v>
      </c>
      <c r="F219" s="406">
        <v>41764</v>
      </c>
      <c r="G219" s="407" t="s">
        <v>7039</v>
      </c>
      <c r="H219" s="425" t="s">
        <v>7040</v>
      </c>
      <c r="I219" s="408" t="s">
        <v>1799</v>
      </c>
      <c r="J219" s="409"/>
      <c r="K219" s="408" t="s">
        <v>1799</v>
      </c>
      <c r="L219" s="409"/>
      <c r="M219" s="545" t="s">
        <v>1799</v>
      </c>
      <c r="N219" s="545"/>
      <c r="O219" s="545"/>
      <c r="P219" s="545"/>
      <c r="Q219" s="411"/>
    </row>
    <row r="220" spans="1:17" s="385" customFormat="1" ht="63.75" customHeight="1" x14ac:dyDescent="0.2">
      <c r="A220" s="403" t="s">
        <v>7041</v>
      </c>
      <c r="B220" s="404" t="s">
        <v>7024</v>
      </c>
      <c r="C220" s="404" t="s">
        <v>6046</v>
      </c>
      <c r="D220" s="405">
        <v>1200</v>
      </c>
      <c r="E220" s="405" t="s">
        <v>6921</v>
      </c>
      <c r="F220" s="406">
        <v>42164</v>
      </c>
      <c r="G220" s="407" t="s">
        <v>7042</v>
      </c>
      <c r="H220" s="425" t="s">
        <v>7043</v>
      </c>
      <c r="I220" s="552" t="s">
        <v>1799</v>
      </c>
      <c r="J220" s="553"/>
      <c r="K220" s="552" t="s">
        <v>1799</v>
      </c>
      <c r="L220" s="553"/>
      <c r="M220" s="554"/>
      <c r="N220" s="554"/>
      <c r="O220" s="554"/>
      <c r="P220" s="554" t="s">
        <v>1799</v>
      </c>
      <c r="Q220" s="411"/>
    </row>
    <row r="221" spans="1:17" s="385" customFormat="1" ht="63.75" customHeight="1" x14ac:dyDescent="0.2">
      <c r="A221" s="403" t="s">
        <v>7044</v>
      </c>
      <c r="B221" s="404" t="s">
        <v>5909</v>
      </c>
      <c r="C221" s="404" t="s">
        <v>7045</v>
      </c>
      <c r="D221" s="405">
        <v>2200</v>
      </c>
      <c r="E221" s="405" t="s">
        <v>6012</v>
      </c>
      <c r="F221" s="406">
        <v>42149</v>
      </c>
      <c r="G221" s="407" t="s">
        <v>7046</v>
      </c>
      <c r="H221" s="425" t="s">
        <v>7047</v>
      </c>
      <c r="I221" s="408" t="s">
        <v>1799</v>
      </c>
      <c r="J221" s="409"/>
      <c r="K221" s="408" t="s">
        <v>1799</v>
      </c>
      <c r="L221" s="409"/>
      <c r="M221" s="545" t="s">
        <v>1799</v>
      </c>
      <c r="N221" s="545"/>
      <c r="O221" s="545"/>
      <c r="P221" s="545"/>
      <c r="Q221" s="411"/>
    </row>
    <row r="222" spans="1:17" s="385" customFormat="1" ht="63.75" customHeight="1" x14ac:dyDescent="0.2">
      <c r="A222" s="403" t="s">
        <v>7048</v>
      </c>
      <c r="B222" s="404" t="s">
        <v>5824</v>
      </c>
      <c r="C222" s="404" t="s">
        <v>7049</v>
      </c>
      <c r="D222" s="405">
        <v>10020</v>
      </c>
      <c r="E222" s="405" t="s">
        <v>6921</v>
      </c>
      <c r="F222" s="406">
        <v>42158</v>
      </c>
      <c r="G222" s="407" t="s">
        <v>7050</v>
      </c>
      <c r="H222" s="425" t="s">
        <v>7051</v>
      </c>
      <c r="I222" s="408" t="s">
        <v>1799</v>
      </c>
      <c r="J222" s="409"/>
      <c r="K222" s="408" t="s">
        <v>1799</v>
      </c>
      <c r="L222" s="409"/>
      <c r="M222" s="545"/>
      <c r="N222" s="545"/>
      <c r="O222" s="545" t="s">
        <v>1799</v>
      </c>
      <c r="P222" s="545"/>
      <c r="Q222" s="411"/>
    </row>
    <row r="223" spans="1:17" s="385" customFormat="1" ht="63.75" customHeight="1" x14ac:dyDescent="0.2">
      <c r="A223" s="403" t="s">
        <v>7052</v>
      </c>
      <c r="B223" s="404" t="s">
        <v>7053</v>
      </c>
      <c r="C223" s="404" t="s">
        <v>7054</v>
      </c>
      <c r="D223" s="405">
        <v>4185</v>
      </c>
      <c r="E223" s="405" t="s">
        <v>6921</v>
      </c>
      <c r="F223" s="406">
        <v>42164</v>
      </c>
      <c r="G223" s="407" t="s">
        <v>7055</v>
      </c>
      <c r="H223" s="425" t="s">
        <v>7056</v>
      </c>
      <c r="I223" s="552" t="s">
        <v>1799</v>
      </c>
      <c r="J223" s="553"/>
      <c r="K223" s="552" t="s">
        <v>1799</v>
      </c>
      <c r="L223" s="553"/>
      <c r="M223" s="554" t="s">
        <v>1799</v>
      </c>
      <c r="N223" s="554"/>
      <c r="O223" s="554"/>
      <c r="P223" s="554"/>
      <c r="Q223" s="411"/>
    </row>
    <row r="224" spans="1:17" s="385" customFormat="1" ht="63.75" customHeight="1" x14ac:dyDescent="0.2">
      <c r="A224" s="403" t="s">
        <v>7057</v>
      </c>
      <c r="B224" s="404" t="s">
        <v>6957</v>
      </c>
      <c r="C224" s="404" t="s">
        <v>6137</v>
      </c>
      <c r="D224" s="405">
        <v>17679</v>
      </c>
      <c r="E224" s="405" t="s">
        <v>5777</v>
      </c>
      <c r="F224" s="406">
        <v>42187</v>
      </c>
      <c r="G224" s="407" t="s">
        <v>7058</v>
      </c>
      <c r="H224" s="425" t="s">
        <v>7059</v>
      </c>
      <c r="I224" s="552" t="s">
        <v>1799</v>
      </c>
      <c r="J224" s="553"/>
      <c r="K224" s="552" t="s">
        <v>1799</v>
      </c>
      <c r="L224" s="553"/>
      <c r="M224" s="554" t="s">
        <v>1799</v>
      </c>
      <c r="N224" s="554"/>
      <c r="O224" s="554"/>
      <c r="P224" s="554"/>
      <c r="Q224" s="411"/>
    </row>
    <row r="225" spans="1:17" s="385" customFormat="1" ht="63.75" customHeight="1" x14ac:dyDescent="0.2">
      <c r="A225" s="830" t="s">
        <v>7060</v>
      </c>
      <c r="B225" s="404" t="s">
        <v>6846</v>
      </c>
      <c r="C225" s="828" t="s">
        <v>6476</v>
      </c>
      <c r="D225" s="405">
        <v>452</v>
      </c>
      <c r="E225" s="405" t="s">
        <v>5777</v>
      </c>
      <c r="F225" s="406">
        <v>42192</v>
      </c>
      <c r="G225" s="407" t="s">
        <v>7061</v>
      </c>
      <c r="H225" s="425" t="s">
        <v>7062</v>
      </c>
      <c r="I225" s="408" t="s">
        <v>1799</v>
      </c>
      <c r="J225" s="409"/>
      <c r="K225" s="408" t="s">
        <v>1799</v>
      </c>
      <c r="L225" s="409"/>
      <c r="M225" s="545" t="s">
        <v>1799</v>
      </c>
      <c r="N225" s="545"/>
      <c r="O225" s="545"/>
      <c r="P225" s="545"/>
      <c r="Q225" s="411"/>
    </row>
    <row r="226" spans="1:17" s="385" customFormat="1" ht="63.75" customHeight="1" x14ac:dyDescent="0.2">
      <c r="A226" s="830"/>
      <c r="B226" s="404" t="s">
        <v>7063</v>
      </c>
      <c r="C226" s="828"/>
      <c r="D226" s="405">
        <v>2750</v>
      </c>
      <c r="E226" s="405" t="s">
        <v>5777</v>
      </c>
      <c r="F226" s="406">
        <v>42192</v>
      </c>
      <c r="G226" s="407" t="s">
        <v>7064</v>
      </c>
      <c r="H226" s="425" t="s">
        <v>7065</v>
      </c>
      <c r="I226" s="408" t="s">
        <v>1799</v>
      </c>
      <c r="J226" s="409"/>
      <c r="K226" s="408" t="s">
        <v>1799</v>
      </c>
      <c r="L226" s="409"/>
      <c r="M226" s="545" t="s">
        <v>1799</v>
      </c>
      <c r="N226" s="545"/>
      <c r="O226" s="545"/>
      <c r="P226" s="545"/>
      <c r="Q226" s="411"/>
    </row>
    <row r="227" spans="1:17" s="385" customFormat="1" ht="63.75" customHeight="1" x14ac:dyDescent="0.2">
      <c r="A227" s="830"/>
      <c r="B227" s="404" t="s">
        <v>7066</v>
      </c>
      <c r="C227" s="828"/>
      <c r="D227" s="405">
        <v>408.8</v>
      </c>
      <c r="E227" s="405" t="s">
        <v>5777</v>
      </c>
      <c r="F227" s="406">
        <v>42192</v>
      </c>
      <c r="G227" s="407" t="s">
        <v>7067</v>
      </c>
      <c r="H227" s="425" t="s">
        <v>7068</v>
      </c>
      <c r="I227" s="408" t="s">
        <v>1799</v>
      </c>
      <c r="J227" s="409"/>
      <c r="K227" s="408" t="s">
        <v>1799</v>
      </c>
      <c r="L227" s="409"/>
      <c r="M227" s="545" t="s">
        <v>1799</v>
      </c>
      <c r="N227" s="545"/>
      <c r="O227" s="545"/>
      <c r="P227" s="545"/>
      <c r="Q227" s="411"/>
    </row>
    <row r="228" spans="1:17" s="385" customFormat="1" ht="63.75" customHeight="1" x14ac:dyDescent="0.2">
      <c r="A228" s="830"/>
      <c r="B228" s="404" t="s">
        <v>7069</v>
      </c>
      <c r="C228" s="828"/>
      <c r="D228" s="405">
        <v>28062.55</v>
      </c>
      <c r="E228" s="405" t="s">
        <v>5777</v>
      </c>
      <c r="F228" s="406">
        <v>42209</v>
      </c>
      <c r="G228" s="407" t="s">
        <v>7070</v>
      </c>
      <c r="H228" s="425" t="s">
        <v>7071</v>
      </c>
      <c r="I228" s="408" t="s">
        <v>1799</v>
      </c>
      <c r="J228" s="409"/>
      <c r="K228" s="408" t="s">
        <v>1799</v>
      </c>
      <c r="L228" s="409"/>
      <c r="M228" s="545" t="s">
        <v>1799</v>
      </c>
      <c r="N228" s="545"/>
      <c r="O228" s="545"/>
      <c r="P228" s="545"/>
      <c r="Q228" s="411"/>
    </row>
    <row r="229" spans="1:17" s="385" customFormat="1" ht="63.75" customHeight="1" x14ac:dyDescent="0.2">
      <c r="A229" s="403" t="s">
        <v>7072</v>
      </c>
      <c r="B229" s="404" t="s">
        <v>5720</v>
      </c>
      <c r="C229" s="404" t="s">
        <v>5902</v>
      </c>
      <c r="D229" s="405">
        <v>116.43</v>
      </c>
      <c r="E229" s="405" t="s">
        <v>6012</v>
      </c>
      <c r="F229" s="406">
        <v>42145</v>
      </c>
      <c r="G229" s="407" t="s">
        <v>7073</v>
      </c>
      <c r="H229" s="425" t="s">
        <v>7074</v>
      </c>
      <c r="I229" s="408" t="s">
        <v>1799</v>
      </c>
      <c r="J229" s="409"/>
      <c r="K229" s="408" t="s">
        <v>1799</v>
      </c>
      <c r="L229" s="409"/>
      <c r="M229" s="545" t="s">
        <v>1799</v>
      </c>
      <c r="N229" s="545"/>
      <c r="O229" s="545"/>
      <c r="P229" s="545"/>
      <c r="Q229" s="411"/>
    </row>
    <row r="230" spans="1:17" s="385" customFormat="1" ht="63.75" customHeight="1" x14ac:dyDescent="0.2">
      <c r="A230" s="830" t="s">
        <v>7075</v>
      </c>
      <c r="B230" s="404" t="s">
        <v>5719</v>
      </c>
      <c r="C230" s="831" t="s">
        <v>5902</v>
      </c>
      <c r="D230" s="405">
        <v>176.28</v>
      </c>
      <c r="E230" s="405" t="s">
        <v>6012</v>
      </c>
      <c r="F230" s="406">
        <v>42150</v>
      </c>
      <c r="G230" s="832" t="s">
        <v>7016</v>
      </c>
      <c r="H230" s="425" t="s">
        <v>7076</v>
      </c>
      <c r="I230" s="408" t="s">
        <v>1799</v>
      </c>
      <c r="J230" s="409"/>
      <c r="K230" s="408" t="s">
        <v>1799</v>
      </c>
      <c r="L230" s="409"/>
      <c r="M230" s="545" t="s">
        <v>1799</v>
      </c>
      <c r="N230" s="545"/>
      <c r="O230" s="545"/>
      <c r="P230" s="545"/>
      <c r="Q230" s="411"/>
    </row>
    <row r="231" spans="1:17" s="385" customFormat="1" ht="63.75" customHeight="1" x14ac:dyDescent="0.2">
      <c r="A231" s="830"/>
      <c r="B231" s="404" t="s">
        <v>5721</v>
      </c>
      <c r="C231" s="831"/>
      <c r="D231" s="405">
        <v>120</v>
      </c>
      <c r="E231" s="405" t="s">
        <v>6012</v>
      </c>
      <c r="F231" s="406">
        <v>42150</v>
      </c>
      <c r="G231" s="832"/>
      <c r="H231" s="425" t="s">
        <v>7077</v>
      </c>
      <c r="I231" s="408" t="s">
        <v>1799</v>
      </c>
      <c r="J231" s="409"/>
      <c r="K231" s="408" t="s">
        <v>1799</v>
      </c>
      <c r="L231" s="409"/>
      <c r="M231" s="545" t="s">
        <v>1799</v>
      </c>
      <c r="N231" s="545"/>
      <c r="O231" s="545"/>
      <c r="P231" s="545"/>
      <c r="Q231" s="411"/>
    </row>
    <row r="232" spans="1:17" s="385" customFormat="1" ht="63.75" customHeight="1" x14ac:dyDescent="0.2">
      <c r="A232" s="403" t="s">
        <v>7078</v>
      </c>
      <c r="B232" s="404" t="s">
        <v>7079</v>
      </c>
      <c r="C232" s="404" t="s">
        <v>7080</v>
      </c>
      <c r="D232" s="405">
        <v>4055</v>
      </c>
      <c r="E232" s="405" t="s">
        <v>6921</v>
      </c>
      <c r="F232" s="406">
        <v>42167</v>
      </c>
      <c r="G232" s="407" t="s">
        <v>7081</v>
      </c>
      <c r="H232" s="425" t="s">
        <v>7082</v>
      </c>
      <c r="I232" s="556" t="s">
        <v>5699</v>
      </c>
      <c r="J232" s="556" t="s">
        <v>5699</v>
      </c>
      <c r="K232" s="556" t="s">
        <v>5699</v>
      </c>
      <c r="L232" s="556" t="s">
        <v>5699</v>
      </c>
      <c r="M232" s="556" t="s">
        <v>5699</v>
      </c>
      <c r="N232" s="556" t="s">
        <v>5699</v>
      </c>
      <c r="O232" s="556" t="s">
        <v>5699</v>
      </c>
      <c r="P232" s="556" t="s">
        <v>5699</v>
      </c>
      <c r="Q232" s="411" t="s">
        <v>8671</v>
      </c>
    </row>
    <row r="233" spans="1:17" s="385" customFormat="1" ht="63.75" customHeight="1" x14ac:dyDescent="0.2">
      <c r="A233" s="830" t="s">
        <v>7083</v>
      </c>
      <c r="B233" s="404" t="s">
        <v>5716</v>
      </c>
      <c r="C233" s="828" t="s">
        <v>5902</v>
      </c>
      <c r="D233" s="405">
        <v>169.5</v>
      </c>
      <c r="E233" s="405" t="s">
        <v>6921</v>
      </c>
      <c r="F233" s="829">
        <v>42157</v>
      </c>
      <c r="G233" s="832" t="s">
        <v>7084</v>
      </c>
      <c r="H233" s="425" t="s">
        <v>7085</v>
      </c>
      <c r="I233" s="408" t="s">
        <v>1799</v>
      </c>
      <c r="J233" s="409"/>
      <c r="K233" s="408" t="s">
        <v>1799</v>
      </c>
      <c r="L233" s="409"/>
      <c r="M233" s="545" t="s">
        <v>1799</v>
      </c>
      <c r="N233" s="545"/>
      <c r="O233" s="545"/>
      <c r="P233" s="545"/>
      <c r="Q233" s="411"/>
    </row>
    <row r="234" spans="1:17" s="385" customFormat="1" ht="63.75" customHeight="1" x14ac:dyDescent="0.2">
      <c r="A234" s="830"/>
      <c r="B234" s="404" t="s">
        <v>5720</v>
      </c>
      <c r="C234" s="828"/>
      <c r="D234" s="405">
        <v>155.22999999999999</v>
      </c>
      <c r="E234" s="405" t="s">
        <v>6921</v>
      </c>
      <c r="F234" s="829"/>
      <c r="G234" s="832"/>
      <c r="H234" s="425" t="s">
        <v>7086</v>
      </c>
      <c r="I234" s="408" t="s">
        <v>1799</v>
      </c>
      <c r="J234" s="409"/>
      <c r="K234" s="408" t="s">
        <v>1799</v>
      </c>
      <c r="L234" s="409"/>
      <c r="M234" s="545" t="s">
        <v>1799</v>
      </c>
      <c r="N234" s="545"/>
      <c r="O234" s="545"/>
      <c r="P234" s="545"/>
      <c r="Q234" s="411"/>
    </row>
    <row r="235" spans="1:17" s="385" customFormat="1" ht="63.75" customHeight="1" x14ac:dyDescent="0.2">
      <c r="A235" s="403" t="s">
        <v>7087</v>
      </c>
      <c r="B235" s="404" t="s">
        <v>5831</v>
      </c>
      <c r="C235" s="404" t="s">
        <v>5832</v>
      </c>
      <c r="D235" s="405">
        <v>7560</v>
      </c>
      <c r="E235" s="405" t="s">
        <v>5777</v>
      </c>
      <c r="F235" s="406">
        <v>42200</v>
      </c>
      <c r="G235" s="407" t="s">
        <v>7088</v>
      </c>
      <c r="H235" s="425" t="s">
        <v>7089</v>
      </c>
      <c r="I235" s="552" t="s">
        <v>1799</v>
      </c>
      <c r="J235" s="553"/>
      <c r="K235" s="552" t="s">
        <v>1799</v>
      </c>
      <c r="L235" s="553"/>
      <c r="M235" s="554" t="s">
        <v>1799</v>
      </c>
      <c r="N235" s="554"/>
      <c r="O235" s="554"/>
      <c r="P235" s="554"/>
      <c r="Q235" s="411"/>
    </row>
    <row r="236" spans="1:17" s="385" customFormat="1" ht="63.75" customHeight="1" x14ac:dyDescent="0.2">
      <c r="A236" s="403" t="s">
        <v>7090</v>
      </c>
      <c r="B236" s="404" t="s">
        <v>5909</v>
      </c>
      <c r="C236" s="404" t="s">
        <v>7080</v>
      </c>
      <c r="D236" s="405">
        <v>2200</v>
      </c>
      <c r="E236" s="405" t="s">
        <v>6921</v>
      </c>
      <c r="F236" s="406">
        <v>42167</v>
      </c>
      <c r="G236" s="407" t="s">
        <v>6768</v>
      </c>
      <c r="H236" s="425" t="s">
        <v>7091</v>
      </c>
      <c r="I236" s="556" t="s">
        <v>5699</v>
      </c>
      <c r="J236" s="556" t="s">
        <v>5699</v>
      </c>
      <c r="K236" s="556" t="s">
        <v>5699</v>
      </c>
      <c r="L236" s="556" t="s">
        <v>5699</v>
      </c>
      <c r="M236" s="556" t="s">
        <v>5699</v>
      </c>
      <c r="N236" s="556" t="s">
        <v>5699</v>
      </c>
      <c r="O236" s="556" t="s">
        <v>5699</v>
      </c>
      <c r="P236" s="556" t="s">
        <v>5699</v>
      </c>
      <c r="Q236" s="411" t="s">
        <v>8672</v>
      </c>
    </row>
    <row r="237" spans="1:17" s="385" customFormat="1" ht="63.75" customHeight="1" x14ac:dyDescent="0.2">
      <c r="A237" s="403" t="s">
        <v>7092</v>
      </c>
      <c r="B237" s="404" t="s">
        <v>6896</v>
      </c>
      <c r="C237" s="404" t="s">
        <v>7093</v>
      </c>
      <c r="D237" s="405">
        <v>1475</v>
      </c>
      <c r="E237" s="405" t="s">
        <v>5777</v>
      </c>
      <c r="F237" s="406">
        <v>42186</v>
      </c>
      <c r="G237" s="407" t="s">
        <v>7094</v>
      </c>
      <c r="H237" s="425" t="s">
        <v>7095</v>
      </c>
      <c r="I237" s="408" t="s">
        <v>1799</v>
      </c>
      <c r="J237" s="409"/>
      <c r="K237" s="408" t="s">
        <v>1799</v>
      </c>
      <c r="L237" s="409"/>
      <c r="M237" s="545"/>
      <c r="N237" s="545"/>
      <c r="O237" s="545" t="s">
        <v>1799</v>
      </c>
      <c r="P237" s="545"/>
      <c r="Q237" s="411"/>
    </row>
    <row r="238" spans="1:17" s="385" customFormat="1" ht="63.75" customHeight="1" x14ac:dyDescent="0.2">
      <c r="A238" s="830" t="s">
        <v>7096</v>
      </c>
      <c r="B238" s="404" t="s">
        <v>6463</v>
      </c>
      <c r="C238" s="828" t="s">
        <v>6476</v>
      </c>
      <c r="D238" s="405">
        <v>7066.4</v>
      </c>
      <c r="E238" s="405" t="s">
        <v>6921</v>
      </c>
      <c r="F238" s="829">
        <v>42185</v>
      </c>
      <c r="G238" s="407" t="s">
        <v>7097</v>
      </c>
      <c r="H238" s="425" t="s">
        <v>7098</v>
      </c>
      <c r="I238" s="408" t="s">
        <v>1799</v>
      </c>
      <c r="J238" s="409"/>
      <c r="K238" s="408" t="s">
        <v>1799</v>
      </c>
      <c r="L238" s="409"/>
      <c r="M238" s="545" t="s">
        <v>1799</v>
      </c>
      <c r="N238" s="545"/>
      <c r="O238" s="545"/>
      <c r="P238" s="545"/>
      <c r="Q238" s="411"/>
    </row>
    <row r="239" spans="1:17" s="385" customFormat="1" ht="63.75" customHeight="1" x14ac:dyDescent="0.2">
      <c r="A239" s="830"/>
      <c r="B239" s="404" t="s">
        <v>6925</v>
      </c>
      <c r="C239" s="828"/>
      <c r="D239" s="405">
        <v>3200</v>
      </c>
      <c r="E239" s="405" t="s">
        <v>6921</v>
      </c>
      <c r="F239" s="829"/>
      <c r="G239" s="407" t="s">
        <v>7097</v>
      </c>
      <c r="H239" s="425" t="s">
        <v>7099</v>
      </c>
      <c r="I239" s="408" t="s">
        <v>1799</v>
      </c>
      <c r="J239" s="409"/>
      <c r="K239" s="408" t="s">
        <v>1799</v>
      </c>
      <c r="L239" s="409"/>
      <c r="M239" s="545" t="s">
        <v>1799</v>
      </c>
      <c r="N239" s="545"/>
      <c r="O239" s="545"/>
      <c r="P239" s="545"/>
      <c r="Q239" s="411"/>
    </row>
    <row r="240" spans="1:17" s="385" customFormat="1" ht="63.75" customHeight="1" x14ac:dyDescent="0.2">
      <c r="A240" s="403" t="s">
        <v>7100</v>
      </c>
      <c r="B240" s="404" t="s">
        <v>5716</v>
      </c>
      <c r="C240" s="404" t="s">
        <v>5829</v>
      </c>
      <c r="D240" s="405">
        <v>101.7</v>
      </c>
      <c r="E240" s="405" t="s">
        <v>6921</v>
      </c>
      <c r="F240" s="406">
        <v>42167</v>
      </c>
      <c r="G240" s="407" t="s">
        <v>7081</v>
      </c>
      <c r="H240" s="425" t="s">
        <v>7101</v>
      </c>
      <c r="I240" s="408" t="s">
        <v>1799</v>
      </c>
      <c r="J240" s="409"/>
      <c r="K240" s="408" t="s">
        <v>1799</v>
      </c>
      <c r="L240" s="409"/>
      <c r="M240" s="545" t="s">
        <v>1799</v>
      </c>
      <c r="N240" s="545"/>
      <c r="O240" s="545"/>
      <c r="P240" s="545"/>
      <c r="Q240" s="411"/>
    </row>
    <row r="241" spans="1:17" s="385" customFormat="1" ht="63.75" customHeight="1" x14ac:dyDescent="0.2">
      <c r="A241" s="830" t="s">
        <v>7102</v>
      </c>
      <c r="B241" s="404" t="s">
        <v>6463</v>
      </c>
      <c r="C241" s="828" t="s">
        <v>7103</v>
      </c>
      <c r="D241" s="405">
        <v>17900</v>
      </c>
      <c r="E241" s="405" t="s">
        <v>6109</v>
      </c>
      <c r="F241" s="829">
        <v>42234</v>
      </c>
      <c r="G241" s="407" t="s">
        <v>7104</v>
      </c>
      <c r="H241" s="425" t="s">
        <v>7105</v>
      </c>
      <c r="I241" s="408" t="s">
        <v>1799</v>
      </c>
      <c r="J241" s="409"/>
      <c r="K241" s="408" t="s">
        <v>1799</v>
      </c>
      <c r="L241" s="409"/>
      <c r="M241" s="545" t="s">
        <v>1799</v>
      </c>
      <c r="N241" s="545"/>
      <c r="O241" s="545"/>
      <c r="P241" s="545"/>
      <c r="Q241" s="411"/>
    </row>
    <row r="242" spans="1:17" s="385" customFormat="1" ht="63.75" customHeight="1" x14ac:dyDescent="0.2">
      <c r="A242" s="830"/>
      <c r="B242" s="404" t="s">
        <v>7106</v>
      </c>
      <c r="C242" s="828"/>
      <c r="D242" s="405">
        <v>1400</v>
      </c>
      <c r="E242" s="405" t="s">
        <v>6109</v>
      </c>
      <c r="F242" s="829"/>
      <c r="G242" s="407" t="s">
        <v>7107</v>
      </c>
      <c r="H242" s="425" t="s">
        <v>7108</v>
      </c>
      <c r="I242" s="408" t="s">
        <v>1799</v>
      </c>
      <c r="J242" s="409"/>
      <c r="K242" s="408" t="s">
        <v>1799</v>
      </c>
      <c r="L242" s="409"/>
      <c r="M242" s="545" t="s">
        <v>1799</v>
      </c>
      <c r="N242" s="545"/>
      <c r="O242" s="545"/>
      <c r="P242" s="545"/>
      <c r="Q242" s="411"/>
    </row>
    <row r="243" spans="1:17" s="385" customFormat="1" ht="63.75" customHeight="1" x14ac:dyDescent="0.2">
      <c r="A243" s="830" t="s">
        <v>7109</v>
      </c>
      <c r="B243" s="404" t="s">
        <v>7110</v>
      </c>
      <c r="C243" s="828" t="s">
        <v>6061</v>
      </c>
      <c r="D243" s="405">
        <v>1328.42</v>
      </c>
      <c r="E243" s="405" t="s">
        <v>5777</v>
      </c>
      <c r="F243" s="829">
        <v>42202</v>
      </c>
      <c r="G243" s="832" t="s">
        <v>7111</v>
      </c>
      <c r="H243" s="425" t="s">
        <v>7112</v>
      </c>
      <c r="I243" s="408" t="s">
        <v>1799</v>
      </c>
      <c r="J243" s="409"/>
      <c r="K243" s="408" t="s">
        <v>1799</v>
      </c>
      <c r="L243" s="409"/>
      <c r="M243" s="545"/>
      <c r="N243" s="545"/>
      <c r="O243" s="545" t="s">
        <v>1799</v>
      </c>
      <c r="P243" s="545"/>
      <c r="Q243" s="411"/>
    </row>
    <row r="244" spans="1:17" s="385" customFormat="1" ht="63.75" customHeight="1" x14ac:dyDescent="0.2">
      <c r="A244" s="830"/>
      <c r="B244" s="404" t="s">
        <v>6060</v>
      </c>
      <c r="C244" s="828"/>
      <c r="D244" s="405">
        <v>1250</v>
      </c>
      <c r="E244" s="405" t="s">
        <v>5777</v>
      </c>
      <c r="F244" s="829"/>
      <c r="G244" s="832"/>
      <c r="H244" s="425" t="s">
        <v>7113</v>
      </c>
      <c r="I244" s="408" t="s">
        <v>1799</v>
      </c>
      <c r="J244" s="409"/>
      <c r="K244" s="408" t="s">
        <v>1799</v>
      </c>
      <c r="L244" s="409"/>
      <c r="M244" s="545"/>
      <c r="N244" s="545"/>
      <c r="O244" s="545" t="s">
        <v>1799</v>
      </c>
      <c r="P244" s="545"/>
      <c r="Q244" s="411"/>
    </row>
    <row r="245" spans="1:17" s="385" customFormat="1" ht="63.75" customHeight="1" x14ac:dyDescent="0.2">
      <c r="A245" s="830"/>
      <c r="B245" s="404" t="s">
        <v>7114</v>
      </c>
      <c r="C245" s="828"/>
      <c r="D245" s="405">
        <v>1950</v>
      </c>
      <c r="E245" s="405" t="s">
        <v>5777</v>
      </c>
      <c r="F245" s="829"/>
      <c r="G245" s="832"/>
      <c r="H245" s="425" t="s">
        <v>7115</v>
      </c>
      <c r="I245" s="408" t="s">
        <v>1799</v>
      </c>
      <c r="J245" s="409"/>
      <c r="K245" s="408" t="s">
        <v>1799</v>
      </c>
      <c r="L245" s="409"/>
      <c r="M245" s="545"/>
      <c r="N245" s="545"/>
      <c r="O245" s="545" t="s">
        <v>1799</v>
      </c>
      <c r="P245" s="545"/>
      <c r="Q245" s="411"/>
    </row>
    <row r="246" spans="1:17" s="385" customFormat="1" ht="63.75" customHeight="1" x14ac:dyDescent="0.2">
      <c r="A246" s="403" t="s">
        <v>7116</v>
      </c>
      <c r="B246" s="404" t="s">
        <v>6060</v>
      </c>
      <c r="C246" s="828"/>
      <c r="D246" s="405">
        <v>150</v>
      </c>
      <c r="E246" s="405" t="s">
        <v>5790</v>
      </c>
      <c r="F246" s="406">
        <v>42276</v>
      </c>
      <c r="G246" s="427" t="s">
        <v>7117</v>
      </c>
      <c r="H246" s="425" t="s">
        <v>7118</v>
      </c>
      <c r="I246" s="408" t="s">
        <v>1799</v>
      </c>
      <c r="J246" s="409"/>
      <c r="K246" s="408" t="s">
        <v>1799</v>
      </c>
      <c r="L246" s="409"/>
      <c r="M246" s="545" t="s">
        <v>1799</v>
      </c>
      <c r="N246" s="545"/>
      <c r="O246" s="545"/>
      <c r="P246" s="545"/>
      <c r="Q246" s="411"/>
    </row>
    <row r="247" spans="1:17" s="385" customFormat="1" ht="63.75" customHeight="1" x14ac:dyDescent="0.2">
      <c r="A247" s="403" t="s">
        <v>7119</v>
      </c>
      <c r="B247" s="404" t="s">
        <v>5716</v>
      </c>
      <c r="C247" s="404" t="s">
        <v>5829</v>
      </c>
      <c r="D247" s="405">
        <v>101.7</v>
      </c>
      <c r="E247" s="405" t="s">
        <v>6921</v>
      </c>
      <c r="F247" s="406">
        <v>42181</v>
      </c>
      <c r="G247" s="407" t="s">
        <v>7120</v>
      </c>
      <c r="H247" s="425" t="s">
        <v>7121</v>
      </c>
      <c r="I247" s="408" t="s">
        <v>1799</v>
      </c>
      <c r="J247" s="409"/>
      <c r="K247" s="408" t="s">
        <v>1799</v>
      </c>
      <c r="L247" s="409"/>
      <c r="M247" s="545" t="s">
        <v>1799</v>
      </c>
      <c r="N247" s="545"/>
      <c r="O247" s="545"/>
      <c r="P247" s="545"/>
      <c r="Q247" s="411"/>
    </row>
    <row r="248" spans="1:17" s="385" customFormat="1" ht="63.75" customHeight="1" x14ac:dyDescent="0.2">
      <c r="A248" s="403" t="s">
        <v>7122</v>
      </c>
      <c r="B248" s="404" t="s">
        <v>5720</v>
      </c>
      <c r="C248" s="404" t="s">
        <v>5902</v>
      </c>
      <c r="D248" s="405">
        <v>116.43</v>
      </c>
      <c r="E248" s="405" t="s">
        <v>5777</v>
      </c>
      <c r="F248" s="406">
        <v>42186</v>
      </c>
      <c r="G248" s="407" t="s">
        <v>7123</v>
      </c>
      <c r="H248" s="425" t="s">
        <v>7124</v>
      </c>
      <c r="I248" s="408" t="s">
        <v>1799</v>
      </c>
      <c r="J248" s="409"/>
      <c r="K248" s="408" t="s">
        <v>1799</v>
      </c>
      <c r="L248" s="409"/>
      <c r="M248" s="545" t="s">
        <v>1799</v>
      </c>
      <c r="N248" s="545"/>
      <c r="O248" s="545"/>
      <c r="P248" s="545"/>
      <c r="Q248" s="411"/>
    </row>
    <row r="249" spans="1:17" s="385" customFormat="1" ht="63.75" customHeight="1" x14ac:dyDescent="0.2">
      <c r="A249" s="403" t="s">
        <v>7125</v>
      </c>
      <c r="B249" s="404" t="s">
        <v>12</v>
      </c>
      <c r="C249" s="404" t="s">
        <v>7126</v>
      </c>
      <c r="D249" s="405">
        <v>735.5</v>
      </c>
      <c r="E249" s="405" t="s">
        <v>5777</v>
      </c>
      <c r="F249" s="406">
        <v>42199</v>
      </c>
      <c r="G249" s="407" t="s">
        <v>7127</v>
      </c>
      <c r="H249" s="425" t="s">
        <v>7128</v>
      </c>
      <c r="I249" s="408" t="s">
        <v>1799</v>
      </c>
      <c r="J249" s="409"/>
      <c r="K249" s="408" t="s">
        <v>1799</v>
      </c>
      <c r="L249" s="409"/>
      <c r="M249" s="545" t="s">
        <v>1799</v>
      </c>
      <c r="N249" s="545"/>
      <c r="O249" s="545"/>
      <c r="P249" s="545"/>
      <c r="Q249" s="411"/>
    </row>
    <row r="250" spans="1:17" s="385" customFormat="1" ht="63.75" customHeight="1" x14ac:dyDescent="0.2">
      <c r="A250" s="403" t="s">
        <v>7129</v>
      </c>
      <c r="B250" s="404" t="s">
        <v>5818</v>
      </c>
      <c r="C250" s="404" t="s">
        <v>6044</v>
      </c>
      <c r="D250" s="405">
        <v>3136</v>
      </c>
      <c r="E250" s="405" t="s">
        <v>5777</v>
      </c>
      <c r="F250" s="406">
        <v>42212</v>
      </c>
      <c r="G250" s="407" t="s">
        <v>7130</v>
      </c>
      <c r="H250" s="425" t="s">
        <v>7131</v>
      </c>
      <c r="I250" s="552" t="s">
        <v>5759</v>
      </c>
      <c r="J250" s="553"/>
      <c r="K250" s="552" t="s">
        <v>5759</v>
      </c>
      <c r="L250" s="553"/>
      <c r="M250" s="554"/>
      <c r="N250" s="554"/>
      <c r="O250" s="554" t="s">
        <v>5759</v>
      </c>
      <c r="P250" s="554"/>
      <c r="Q250" s="411"/>
    </row>
    <row r="251" spans="1:17" s="385" customFormat="1" ht="63.75" customHeight="1" x14ac:dyDescent="0.2">
      <c r="A251" s="830" t="s">
        <v>7132</v>
      </c>
      <c r="B251" s="404" t="s">
        <v>6282</v>
      </c>
      <c r="C251" s="828" t="s">
        <v>7133</v>
      </c>
      <c r="D251" s="405">
        <v>1947</v>
      </c>
      <c r="E251" s="405" t="s">
        <v>5777</v>
      </c>
      <c r="F251" s="829">
        <v>42216</v>
      </c>
      <c r="G251" s="407" t="s">
        <v>7134</v>
      </c>
      <c r="H251" s="425" t="s">
        <v>7135</v>
      </c>
      <c r="I251" s="408" t="s">
        <v>1799</v>
      </c>
      <c r="J251" s="409"/>
      <c r="K251" s="408" t="s">
        <v>1799</v>
      </c>
      <c r="L251" s="409"/>
      <c r="M251" s="545" t="s">
        <v>1799</v>
      </c>
      <c r="N251" s="545"/>
      <c r="O251" s="545"/>
      <c r="P251" s="545"/>
      <c r="Q251" s="411"/>
    </row>
    <row r="252" spans="1:17" s="385" customFormat="1" ht="63.75" customHeight="1" x14ac:dyDescent="0.2">
      <c r="A252" s="830"/>
      <c r="B252" s="404" t="s">
        <v>6841</v>
      </c>
      <c r="C252" s="828"/>
      <c r="D252" s="405">
        <v>1541.5</v>
      </c>
      <c r="E252" s="405" t="s">
        <v>5777</v>
      </c>
      <c r="F252" s="829"/>
      <c r="G252" s="407" t="s">
        <v>7136</v>
      </c>
      <c r="H252" s="425" t="s">
        <v>7137</v>
      </c>
      <c r="I252" s="408" t="s">
        <v>1799</v>
      </c>
      <c r="J252" s="409"/>
      <c r="K252" s="408" t="s">
        <v>1799</v>
      </c>
      <c r="L252" s="409"/>
      <c r="M252" s="545" t="s">
        <v>1799</v>
      </c>
      <c r="N252" s="545"/>
      <c r="O252" s="545"/>
      <c r="P252" s="545"/>
      <c r="Q252" s="411"/>
    </row>
    <row r="253" spans="1:17" s="385" customFormat="1" ht="63.75" customHeight="1" x14ac:dyDescent="0.2">
      <c r="A253" s="830"/>
      <c r="B253" s="404" t="s">
        <v>7138</v>
      </c>
      <c r="C253" s="828"/>
      <c r="D253" s="405">
        <v>1980</v>
      </c>
      <c r="E253" s="405" t="s">
        <v>5777</v>
      </c>
      <c r="F253" s="829"/>
      <c r="G253" s="407" t="s">
        <v>7139</v>
      </c>
      <c r="H253" s="425" t="s">
        <v>7140</v>
      </c>
      <c r="I253" s="408" t="s">
        <v>1799</v>
      </c>
      <c r="J253" s="409"/>
      <c r="K253" s="408" t="s">
        <v>1799</v>
      </c>
      <c r="L253" s="409"/>
      <c r="M253" s="545" t="s">
        <v>1799</v>
      </c>
      <c r="N253" s="545"/>
      <c r="O253" s="545"/>
      <c r="P253" s="545"/>
      <c r="Q253" s="411"/>
    </row>
    <row r="254" spans="1:17" s="385" customFormat="1" ht="63.75" customHeight="1" x14ac:dyDescent="0.2">
      <c r="A254" s="830"/>
      <c r="B254" s="404" t="s">
        <v>7141</v>
      </c>
      <c r="C254" s="828"/>
      <c r="D254" s="405">
        <v>600</v>
      </c>
      <c r="E254" s="405" t="s">
        <v>5777</v>
      </c>
      <c r="F254" s="829"/>
      <c r="G254" s="407" t="s">
        <v>7142</v>
      </c>
      <c r="H254" s="425" t="s">
        <v>7143</v>
      </c>
      <c r="I254" s="408" t="s">
        <v>1799</v>
      </c>
      <c r="J254" s="409"/>
      <c r="K254" s="408" t="s">
        <v>1799</v>
      </c>
      <c r="L254" s="409"/>
      <c r="M254" s="545" t="s">
        <v>1799</v>
      </c>
      <c r="N254" s="545"/>
      <c r="O254" s="545"/>
      <c r="P254" s="545"/>
      <c r="Q254" s="411"/>
    </row>
    <row r="255" spans="1:17" s="385" customFormat="1" ht="63.75" customHeight="1" x14ac:dyDescent="0.2">
      <c r="A255" s="403" t="s">
        <v>7144</v>
      </c>
      <c r="B255" s="404" t="s">
        <v>6896</v>
      </c>
      <c r="C255" s="404" t="s">
        <v>7145</v>
      </c>
      <c r="D255" s="405">
        <v>1125</v>
      </c>
      <c r="E255" s="405" t="s">
        <v>5777</v>
      </c>
      <c r="F255" s="406">
        <v>42199</v>
      </c>
      <c r="G255" s="407" t="s">
        <v>7146</v>
      </c>
      <c r="H255" s="425" t="s">
        <v>7147</v>
      </c>
      <c r="I255" s="408" t="s">
        <v>1799</v>
      </c>
      <c r="J255" s="409"/>
      <c r="K255" s="408" t="s">
        <v>1799</v>
      </c>
      <c r="L255" s="409"/>
      <c r="M255" s="545" t="s">
        <v>1799</v>
      </c>
      <c r="N255" s="545"/>
      <c r="O255" s="545"/>
      <c r="P255" s="545"/>
      <c r="Q255" s="411"/>
    </row>
    <row r="256" spans="1:17" s="385" customFormat="1" ht="114.75" customHeight="1" x14ac:dyDescent="0.2">
      <c r="A256" s="830" t="s">
        <v>7148</v>
      </c>
      <c r="B256" s="404" t="s">
        <v>6282</v>
      </c>
      <c r="C256" s="828" t="s">
        <v>7149</v>
      </c>
      <c r="D256" s="405">
        <v>550</v>
      </c>
      <c r="E256" s="405" t="s">
        <v>5790</v>
      </c>
      <c r="F256" s="406">
        <v>42251</v>
      </c>
      <c r="G256" s="407" t="s">
        <v>7150</v>
      </c>
      <c r="H256" s="425" t="s">
        <v>7151</v>
      </c>
      <c r="I256" s="408" t="s">
        <v>1799</v>
      </c>
      <c r="J256" s="409"/>
      <c r="K256" s="408" t="s">
        <v>1799</v>
      </c>
      <c r="L256" s="409"/>
      <c r="M256" s="545"/>
      <c r="N256" s="545"/>
      <c r="O256" s="545"/>
      <c r="P256" s="545" t="s">
        <v>1799</v>
      </c>
      <c r="Q256" s="423" t="s">
        <v>8383</v>
      </c>
    </row>
    <row r="257" spans="1:17" s="385" customFormat="1" ht="63.75" customHeight="1" x14ac:dyDescent="0.2">
      <c r="A257" s="830"/>
      <c r="B257" s="404" t="s">
        <v>6010</v>
      </c>
      <c r="C257" s="828"/>
      <c r="D257" s="405">
        <v>1585</v>
      </c>
      <c r="E257" s="405" t="s">
        <v>5790</v>
      </c>
      <c r="F257" s="406">
        <v>42251</v>
      </c>
      <c r="G257" s="407" t="s">
        <v>7152</v>
      </c>
      <c r="H257" s="425" t="s">
        <v>7153</v>
      </c>
      <c r="I257" s="408" t="s">
        <v>1799</v>
      </c>
      <c r="J257" s="409"/>
      <c r="K257" s="408" t="s">
        <v>1799</v>
      </c>
      <c r="L257" s="409"/>
      <c r="M257" s="545" t="s">
        <v>1799</v>
      </c>
      <c r="N257" s="545"/>
      <c r="O257" s="545"/>
      <c r="P257" s="545"/>
      <c r="Q257" s="411"/>
    </row>
    <row r="258" spans="1:17" s="385" customFormat="1" ht="63.75" customHeight="1" x14ac:dyDescent="0.2">
      <c r="A258" s="830"/>
      <c r="B258" s="404" t="s">
        <v>6010</v>
      </c>
      <c r="C258" s="828"/>
      <c r="D258" s="405">
        <v>510</v>
      </c>
      <c r="E258" s="405" t="s">
        <v>5790</v>
      </c>
      <c r="F258" s="406">
        <v>42251</v>
      </c>
      <c r="G258" s="407" t="s">
        <v>7152</v>
      </c>
      <c r="H258" s="425" t="s">
        <v>7154</v>
      </c>
      <c r="I258" s="408" t="s">
        <v>1799</v>
      </c>
      <c r="J258" s="409"/>
      <c r="K258" s="408" t="s">
        <v>1799</v>
      </c>
      <c r="L258" s="409"/>
      <c r="M258" s="545" t="s">
        <v>1799</v>
      </c>
      <c r="N258" s="545"/>
      <c r="O258" s="545"/>
      <c r="P258" s="545"/>
      <c r="Q258" s="411"/>
    </row>
    <row r="259" spans="1:17" s="385" customFormat="1" ht="63.75" customHeight="1" x14ac:dyDescent="0.2">
      <c r="A259" s="830"/>
      <c r="B259" s="404" t="s">
        <v>6841</v>
      </c>
      <c r="C259" s="828"/>
      <c r="D259" s="405">
        <v>421</v>
      </c>
      <c r="E259" s="405" t="s">
        <v>5790</v>
      </c>
      <c r="F259" s="406">
        <v>42251</v>
      </c>
      <c r="G259" s="407" t="s">
        <v>7155</v>
      </c>
      <c r="H259" s="425" t="s">
        <v>7156</v>
      </c>
      <c r="I259" s="408" t="s">
        <v>1799</v>
      </c>
      <c r="J259" s="409"/>
      <c r="K259" s="408" t="s">
        <v>1799</v>
      </c>
      <c r="L259" s="409"/>
      <c r="M259" s="545" t="s">
        <v>1799</v>
      </c>
      <c r="N259" s="545"/>
      <c r="O259" s="545"/>
      <c r="P259" s="545"/>
      <c r="Q259" s="411"/>
    </row>
    <row r="260" spans="1:17" s="385" customFormat="1" ht="63.75" customHeight="1" x14ac:dyDescent="0.2">
      <c r="A260" s="830"/>
      <c r="B260" s="404" t="s">
        <v>6841</v>
      </c>
      <c r="C260" s="828"/>
      <c r="D260" s="405">
        <v>1324</v>
      </c>
      <c r="E260" s="405" t="s">
        <v>5790</v>
      </c>
      <c r="F260" s="406">
        <v>42251</v>
      </c>
      <c r="G260" s="407" t="s">
        <v>7155</v>
      </c>
      <c r="H260" s="425" t="s">
        <v>7157</v>
      </c>
      <c r="I260" s="408" t="s">
        <v>1799</v>
      </c>
      <c r="J260" s="409"/>
      <c r="K260" s="408" t="s">
        <v>1799</v>
      </c>
      <c r="L260" s="409"/>
      <c r="M260" s="545" t="s">
        <v>1799</v>
      </c>
      <c r="N260" s="545"/>
      <c r="O260" s="545"/>
      <c r="P260" s="545"/>
      <c r="Q260" s="411"/>
    </row>
    <row r="261" spans="1:17" s="385" customFormat="1" ht="63.75" customHeight="1" x14ac:dyDescent="0.2">
      <c r="A261" s="830"/>
      <c r="B261" s="404" t="s">
        <v>6738</v>
      </c>
      <c r="C261" s="828"/>
      <c r="D261" s="405">
        <v>1561.66</v>
      </c>
      <c r="E261" s="405" t="s">
        <v>5790</v>
      </c>
      <c r="F261" s="406">
        <v>42251</v>
      </c>
      <c r="G261" s="407" t="s">
        <v>7158</v>
      </c>
      <c r="H261" s="425" t="s">
        <v>7159</v>
      </c>
      <c r="I261" s="408" t="s">
        <v>1799</v>
      </c>
      <c r="J261" s="409"/>
      <c r="K261" s="408" t="s">
        <v>1799</v>
      </c>
      <c r="L261" s="409"/>
      <c r="M261" s="545" t="s">
        <v>1799</v>
      </c>
      <c r="N261" s="545"/>
      <c r="O261" s="545"/>
      <c r="P261" s="545"/>
      <c r="Q261" s="411"/>
    </row>
    <row r="262" spans="1:17" s="385" customFormat="1" ht="63.75" customHeight="1" x14ac:dyDescent="0.2">
      <c r="A262" s="830"/>
      <c r="B262" s="404" t="s">
        <v>6738</v>
      </c>
      <c r="C262" s="828"/>
      <c r="D262" s="405">
        <v>956.4</v>
      </c>
      <c r="E262" s="405" t="s">
        <v>5790</v>
      </c>
      <c r="F262" s="406">
        <v>42251</v>
      </c>
      <c r="G262" s="407" t="s">
        <v>7158</v>
      </c>
      <c r="H262" s="425" t="s">
        <v>7160</v>
      </c>
      <c r="I262" s="408" t="s">
        <v>1799</v>
      </c>
      <c r="J262" s="409"/>
      <c r="K262" s="408" t="s">
        <v>1799</v>
      </c>
      <c r="L262" s="409"/>
      <c r="M262" s="545" t="s">
        <v>1799</v>
      </c>
      <c r="N262" s="545"/>
      <c r="O262" s="545"/>
      <c r="P262" s="545"/>
      <c r="Q262" s="411"/>
    </row>
    <row r="263" spans="1:17" s="385" customFormat="1" ht="63.75" customHeight="1" x14ac:dyDescent="0.2">
      <c r="A263" s="830"/>
      <c r="B263" s="404" t="s">
        <v>6846</v>
      </c>
      <c r="C263" s="828"/>
      <c r="D263" s="405">
        <v>754</v>
      </c>
      <c r="E263" s="405" t="s">
        <v>5790</v>
      </c>
      <c r="F263" s="406">
        <v>42251</v>
      </c>
      <c r="G263" s="407" t="s">
        <v>7161</v>
      </c>
      <c r="H263" s="425" t="s">
        <v>7162</v>
      </c>
      <c r="I263" s="408" t="s">
        <v>1799</v>
      </c>
      <c r="J263" s="409"/>
      <c r="K263" s="408" t="s">
        <v>1799</v>
      </c>
      <c r="L263" s="409"/>
      <c r="M263" s="545" t="s">
        <v>1799</v>
      </c>
      <c r="N263" s="545"/>
      <c r="O263" s="545"/>
      <c r="P263" s="545"/>
      <c r="Q263" s="411"/>
    </row>
    <row r="264" spans="1:17" s="385" customFormat="1" ht="63.75" customHeight="1" x14ac:dyDescent="0.2">
      <c r="A264" s="830"/>
      <c r="B264" s="404" t="s">
        <v>7163</v>
      </c>
      <c r="C264" s="828"/>
      <c r="D264" s="405">
        <v>5003</v>
      </c>
      <c r="E264" s="405" t="s">
        <v>5790</v>
      </c>
      <c r="F264" s="406">
        <v>42251</v>
      </c>
      <c r="G264" s="407" t="s">
        <v>7164</v>
      </c>
      <c r="H264" s="425" t="s">
        <v>7165</v>
      </c>
      <c r="I264" s="408" t="s">
        <v>1799</v>
      </c>
      <c r="J264" s="409"/>
      <c r="K264" s="408" t="s">
        <v>1799</v>
      </c>
      <c r="L264" s="409"/>
      <c r="M264" s="545" t="s">
        <v>1799</v>
      </c>
      <c r="N264" s="545"/>
      <c r="O264" s="545"/>
      <c r="P264" s="545"/>
      <c r="Q264" s="411"/>
    </row>
    <row r="265" spans="1:17" s="385" customFormat="1" ht="63.75" customHeight="1" x14ac:dyDescent="0.2">
      <c r="A265" s="830" t="s">
        <v>7166</v>
      </c>
      <c r="B265" s="404" t="s">
        <v>7167</v>
      </c>
      <c r="C265" s="828" t="s">
        <v>7168</v>
      </c>
      <c r="D265" s="405">
        <v>126.22</v>
      </c>
      <c r="E265" s="405" t="s">
        <v>5777</v>
      </c>
      <c r="F265" s="406">
        <v>42208</v>
      </c>
      <c r="G265" s="407" t="s">
        <v>7169</v>
      </c>
      <c r="H265" s="425" t="s">
        <v>7170</v>
      </c>
      <c r="I265" s="408" t="s">
        <v>1799</v>
      </c>
      <c r="J265" s="409"/>
      <c r="K265" s="408" t="s">
        <v>1799</v>
      </c>
      <c r="L265" s="409"/>
      <c r="M265" s="545" t="s">
        <v>1799</v>
      </c>
      <c r="N265" s="545"/>
      <c r="O265" s="545"/>
      <c r="P265" s="545"/>
      <c r="Q265" s="411"/>
    </row>
    <row r="266" spans="1:17" s="385" customFormat="1" ht="63.75" customHeight="1" x14ac:dyDescent="0.2">
      <c r="A266" s="830"/>
      <c r="B266" s="404" t="s">
        <v>3643</v>
      </c>
      <c r="C266" s="828"/>
      <c r="D266" s="405">
        <v>224.77</v>
      </c>
      <c r="E266" s="405" t="s">
        <v>5777</v>
      </c>
      <c r="F266" s="406">
        <v>42208</v>
      </c>
      <c r="G266" s="407" t="s">
        <v>7171</v>
      </c>
      <c r="H266" s="425" t="s">
        <v>7172</v>
      </c>
      <c r="I266" s="408" t="s">
        <v>1799</v>
      </c>
      <c r="J266" s="409"/>
      <c r="K266" s="408" t="s">
        <v>1799</v>
      </c>
      <c r="L266" s="409"/>
      <c r="M266" s="545" t="s">
        <v>1799</v>
      </c>
      <c r="N266" s="545"/>
      <c r="O266" s="545"/>
      <c r="P266" s="545"/>
      <c r="Q266" s="411"/>
    </row>
    <row r="267" spans="1:17" s="385" customFormat="1" ht="63.75" customHeight="1" x14ac:dyDescent="0.2">
      <c r="A267" s="830"/>
      <c r="B267" s="404" t="s">
        <v>6816</v>
      </c>
      <c r="C267" s="828"/>
      <c r="D267" s="405">
        <v>449</v>
      </c>
      <c r="E267" s="405" t="s">
        <v>5777</v>
      </c>
      <c r="F267" s="406">
        <v>42208</v>
      </c>
      <c r="G267" s="407" t="s">
        <v>7173</v>
      </c>
      <c r="H267" s="425" t="s">
        <v>7174</v>
      </c>
      <c r="I267" s="408" t="s">
        <v>1799</v>
      </c>
      <c r="J267" s="409"/>
      <c r="K267" s="408" t="s">
        <v>1799</v>
      </c>
      <c r="L267" s="409"/>
      <c r="M267" s="545" t="s">
        <v>1799</v>
      </c>
      <c r="N267" s="545"/>
      <c r="O267" s="545"/>
      <c r="P267" s="545"/>
      <c r="Q267" s="411"/>
    </row>
    <row r="268" spans="1:17" s="385" customFormat="1" ht="63.75" customHeight="1" x14ac:dyDescent="0.2">
      <c r="A268" s="403" t="s">
        <v>7175</v>
      </c>
      <c r="B268" s="404" t="s">
        <v>7176</v>
      </c>
      <c r="C268" s="404" t="s">
        <v>5988</v>
      </c>
      <c r="D268" s="405">
        <v>1312.5</v>
      </c>
      <c r="E268" s="405" t="s">
        <v>5777</v>
      </c>
      <c r="F268" s="406">
        <v>42205</v>
      </c>
      <c r="G268" s="407" t="s">
        <v>7177</v>
      </c>
      <c r="H268" s="425" t="s">
        <v>7178</v>
      </c>
      <c r="I268" s="408" t="s">
        <v>1799</v>
      </c>
      <c r="J268" s="409"/>
      <c r="K268" s="408" t="s">
        <v>1799</v>
      </c>
      <c r="L268" s="409"/>
      <c r="M268" s="545"/>
      <c r="N268" s="545"/>
      <c r="O268" s="545" t="s">
        <v>1799</v>
      </c>
      <c r="P268" s="545"/>
      <c r="Q268" s="411"/>
    </row>
    <row r="269" spans="1:17" s="385" customFormat="1" ht="63.75" customHeight="1" x14ac:dyDescent="0.2">
      <c r="A269" s="403" t="s">
        <v>7179</v>
      </c>
      <c r="B269" s="404" t="s">
        <v>7180</v>
      </c>
      <c r="C269" s="404" t="s">
        <v>7181</v>
      </c>
      <c r="D269" s="405">
        <v>1752.6</v>
      </c>
      <c r="E269" s="405" t="s">
        <v>5777</v>
      </c>
      <c r="F269" s="406">
        <v>42212</v>
      </c>
      <c r="G269" s="407" t="s">
        <v>7182</v>
      </c>
      <c r="H269" s="425" t="s">
        <v>7183</v>
      </c>
      <c r="I269" s="408" t="s">
        <v>1799</v>
      </c>
      <c r="J269" s="409"/>
      <c r="K269" s="408" t="s">
        <v>1799</v>
      </c>
      <c r="L269" s="409"/>
      <c r="M269" s="545" t="s">
        <v>1799</v>
      </c>
      <c r="N269" s="545"/>
      <c r="O269" s="545"/>
      <c r="P269" s="545"/>
      <c r="Q269" s="411"/>
    </row>
    <row r="270" spans="1:17" s="385" customFormat="1" ht="63.75" customHeight="1" x14ac:dyDescent="0.2">
      <c r="A270" s="403" t="s">
        <v>7184</v>
      </c>
      <c r="B270" s="404" t="s">
        <v>6218</v>
      </c>
      <c r="C270" s="404" t="s">
        <v>7185</v>
      </c>
      <c r="D270" s="405">
        <v>600</v>
      </c>
      <c r="E270" s="405" t="s">
        <v>5777</v>
      </c>
      <c r="F270" s="406">
        <v>42212</v>
      </c>
      <c r="G270" s="407" t="s">
        <v>7186</v>
      </c>
      <c r="H270" s="425" t="s">
        <v>7187</v>
      </c>
      <c r="I270" s="552" t="s">
        <v>5759</v>
      </c>
      <c r="J270" s="553"/>
      <c r="K270" s="552" t="s">
        <v>5759</v>
      </c>
      <c r="L270" s="553"/>
      <c r="M270" s="554"/>
      <c r="N270" s="554"/>
      <c r="O270" s="554" t="s">
        <v>5759</v>
      </c>
      <c r="P270" s="554"/>
      <c r="Q270" s="411"/>
    </row>
    <row r="271" spans="1:17" s="385" customFormat="1" ht="63.75" customHeight="1" x14ac:dyDescent="0.2">
      <c r="A271" s="403" t="s">
        <v>7188</v>
      </c>
      <c r="B271" s="404" t="s">
        <v>7189</v>
      </c>
      <c r="C271" s="404" t="s">
        <v>6046</v>
      </c>
      <c r="D271" s="405">
        <v>11662.68</v>
      </c>
      <c r="E271" s="405" t="s">
        <v>5777</v>
      </c>
      <c r="F271" s="406">
        <v>42216</v>
      </c>
      <c r="G271" s="407" t="s">
        <v>7190</v>
      </c>
      <c r="H271" s="425" t="s">
        <v>7191</v>
      </c>
      <c r="I271" s="408" t="s">
        <v>1799</v>
      </c>
      <c r="J271" s="409"/>
      <c r="K271" s="408"/>
      <c r="L271" s="408" t="s">
        <v>1799</v>
      </c>
      <c r="M271" s="545"/>
      <c r="N271" s="545"/>
      <c r="O271" s="545"/>
      <c r="P271" s="545" t="s">
        <v>1799</v>
      </c>
      <c r="Q271" s="423" t="s">
        <v>8673</v>
      </c>
    </row>
    <row r="272" spans="1:17" s="385" customFormat="1" ht="63.75" customHeight="1" x14ac:dyDescent="0.2">
      <c r="A272" s="403" t="s">
        <v>7192</v>
      </c>
      <c r="B272" s="404" t="s">
        <v>5824</v>
      </c>
      <c r="C272" s="404" t="s">
        <v>7193</v>
      </c>
      <c r="D272" s="405">
        <v>3825</v>
      </c>
      <c r="E272" s="405" t="s">
        <v>6109</v>
      </c>
      <c r="F272" s="406">
        <v>42223</v>
      </c>
      <c r="G272" s="407" t="s">
        <v>7194</v>
      </c>
      <c r="H272" s="425" t="s">
        <v>7195</v>
      </c>
      <c r="I272" s="408" t="s">
        <v>1799</v>
      </c>
      <c r="J272" s="409"/>
      <c r="K272" s="408" t="s">
        <v>1799</v>
      </c>
      <c r="L272" s="409"/>
      <c r="M272" s="545"/>
      <c r="N272" s="545"/>
      <c r="O272" s="545" t="s">
        <v>1799</v>
      </c>
      <c r="P272" s="514"/>
      <c r="Q272" s="411"/>
    </row>
    <row r="273" spans="1:17" s="385" customFormat="1" ht="63.75" customHeight="1" x14ac:dyDescent="0.2">
      <c r="A273" s="403" t="s">
        <v>7196</v>
      </c>
      <c r="B273" s="404" t="s">
        <v>7197</v>
      </c>
      <c r="C273" s="404" t="s">
        <v>5836</v>
      </c>
      <c r="D273" s="405">
        <v>2475</v>
      </c>
      <c r="E273" s="405" t="s">
        <v>6109</v>
      </c>
      <c r="F273" s="406">
        <v>42229</v>
      </c>
      <c r="G273" s="407" t="s">
        <v>7198</v>
      </c>
      <c r="H273" s="425" t="s">
        <v>7199</v>
      </c>
      <c r="I273" s="408" t="s">
        <v>1799</v>
      </c>
      <c r="J273" s="409"/>
      <c r="K273" s="408" t="s">
        <v>1799</v>
      </c>
      <c r="L273" s="409"/>
      <c r="M273" s="545" t="s">
        <v>1799</v>
      </c>
      <c r="N273" s="545"/>
      <c r="O273" s="545"/>
      <c r="P273" s="514"/>
      <c r="Q273" s="411"/>
    </row>
    <row r="274" spans="1:17" s="385" customFormat="1" ht="63.75" customHeight="1" x14ac:dyDescent="0.2">
      <c r="A274" s="403" t="s">
        <v>7200</v>
      </c>
      <c r="B274" s="404" t="s">
        <v>5860</v>
      </c>
      <c r="C274" s="404" t="s">
        <v>7201</v>
      </c>
      <c r="D274" s="405">
        <v>117</v>
      </c>
      <c r="E274" s="405" t="s">
        <v>5777</v>
      </c>
      <c r="F274" s="406">
        <v>42215</v>
      </c>
      <c r="G274" s="407" t="s">
        <v>7202</v>
      </c>
      <c r="H274" s="425" t="s">
        <v>7203</v>
      </c>
      <c r="I274" s="408" t="s">
        <v>1799</v>
      </c>
      <c r="J274" s="409"/>
      <c r="K274" s="408" t="s">
        <v>1799</v>
      </c>
      <c r="L274" s="409"/>
      <c r="M274" s="545" t="s">
        <v>1799</v>
      </c>
      <c r="N274" s="545"/>
      <c r="O274" s="545"/>
      <c r="P274" s="514"/>
      <c r="Q274" s="411"/>
    </row>
    <row r="275" spans="1:17" s="385" customFormat="1" ht="63.75" customHeight="1" x14ac:dyDescent="0.2">
      <c r="A275" s="403" t="s">
        <v>7204</v>
      </c>
      <c r="B275" s="404" t="s">
        <v>5909</v>
      </c>
      <c r="C275" s="404" t="s">
        <v>7045</v>
      </c>
      <c r="D275" s="405">
        <v>2200</v>
      </c>
      <c r="E275" s="405" t="s">
        <v>5777</v>
      </c>
      <c r="F275" s="406">
        <v>42216</v>
      </c>
      <c r="G275" s="407" t="s">
        <v>7205</v>
      </c>
      <c r="H275" s="425" t="s">
        <v>7206</v>
      </c>
      <c r="I275" s="552" t="s">
        <v>1799</v>
      </c>
      <c r="J275" s="553"/>
      <c r="K275" s="552" t="s">
        <v>1799</v>
      </c>
      <c r="L275" s="553"/>
      <c r="M275" s="554" t="s">
        <v>1799</v>
      </c>
      <c r="N275" s="554"/>
      <c r="O275" s="554"/>
      <c r="P275" s="448"/>
      <c r="Q275" s="411"/>
    </row>
    <row r="276" spans="1:17" s="385" customFormat="1" ht="63.75" customHeight="1" x14ac:dyDescent="0.2">
      <c r="A276" s="403" t="s">
        <v>7207</v>
      </c>
      <c r="B276" s="404" t="s">
        <v>5716</v>
      </c>
      <c r="C276" s="404" t="s">
        <v>6215</v>
      </c>
      <c r="D276" s="405">
        <v>271.2</v>
      </c>
      <c r="E276" s="405" t="s">
        <v>5777</v>
      </c>
      <c r="F276" s="406">
        <v>42209</v>
      </c>
      <c r="G276" s="407" t="s">
        <v>7208</v>
      </c>
      <c r="H276" s="425" t="s">
        <v>7209</v>
      </c>
      <c r="I276" s="408" t="s">
        <v>1799</v>
      </c>
      <c r="J276" s="409"/>
      <c r="K276" s="408" t="s">
        <v>1799</v>
      </c>
      <c r="L276" s="409"/>
      <c r="M276" s="545" t="s">
        <v>1799</v>
      </c>
      <c r="N276" s="545"/>
      <c r="O276" s="545"/>
      <c r="P276" s="545"/>
      <c r="Q276" s="411"/>
    </row>
    <row r="277" spans="1:17" s="385" customFormat="1" ht="63.75" customHeight="1" x14ac:dyDescent="0.2">
      <c r="A277" s="830" t="s">
        <v>7210</v>
      </c>
      <c r="B277" s="404" t="s">
        <v>6945</v>
      </c>
      <c r="C277" s="828" t="s">
        <v>7211</v>
      </c>
      <c r="D277" s="405">
        <v>690.81</v>
      </c>
      <c r="E277" s="405" t="s">
        <v>5790</v>
      </c>
      <c r="F277" s="829">
        <v>42257</v>
      </c>
      <c r="G277" s="407" t="s">
        <v>7212</v>
      </c>
      <c r="H277" s="425" t="s">
        <v>7213</v>
      </c>
      <c r="I277" s="408" t="s">
        <v>1799</v>
      </c>
      <c r="J277" s="409"/>
      <c r="K277" s="408" t="s">
        <v>1799</v>
      </c>
      <c r="L277" s="409"/>
      <c r="M277" s="545" t="s">
        <v>1799</v>
      </c>
      <c r="N277" s="545"/>
      <c r="O277" s="545"/>
      <c r="P277" s="545"/>
      <c r="Q277" s="411"/>
    </row>
    <row r="278" spans="1:17" s="385" customFormat="1" ht="63.75" customHeight="1" x14ac:dyDescent="0.2">
      <c r="A278" s="830"/>
      <c r="B278" s="404" t="s">
        <v>6846</v>
      </c>
      <c r="C278" s="828"/>
      <c r="D278" s="405">
        <v>11.3</v>
      </c>
      <c r="E278" s="405" t="s">
        <v>5790</v>
      </c>
      <c r="F278" s="829"/>
      <c r="G278" s="407" t="s">
        <v>7214</v>
      </c>
      <c r="H278" s="425" t="s">
        <v>7215</v>
      </c>
      <c r="I278" s="408" t="s">
        <v>1799</v>
      </c>
      <c r="J278" s="409"/>
      <c r="K278" s="408" t="s">
        <v>1799</v>
      </c>
      <c r="L278" s="409"/>
      <c r="M278" s="545" t="s">
        <v>1799</v>
      </c>
      <c r="N278" s="545"/>
      <c r="O278" s="545"/>
      <c r="P278" s="545"/>
      <c r="Q278" s="411"/>
    </row>
    <row r="279" spans="1:17" s="385" customFormat="1" ht="63.75" customHeight="1" x14ac:dyDescent="0.2">
      <c r="A279" s="830"/>
      <c r="B279" s="404" t="s">
        <v>6858</v>
      </c>
      <c r="C279" s="828"/>
      <c r="D279" s="405">
        <v>668.32</v>
      </c>
      <c r="E279" s="405" t="s">
        <v>5790</v>
      </c>
      <c r="F279" s="829"/>
      <c r="G279" s="407" t="s">
        <v>7216</v>
      </c>
      <c r="H279" s="425" t="s">
        <v>7217</v>
      </c>
      <c r="I279" s="408" t="s">
        <v>1799</v>
      </c>
      <c r="J279" s="409"/>
      <c r="K279" s="408" t="s">
        <v>1799</v>
      </c>
      <c r="L279" s="409"/>
      <c r="M279" s="545"/>
      <c r="N279" s="545"/>
      <c r="O279" s="545" t="s">
        <v>1799</v>
      </c>
      <c r="P279" s="545"/>
      <c r="Q279" s="411"/>
    </row>
    <row r="280" spans="1:17" s="385" customFormat="1" ht="63.75" customHeight="1" x14ac:dyDescent="0.2">
      <c r="A280" s="403" t="s">
        <v>7218</v>
      </c>
      <c r="B280" s="404" t="s">
        <v>6991</v>
      </c>
      <c r="C280" s="404" t="s">
        <v>7219</v>
      </c>
      <c r="D280" s="405">
        <v>200</v>
      </c>
      <c r="E280" s="405" t="s">
        <v>6109</v>
      </c>
      <c r="F280" s="406">
        <v>42233</v>
      </c>
      <c r="G280" s="407" t="s">
        <v>7220</v>
      </c>
      <c r="H280" s="425" t="s">
        <v>7221</v>
      </c>
      <c r="I280" s="408" t="s">
        <v>1799</v>
      </c>
      <c r="J280" s="409"/>
      <c r="K280" s="408" t="s">
        <v>1799</v>
      </c>
      <c r="L280" s="409"/>
      <c r="M280" s="545" t="s">
        <v>1799</v>
      </c>
      <c r="N280" s="545"/>
      <c r="O280" s="545"/>
      <c r="P280" s="545"/>
      <c r="Q280" s="411"/>
    </row>
    <row r="281" spans="1:17" s="385" customFormat="1" ht="63.75" customHeight="1" x14ac:dyDescent="0.2">
      <c r="A281" s="830" t="s">
        <v>7222</v>
      </c>
      <c r="B281" s="404" t="s">
        <v>5716</v>
      </c>
      <c r="C281" s="828" t="s">
        <v>5902</v>
      </c>
      <c r="D281" s="405">
        <v>211.88</v>
      </c>
      <c r="E281" s="405" t="s">
        <v>5777</v>
      </c>
      <c r="F281" s="829">
        <v>42215</v>
      </c>
      <c r="G281" s="832" t="s">
        <v>7223</v>
      </c>
      <c r="H281" s="425" t="s">
        <v>7224</v>
      </c>
      <c r="I281" s="408" t="s">
        <v>1799</v>
      </c>
      <c r="J281" s="409"/>
      <c r="K281" s="408" t="s">
        <v>1799</v>
      </c>
      <c r="L281" s="409"/>
      <c r="M281" s="545" t="s">
        <v>1799</v>
      </c>
      <c r="N281" s="545"/>
      <c r="O281" s="545"/>
      <c r="P281" s="545"/>
      <c r="Q281" s="411"/>
    </row>
    <row r="282" spans="1:17" s="385" customFormat="1" ht="63.75" customHeight="1" x14ac:dyDescent="0.2">
      <c r="A282" s="830"/>
      <c r="B282" s="404" t="s">
        <v>5721</v>
      </c>
      <c r="C282" s="828"/>
      <c r="D282" s="405">
        <v>150</v>
      </c>
      <c r="E282" s="405" t="s">
        <v>5777</v>
      </c>
      <c r="F282" s="829"/>
      <c r="G282" s="832"/>
      <c r="H282" s="425" t="s">
        <v>7225</v>
      </c>
      <c r="I282" s="408" t="s">
        <v>1799</v>
      </c>
      <c r="J282" s="409"/>
      <c r="K282" s="408" t="s">
        <v>1799</v>
      </c>
      <c r="L282" s="409"/>
      <c r="M282" s="545" t="s">
        <v>1799</v>
      </c>
      <c r="N282" s="545"/>
      <c r="O282" s="545"/>
      <c r="P282" s="545"/>
      <c r="Q282" s="411"/>
    </row>
    <row r="283" spans="1:17" s="385" customFormat="1" ht="63.75" customHeight="1" x14ac:dyDescent="0.2">
      <c r="A283" s="403" t="s">
        <v>7226</v>
      </c>
      <c r="B283" s="404" t="s">
        <v>5944</v>
      </c>
      <c r="C283" s="404" t="s">
        <v>7227</v>
      </c>
      <c r="D283" s="405">
        <v>4628</v>
      </c>
      <c r="E283" s="405" t="s">
        <v>6109</v>
      </c>
      <c r="F283" s="406">
        <v>42240</v>
      </c>
      <c r="G283" s="407" t="s">
        <v>7228</v>
      </c>
      <c r="H283" s="425" t="s">
        <v>7229</v>
      </c>
      <c r="I283" s="552" t="s">
        <v>1799</v>
      </c>
      <c r="J283" s="553"/>
      <c r="K283" s="552" t="s">
        <v>1799</v>
      </c>
      <c r="L283" s="553"/>
      <c r="M283" s="554" t="s">
        <v>1799</v>
      </c>
      <c r="N283" s="554"/>
      <c r="O283" s="554"/>
      <c r="P283" s="554"/>
      <c r="Q283" s="411"/>
    </row>
    <row r="284" spans="1:17" s="385" customFormat="1" ht="63.75" customHeight="1" x14ac:dyDescent="0.2">
      <c r="A284" s="403" t="s">
        <v>7230</v>
      </c>
      <c r="B284" s="404" t="s">
        <v>7231</v>
      </c>
      <c r="C284" s="404" t="s">
        <v>7232</v>
      </c>
      <c r="D284" s="405">
        <v>636</v>
      </c>
      <c r="E284" s="405" t="s">
        <v>6109</v>
      </c>
      <c r="F284" s="406">
        <v>42237</v>
      </c>
      <c r="G284" s="407" t="s">
        <v>7233</v>
      </c>
      <c r="H284" s="425" t="s">
        <v>7234</v>
      </c>
      <c r="I284" s="408" t="s">
        <v>1799</v>
      </c>
      <c r="J284" s="409"/>
      <c r="K284" s="408" t="s">
        <v>1799</v>
      </c>
      <c r="L284" s="409"/>
      <c r="M284" s="545"/>
      <c r="N284" s="545"/>
      <c r="O284" s="545" t="s">
        <v>1799</v>
      </c>
      <c r="P284" s="545"/>
      <c r="Q284" s="411"/>
    </row>
    <row r="285" spans="1:17" s="385" customFormat="1" ht="63.75" customHeight="1" x14ac:dyDescent="0.2">
      <c r="A285" s="830" t="s">
        <v>7235</v>
      </c>
      <c r="B285" s="404" t="s">
        <v>7141</v>
      </c>
      <c r="C285" s="828" t="s">
        <v>7236</v>
      </c>
      <c r="D285" s="405">
        <v>912</v>
      </c>
      <c r="E285" s="405" t="s">
        <v>6109</v>
      </c>
      <c r="F285" s="829">
        <v>42240</v>
      </c>
      <c r="G285" s="407" t="s">
        <v>7237</v>
      </c>
      <c r="H285" s="425" t="s">
        <v>7238</v>
      </c>
      <c r="I285" s="408" t="s">
        <v>1799</v>
      </c>
      <c r="J285" s="409"/>
      <c r="K285" s="408" t="s">
        <v>1799</v>
      </c>
      <c r="L285" s="409"/>
      <c r="M285" s="545"/>
      <c r="N285" s="545"/>
      <c r="O285" s="545" t="s">
        <v>1799</v>
      </c>
      <c r="P285" s="545"/>
      <c r="Q285" s="411"/>
    </row>
    <row r="286" spans="1:17" s="385" customFormat="1" ht="63.75" customHeight="1" x14ac:dyDescent="0.2">
      <c r="A286" s="830"/>
      <c r="B286" s="404" t="s">
        <v>6112</v>
      </c>
      <c r="C286" s="828"/>
      <c r="D286" s="405">
        <v>755.73</v>
      </c>
      <c r="E286" s="405" t="s">
        <v>6109</v>
      </c>
      <c r="F286" s="829"/>
      <c r="G286" s="407" t="s">
        <v>7239</v>
      </c>
      <c r="H286" s="425" t="s">
        <v>7240</v>
      </c>
      <c r="I286" s="408" t="s">
        <v>1799</v>
      </c>
      <c r="J286" s="409"/>
      <c r="K286" s="408" t="s">
        <v>1799</v>
      </c>
      <c r="L286" s="409"/>
      <c r="M286" s="545" t="s">
        <v>1799</v>
      </c>
      <c r="N286" s="545"/>
      <c r="O286" s="545"/>
      <c r="P286" s="545"/>
      <c r="Q286" s="411"/>
    </row>
    <row r="287" spans="1:17" s="385" customFormat="1" ht="63.75" customHeight="1" x14ac:dyDescent="0.2">
      <c r="A287" s="830"/>
      <c r="B287" s="404" t="s">
        <v>6912</v>
      </c>
      <c r="C287" s="828"/>
      <c r="D287" s="405">
        <v>52.5</v>
      </c>
      <c r="E287" s="405" t="s">
        <v>6109</v>
      </c>
      <c r="F287" s="829"/>
      <c r="G287" s="407" t="s">
        <v>7241</v>
      </c>
      <c r="H287" s="425" t="s">
        <v>7242</v>
      </c>
      <c r="I287" s="408" t="s">
        <v>1799</v>
      </c>
      <c r="J287" s="409"/>
      <c r="K287" s="408" t="s">
        <v>1799</v>
      </c>
      <c r="L287" s="409"/>
      <c r="M287" s="545" t="s">
        <v>1799</v>
      </c>
      <c r="N287" s="545"/>
      <c r="O287" s="545"/>
      <c r="P287" s="545"/>
      <c r="Q287" s="411"/>
    </row>
    <row r="288" spans="1:17" s="385" customFormat="1" ht="63.75" customHeight="1" x14ac:dyDescent="0.2">
      <c r="A288" s="830"/>
      <c r="B288" s="404" t="s">
        <v>7243</v>
      </c>
      <c r="C288" s="828"/>
      <c r="D288" s="405">
        <v>136.84</v>
      </c>
      <c r="E288" s="405" t="s">
        <v>6109</v>
      </c>
      <c r="F288" s="829"/>
      <c r="G288" s="407" t="s">
        <v>7244</v>
      </c>
      <c r="H288" s="425" t="s">
        <v>7245</v>
      </c>
      <c r="I288" s="408" t="s">
        <v>1799</v>
      </c>
      <c r="J288" s="409"/>
      <c r="K288" s="408" t="s">
        <v>1799</v>
      </c>
      <c r="L288" s="409"/>
      <c r="M288" s="545" t="s">
        <v>1799</v>
      </c>
      <c r="N288" s="545"/>
      <c r="O288" s="545"/>
      <c r="P288" s="545"/>
      <c r="Q288" s="411"/>
    </row>
    <row r="289" spans="1:17" s="385" customFormat="1" ht="63.75" customHeight="1" x14ac:dyDescent="0.2">
      <c r="A289" s="830"/>
      <c r="B289" s="404" t="s">
        <v>6991</v>
      </c>
      <c r="C289" s="828"/>
      <c r="D289" s="405">
        <v>418</v>
      </c>
      <c r="E289" s="405" t="s">
        <v>6109</v>
      </c>
      <c r="F289" s="829"/>
      <c r="G289" s="407" t="s">
        <v>7246</v>
      </c>
      <c r="H289" s="425" t="s">
        <v>7247</v>
      </c>
      <c r="I289" s="408" t="s">
        <v>1799</v>
      </c>
      <c r="J289" s="409"/>
      <c r="K289" s="408" t="s">
        <v>1799</v>
      </c>
      <c r="L289" s="409"/>
      <c r="M289" s="545" t="s">
        <v>1799</v>
      </c>
      <c r="N289" s="545"/>
      <c r="O289" s="545"/>
      <c r="P289" s="545"/>
      <c r="Q289" s="411"/>
    </row>
    <row r="290" spans="1:17" s="385" customFormat="1" ht="63.75" customHeight="1" x14ac:dyDescent="0.2">
      <c r="A290" s="830" t="s">
        <v>7248</v>
      </c>
      <c r="B290" s="404" t="s">
        <v>7024</v>
      </c>
      <c r="C290" s="828" t="s">
        <v>7249</v>
      </c>
      <c r="D290" s="405">
        <v>357.38</v>
      </c>
      <c r="E290" s="405" t="s">
        <v>5790</v>
      </c>
      <c r="F290" s="829">
        <v>42250</v>
      </c>
      <c r="G290" s="407" t="s">
        <v>7250</v>
      </c>
      <c r="H290" s="425" t="s">
        <v>7251</v>
      </c>
      <c r="I290" s="552"/>
      <c r="J290" s="553" t="s">
        <v>1799</v>
      </c>
      <c r="K290" s="552"/>
      <c r="L290" s="553" t="s">
        <v>1799</v>
      </c>
      <c r="M290" s="554"/>
      <c r="N290" s="554"/>
      <c r="O290" s="554"/>
      <c r="P290" s="554" t="s">
        <v>1799</v>
      </c>
      <c r="Q290" s="411"/>
    </row>
    <row r="291" spans="1:17" s="385" customFormat="1" ht="63.75" customHeight="1" x14ac:dyDescent="0.2">
      <c r="A291" s="830"/>
      <c r="B291" s="404" t="s">
        <v>6896</v>
      </c>
      <c r="C291" s="828"/>
      <c r="D291" s="405">
        <v>1350</v>
      </c>
      <c r="E291" s="405" t="s">
        <v>5790</v>
      </c>
      <c r="F291" s="829"/>
      <c r="G291" s="407" t="s">
        <v>7252</v>
      </c>
      <c r="H291" s="425" t="s">
        <v>7253</v>
      </c>
      <c r="I291" s="408" t="s">
        <v>1799</v>
      </c>
      <c r="J291" s="409"/>
      <c r="K291" s="408" t="s">
        <v>1799</v>
      </c>
      <c r="L291" s="409"/>
      <c r="M291" s="545"/>
      <c r="N291" s="545"/>
      <c r="O291" s="545" t="s">
        <v>1799</v>
      </c>
      <c r="P291" s="545"/>
      <c r="Q291" s="411"/>
    </row>
    <row r="292" spans="1:17" s="385" customFormat="1" ht="63.75" customHeight="1" x14ac:dyDescent="0.2">
      <c r="A292" s="830"/>
      <c r="B292" s="404" t="s">
        <v>5824</v>
      </c>
      <c r="C292" s="828"/>
      <c r="D292" s="405">
        <v>950</v>
      </c>
      <c r="E292" s="405" t="s">
        <v>5790</v>
      </c>
      <c r="F292" s="829"/>
      <c r="G292" s="407" t="s">
        <v>7254</v>
      </c>
      <c r="H292" s="425" t="s">
        <v>7255</v>
      </c>
      <c r="I292" s="408" t="s">
        <v>1799</v>
      </c>
      <c r="J292" s="409"/>
      <c r="K292" s="408" t="s">
        <v>1799</v>
      </c>
      <c r="L292" s="409"/>
      <c r="M292" s="545"/>
      <c r="N292" s="545"/>
      <c r="O292" s="545" t="s">
        <v>1799</v>
      </c>
      <c r="P292" s="545"/>
      <c r="Q292" s="411"/>
    </row>
    <row r="293" spans="1:17" s="385" customFormat="1" ht="63.75" customHeight="1" x14ac:dyDescent="0.2">
      <c r="A293" s="830" t="s">
        <v>7256</v>
      </c>
      <c r="B293" s="404" t="s">
        <v>7257</v>
      </c>
      <c r="C293" s="828" t="s">
        <v>7258</v>
      </c>
      <c r="D293" s="405">
        <v>1500</v>
      </c>
      <c r="E293" s="405" t="s">
        <v>7259</v>
      </c>
      <c r="F293" s="829">
        <v>42277</v>
      </c>
      <c r="G293" s="407" t="s">
        <v>7260</v>
      </c>
      <c r="H293" s="425" t="s">
        <v>7261</v>
      </c>
      <c r="I293" s="552" t="s">
        <v>1799</v>
      </c>
      <c r="J293" s="553"/>
      <c r="K293" s="552" t="s">
        <v>1799</v>
      </c>
      <c r="L293" s="553"/>
      <c r="M293" s="554"/>
      <c r="N293" s="554"/>
      <c r="O293" s="554" t="s">
        <v>1799</v>
      </c>
      <c r="P293" s="554"/>
      <c r="Q293" s="411"/>
    </row>
    <row r="294" spans="1:17" s="385" customFormat="1" ht="63.75" customHeight="1" x14ac:dyDescent="0.2">
      <c r="A294" s="830"/>
      <c r="B294" s="404" t="s">
        <v>7262</v>
      </c>
      <c r="C294" s="828"/>
      <c r="D294" s="405">
        <v>1500</v>
      </c>
      <c r="E294" s="405" t="s">
        <v>7259</v>
      </c>
      <c r="F294" s="829"/>
      <c r="G294" s="407" t="s">
        <v>7260</v>
      </c>
      <c r="H294" s="425" t="s">
        <v>7263</v>
      </c>
      <c r="I294" s="552" t="s">
        <v>1799</v>
      </c>
      <c r="J294" s="553"/>
      <c r="K294" s="552" t="s">
        <v>1799</v>
      </c>
      <c r="L294" s="553"/>
      <c r="M294" s="554"/>
      <c r="N294" s="554"/>
      <c r="O294" s="554" t="s">
        <v>1799</v>
      </c>
      <c r="P294" s="448"/>
      <c r="Q294" s="411"/>
    </row>
    <row r="295" spans="1:17" s="385" customFormat="1" ht="63.75" customHeight="1" x14ac:dyDescent="0.2">
      <c r="A295" s="830"/>
      <c r="B295" s="404" t="s">
        <v>7264</v>
      </c>
      <c r="C295" s="828"/>
      <c r="D295" s="405">
        <v>1500</v>
      </c>
      <c r="E295" s="405" t="s">
        <v>7259</v>
      </c>
      <c r="F295" s="829"/>
      <c r="G295" s="407" t="s">
        <v>7260</v>
      </c>
      <c r="H295" s="425" t="s">
        <v>7265</v>
      </c>
      <c r="I295" s="552" t="s">
        <v>1799</v>
      </c>
      <c r="J295" s="553"/>
      <c r="K295" s="552" t="s">
        <v>1799</v>
      </c>
      <c r="L295" s="553"/>
      <c r="M295" s="554"/>
      <c r="N295" s="554"/>
      <c r="O295" s="554"/>
      <c r="P295" s="554" t="s">
        <v>1799</v>
      </c>
      <c r="Q295" s="423" t="s">
        <v>8674</v>
      </c>
    </row>
    <row r="296" spans="1:17" s="385" customFormat="1" ht="63.75" customHeight="1" x14ac:dyDescent="0.2">
      <c r="A296" s="830"/>
      <c r="B296" s="404" t="s">
        <v>7266</v>
      </c>
      <c r="C296" s="828"/>
      <c r="D296" s="405">
        <v>1500</v>
      </c>
      <c r="E296" s="405" t="s">
        <v>7259</v>
      </c>
      <c r="F296" s="829"/>
      <c r="G296" s="407" t="s">
        <v>7260</v>
      </c>
      <c r="H296" s="425" t="s">
        <v>7267</v>
      </c>
      <c r="I296" s="552" t="s">
        <v>1799</v>
      </c>
      <c r="J296" s="553"/>
      <c r="K296" s="552" t="s">
        <v>1799</v>
      </c>
      <c r="L296" s="553"/>
      <c r="M296" s="554"/>
      <c r="N296" s="554"/>
      <c r="O296" s="554"/>
      <c r="P296" s="554" t="s">
        <v>1799</v>
      </c>
      <c r="Q296" s="423" t="s">
        <v>8674</v>
      </c>
    </row>
    <row r="297" spans="1:17" s="385" customFormat="1" ht="63.75" customHeight="1" x14ac:dyDescent="0.2">
      <c r="A297" s="403" t="s">
        <v>7268</v>
      </c>
      <c r="B297" s="404" t="s">
        <v>7197</v>
      </c>
      <c r="C297" s="404" t="s">
        <v>7269</v>
      </c>
      <c r="D297" s="405">
        <v>361.6</v>
      </c>
      <c r="E297" s="405" t="s">
        <v>6109</v>
      </c>
      <c r="F297" s="406">
        <v>42243</v>
      </c>
      <c r="G297" s="407" t="s">
        <v>7270</v>
      </c>
      <c r="H297" s="425" t="s">
        <v>7271</v>
      </c>
      <c r="I297" s="512" t="s">
        <v>5699</v>
      </c>
      <c r="J297" s="512" t="s">
        <v>5699</v>
      </c>
      <c r="K297" s="512" t="s">
        <v>5699</v>
      </c>
      <c r="L297" s="512" t="s">
        <v>5699</v>
      </c>
      <c r="M297" s="512" t="s">
        <v>5699</v>
      </c>
      <c r="N297" s="512" t="s">
        <v>5699</v>
      </c>
      <c r="O297" s="512" t="s">
        <v>5699</v>
      </c>
      <c r="P297" s="512" t="s">
        <v>5699</v>
      </c>
      <c r="Q297" s="411" t="s">
        <v>8675</v>
      </c>
    </row>
    <row r="298" spans="1:17" s="385" customFormat="1" ht="63.75" customHeight="1" x14ac:dyDescent="0.2">
      <c r="A298" s="830" t="s">
        <v>7272</v>
      </c>
      <c r="B298" s="404" t="s">
        <v>7273</v>
      </c>
      <c r="C298" s="828" t="s">
        <v>7274</v>
      </c>
      <c r="D298" s="405">
        <v>4806.87</v>
      </c>
      <c r="E298" s="405" t="s">
        <v>5790</v>
      </c>
      <c r="F298" s="406">
        <v>42250</v>
      </c>
      <c r="G298" s="832" t="s">
        <v>7275</v>
      </c>
      <c r="H298" s="425" t="s">
        <v>7276</v>
      </c>
      <c r="I298" s="408" t="s">
        <v>1799</v>
      </c>
      <c r="J298" s="409"/>
      <c r="K298" s="408" t="s">
        <v>1799</v>
      </c>
      <c r="L298" s="409"/>
      <c r="M298" s="545" t="s">
        <v>1799</v>
      </c>
      <c r="N298" s="545"/>
      <c r="O298" s="545"/>
      <c r="P298" s="545"/>
      <c r="Q298" s="411"/>
    </row>
    <row r="299" spans="1:17" s="385" customFormat="1" ht="63.75" customHeight="1" x14ac:dyDescent="0.2">
      <c r="A299" s="830"/>
      <c r="B299" s="404" t="s">
        <v>7277</v>
      </c>
      <c r="C299" s="828"/>
      <c r="D299" s="405">
        <v>1400</v>
      </c>
      <c r="E299" s="405" t="s">
        <v>5790</v>
      </c>
      <c r="F299" s="406">
        <v>42250</v>
      </c>
      <c r="G299" s="832"/>
      <c r="H299" s="425" t="s">
        <v>7278</v>
      </c>
      <c r="I299" s="408" t="s">
        <v>1799</v>
      </c>
      <c r="J299" s="409"/>
      <c r="K299" s="408" t="s">
        <v>1799</v>
      </c>
      <c r="L299" s="409"/>
      <c r="M299" s="545" t="s">
        <v>1799</v>
      </c>
      <c r="N299" s="545"/>
      <c r="O299" s="545"/>
      <c r="P299" s="545"/>
      <c r="Q299" s="411"/>
    </row>
    <row r="300" spans="1:17" s="385" customFormat="1" ht="105" customHeight="1" x14ac:dyDescent="0.2">
      <c r="A300" s="403" t="s">
        <v>7279</v>
      </c>
      <c r="B300" s="404" t="s">
        <v>9</v>
      </c>
      <c r="C300" s="404" t="s">
        <v>7280</v>
      </c>
      <c r="D300" s="405">
        <v>8351.18</v>
      </c>
      <c r="E300" s="405" t="s">
        <v>5790</v>
      </c>
      <c r="F300" s="406">
        <v>42268</v>
      </c>
      <c r="G300" s="407" t="s">
        <v>7281</v>
      </c>
      <c r="H300" s="425" t="s">
        <v>7282</v>
      </c>
      <c r="I300" s="408" t="s">
        <v>1799</v>
      </c>
      <c r="J300" s="409"/>
      <c r="K300" s="408" t="s">
        <v>1799</v>
      </c>
      <c r="L300" s="409"/>
      <c r="M300" s="545"/>
      <c r="N300" s="545"/>
      <c r="O300" s="545"/>
      <c r="P300" s="545" t="s">
        <v>1799</v>
      </c>
      <c r="Q300" s="423" t="s">
        <v>8382</v>
      </c>
    </row>
    <row r="301" spans="1:17" s="385" customFormat="1" ht="105" customHeight="1" x14ac:dyDescent="0.2">
      <c r="A301" s="830" t="s">
        <v>7283</v>
      </c>
      <c r="B301" s="404" t="s">
        <v>7284</v>
      </c>
      <c r="C301" s="828" t="s">
        <v>7285</v>
      </c>
      <c r="D301" s="405">
        <v>1610.5</v>
      </c>
      <c r="E301" s="405" t="s">
        <v>5790</v>
      </c>
      <c r="F301" s="829">
        <v>42268</v>
      </c>
      <c r="G301" s="407" t="s">
        <v>7286</v>
      </c>
      <c r="H301" s="425" t="s">
        <v>7287</v>
      </c>
      <c r="I301" s="408" t="s">
        <v>1799</v>
      </c>
      <c r="J301" s="409"/>
      <c r="K301" s="408" t="s">
        <v>1799</v>
      </c>
      <c r="L301" s="409"/>
      <c r="M301" s="545" t="s">
        <v>1799</v>
      </c>
      <c r="N301" s="545"/>
      <c r="O301" s="545"/>
      <c r="P301" s="545"/>
      <c r="Q301" s="411"/>
    </row>
    <row r="302" spans="1:17" s="385" customFormat="1" ht="63.75" customHeight="1" x14ac:dyDescent="0.2">
      <c r="A302" s="830"/>
      <c r="B302" s="404" t="s">
        <v>7163</v>
      </c>
      <c r="C302" s="828"/>
      <c r="D302" s="405">
        <v>6104</v>
      </c>
      <c r="E302" s="405" t="s">
        <v>5790</v>
      </c>
      <c r="F302" s="829"/>
      <c r="G302" s="407" t="s">
        <v>7288</v>
      </c>
      <c r="H302" s="425" t="s">
        <v>7289</v>
      </c>
      <c r="I302" s="408" t="s">
        <v>1799</v>
      </c>
      <c r="J302" s="409"/>
      <c r="K302" s="408" t="s">
        <v>1799</v>
      </c>
      <c r="L302" s="409"/>
      <c r="M302" s="545" t="s">
        <v>1799</v>
      </c>
      <c r="N302" s="545"/>
      <c r="O302" s="545"/>
      <c r="P302" s="545"/>
      <c r="Q302" s="411"/>
    </row>
    <row r="303" spans="1:17" s="385" customFormat="1" ht="63.75" customHeight="1" x14ac:dyDescent="0.2">
      <c r="A303" s="403" t="s">
        <v>7290</v>
      </c>
      <c r="B303" s="404" t="s">
        <v>7291</v>
      </c>
      <c r="C303" s="404" t="s">
        <v>7292</v>
      </c>
      <c r="D303" s="405">
        <v>950</v>
      </c>
      <c r="E303" s="405" t="s">
        <v>5790</v>
      </c>
      <c r="F303" s="406">
        <v>42269</v>
      </c>
      <c r="G303" s="407" t="s">
        <v>7293</v>
      </c>
      <c r="H303" s="425" t="s">
        <v>7294</v>
      </c>
      <c r="I303" s="552" t="s">
        <v>1799</v>
      </c>
      <c r="J303" s="553"/>
      <c r="K303" s="552" t="s">
        <v>1799</v>
      </c>
      <c r="L303" s="553"/>
      <c r="M303" s="554"/>
      <c r="N303" s="554"/>
      <c r="O303" s="554"/>
      <c r="P303" s="554" t="s">
        <v>1799</v>
      </c>
      <c r="Q303" s="411"/>
    </row>
    <row r="304" spans="1:17" s="385" customFormat="1" ht="63.75" customHeight="1" x14ac:dyDescent="0.2">
      <c r="A304" s="403" t="s">
        <v>7295</v>
      </c>
      <c r="B304" s="404" t="s">
        <v>5716</v>
      </c>
      <c r="C304" s="404" t="s">
        <v>5829</v>
      </c>
      <c r="D304" s="405">
        <v>142.38</v>
      </c>
      <c r="E304" s="405" t="s">
        <v>5790</v>
      </c>
      <c r="F304" s="406">
        <v>42251</v>
      </c>
      <c r="G304" s="407" t="s">
        <v>7296</v>
      </c>
      <c r="H304" s="425" t="s">
        <v>7297</v>
      </c>
      <c r="I304" s="408" t="s">
        <v>1799</v>
      </c>
      <c r="J304" s="409"/>
      <c r="K304" s="408" t="s">
        <v>1799</v>
      </c>
      <c r="L304" s="409"/>
      <c r="M304" s="545" t="s">
        <v>1799</v>
      </c>
      <c r="N304" s="545"/>
      <c r="O304" s="545"/>
      <c r="P304" s="545"/>
      <c r="Q304" s="411"/>
    </row>
    <row r="305" spans="1:17" s="385" customFormat="1" ht="63.75" customHeight="1" x14ac:dyDescent="0.2">
      <c r="A305" s="403" t="s">
        <v>7298</v>
      </c>
      <c r="B305" s="404" t="s">
        <v>6896</v>
      </c>
      <c r="C305" s="404" t="s">
        <v>7299</v>
      </c>
      <c r="D305" s="405">
        <v>9625.25</v>
      </c>
      <c r="E305" s="405" t="s">
        <v>5790</v>
      </c>
      <c r="F305" s="406">
        <v>42271</v>
      </c>
      <c r="G305" s="407" t="s">
        <v>7300</v>
      </c>
      <c r="H305" s="425" t="s">
        <v>7301</v>
      </c>
      <c r="I305" s="408" t="s">
        <v>1799</v>
      </c>
      <c r="J305" s="409"/>
      <c r="K305" s="408" t="s">
        <v>1799</v>
      </c>
      <c r="L305" s="409"/>
      <c r="M305" s="545" t="s">
        <v>1799</v>
      </c>
      <c r="N305" s="545"/>
      <c r="O305" s="545"/>
      <c r="P305" s="545"/>
      <c r="Q305" s="411"/>
    </row>
    <row r="306" spans="1:17" s="385" customFormat="1" ht="63.75" customHeight="1" x14ac:dyDescent="0.2">
      <c r="A306" s="403" t="s">
        <v>7302</v>
      </c>
      <c r="B306" s="404" t="s">
        <v>6896</v>
      </c>
      <c r="C306" s="404" t="s">
        <v>7303</v>
      </c>
      <c r="D306" s="405">
        <v>1800</v>
      </c>
      <c r="E306" s="405" t="s">
        <v>6293</v>
      </c>
      <c r="F306" s="406">
        <v>42298</v>
      </c>
      <c r="G306" s="404" t="s">
        <v>7303</v>
      </c>
      <c r="H306" s="425" t="s">
        <v>7304</v>
      </c>
      <c r="I306" s="552" t="s">
        <v>1799</v>
      </c>
      <c r="J306" s="553"/>
      <c r="K306" s="552" t="s">
        <v>1799</v>
      </c>
      <c r="L306" s="553"/>
      <c r="M306" s="554" t="s">
        <v>1799</v>
      </c>
      <c r="N306" s="554"/>
      <c r="O306" s="554"/>
      <c r="P306" s="554"/>
      <c r="Q306" s="411"/>
    </row>
    <row r="307" spans="1:17" s="385" customFormat="1" ht="63.75" customHeight="1" x14ac:dyDescent="0.2">
      <c r="A307" s="830" t="s">
        <v>7305</v>
      </c>
      <c r="B307" s="404" t="s">
        <v>6875</v>
      </c>
      <c r="C307" s="828" t="s">
        <v>7306</v>
      </c>
      <c r="D307" s="405">
        <v>1131.1300000000001</v>
      </c>
      <c r="E307" s="405" t="s">
        <v>5790</v>
      </c>
      <c r="F307" s="406">
        <v>42275</v>
      </c>
      <c r="G307" s="407" t="s">
        <v>7307</v>
      </c>
      <c r="H307" s="425" t="s">
        <v>7308</v>
      </c>
      <c r="I307" s="552" t="s">
        <v>1799</v>
      </c>
      <c r="J307" s="553"/>
      <c r="K307" s="552" t="s">
        <v>1799</v>
      </c>
      <c r="L307" s="553"/>
      <c r="M307" s="554" t="s">
        <v>1799</v>
      </c>
      <c r="N307" s="554"/>
      <c r="O307" s="554"/>
      <c r="P307" s="554"/>
      <c r="Q307" s="411"/>
    </row>
    <row r="308" spans="1:17" s="385" customFormat="1" ht="63.75" customHeight="1" x14ac:dyDescent="0.2">
      <c r="A308" s="830"/>
      <c r="B308" s="404" t="s">
        <v>7309</v>
      </c>
      <c r="C308" s="828"/>
      <c r="D308" s="405">
        <v>210</v>
      </c>
      <c r="E308" s="405" t="s">
        <v>5790</v>
      </c>
      <c r="F308" s="406">
        <v>42275</v>
      </c>
      <c r="G308" s="407" t="s">
        <v>7310</v>
      </c>
      <c r="H308" s="425" t="s">
        <v>7311</v>
      </c>
      <c r="I308" s="408" t="s">
        <v>1799</v>
      </c>
      <c r="J308" s="409"/>
      <c r="K308" s="408" t="s">
        <v>1799</v>
      </c>
      <c r="L308" s="409"/>
      <c r="M308" s="545" t="s">
        <v>1799</v>
      </c>
      <c r="N308" s="545"/>
      <c r="O308" s="545"/>
      <c r="P308" s="545"/>
      <c r="Q308" s="411"/>
    </row>
    <row r="309" spans="1:17" s="385" customFormat="1" ht="63.75" customHeight="1" x14ac:dyDescent="0.2">
      <c r="A309" s="830" t="s">
        <v>7312</v>
      </c>
      <c r="B309" s="404" t="s">
        <v>7313</v>
      </c>
      <c r="C309" s="828" t="s">
        <v>7314</v>
      </c>
      <c r="D309" s="405">
        <v>1460</v>
      </c>
      <c r="E309" s="405" t="s">
        <v>6293</v>
      </c>
      <c r="F309" s="406">
        <v>42296</v>
      </c>
      <c r="G309" s="407" t="s">
        <v>7315</v>
      </c>
      <c r="H309" s="425" t="s">
        <v>7316</v>
      </c>
      <c r="I309" s="408" t="s">
        <v>1799</v>
      </c>
      <c r="J309" s="409"/>
      <c r="K309" s="408" t="s">
        <v>1799</v>
      </c>
      <c r="L309" s="409"/>
      <c r="M309" s="545" t="s">
        <v>1799</v>
      </c>
      <c r="N309" s="545"/>
      <c r="O309" s="545"/>
      <c r="P309" s="545"/>
      <c r="Q309" s="411"/>
    </row>
    <row r="310" spans="1:17" s="385" customFormat="1" ht="63.75" customHeight="1" x14ac:dyDescent="0.2">
      <c r="A310" s="830"/>
      <c r="B310" s="404" t="s">
        <v>5875</v>
      </c>
      <c r="C310" s="828"/>
      <c r="D310" s="405">
        <v>192</v>
      </c>
      <c r="E310" s="405" t="s">
        <v>6293</v>
      </c>
      <c r="F310" s="406">
        <v>42292</v>
      </c>
      <c r="G310" s="407" t="s">
        <v>7317</v>
      </c>
      <c r="H310" s="425" t="s">
        <v>7318</v>
      </c>
      <c r="I310" s="408" t="s">
        <v>1799</v>
      </c>
      <c r="J310" s="409"/>
      <c r="K310" s="408" t="s">
        <v>1799</v>
      </c>
      <c r="L310" s="409"/>
      <c r="M310" s="545" t="s">
        <v>1799</v>
      </c>
      <c r="N310" s="545"/>
      <c r="O310" s="545"/>
      <c r="P310" s="545"/>
      <c r="Q310" s="411"/>
    </row>
    <row r="311" spans="1:17" s="385" customFormat="1" ht="63.75" customHeight="1" x14ac:dyDescent="0.2">
      <c r="A311" s="830" t="s">
        <v>7319</v>
      </c>
      <c r="B311" s="404" t="s">
        <v>5871</v>
      </c>
      <c r="C311" s="828" t="s">
        <v>7320</v>
      </c>
      <c r="D311" s="405">
        <v>83.76</v>
      </c>
      <c r="E311" s="405" t="s">
        <v>5790</v>
      </c>
      <c r="F311" s="829">
        <v>42275</v>
      </c>
      <c r="G311" s="407" t="s">
        <v>7321</v>
      </c>
      <c r="H311" s="425" t="s">
        <v>7322</v>
      </c>
      <c r="I311" s="408" t="s">
        <v>1799</v>
      </c>
      <c r="J311" s="409"/>
      <c r="K311" s="408" t="s">
        <v>1799</v>
      </c>
      <c r="L311" s="409"/>
      <c r="M311" s="545"/>
      <c r="N311" s="545"/>
      <c r="O311" s="545" t="s">
        <v>1799</v>
      </c>
      <c r="P311" s="545"/>
      <c r="Q311" s="411"/>
    </row>
    <row r="312" spans="1:17" s="385" customFormat="1" ht="63.75" customHeight="1" x14ac:dyDescent="0.2">
      <c r="A312" s="830"/>
      <c r="B312" s="404" t="s">
        <v>5874</v>
      </c>
      <c r="C312" s="828"/>
      <c r="D312" s="405">
        <v>496.45</v>
      </c>
      <c r="E312" s="405" t="s">
        <v>5790</v>
      </c>
      <c r="F312" s="829"/>
      <c r="G312" s="407" t="s">
        <v>7321</v>
      </c>
      <c r="H312" s="425" t="s">
        <v>7323</v>
      </c>
      <c r="I312" s="408" t="s">
        <v>1799</v>
      </c>
      <c r="J312" s="409"/>
      <c r="K312" s="408" t="s">
        <v>1799</v>
      </c>
      <c r="L312" s="409"/>
      <c r="M312" s="545" t="s">
        <v>1799</v>
      </c>
      <c r="N312" s="545"/>
      <c r="O312" s="545"/>
      <c r="P312" s="545"/>
      <c r="Q312" s="411"/>
    </row>
    <row r="313" spans="1:17" s="385" customFormat="1" ht="63.75" customHeight="1" x14ac:dyDescent="0.2">
      <c r="A313" s="830" t="s">
        <v>7324</v>
      </c>
      <c r="B313" s="404" t="s">
        <v>7325</v>
      </c>
      <c r="C313" s="828" t="s">
        <v>7326</v>
      </c>
      <c r="D313" s="405">
        <v>539.49</v>
      </c>
      <c r="E313" s="405" t="s">
        <v>7259</v>
      </c>
      <c r="F313" s="829">
        <v>42275</v>
      </c>
      <c r="G313" s="407" t="s">
        <v>7327</v>
      </c>
      <c r="H313" s="425" t="s">
        <v>7328</v>
      </c>
      <c r="I313" s="408" t="s">
        <v>1799</v>
      </c>
      <c r="J313" s="409"/>
      <c r="K313" s="408" t="s">
        <v>1799</v>
      </c>
      <c r="L313" s="409"/>
      <c r="M313" s="545" t="s">
        <v>1799</v>
      </c>
      <c r="N313" s="545"/>
      <c r="O313" s="545"/>
      <c r="P313" s="545"/>
      <c r="Q313" s="411"/>
    </row>
    <row r="314" spans="1:17" s="385" customFormat="1" ht="63.75" customHeight="1" x14ac:dyDescent="0.2">
      <c r="A314" s="830"/>
      <c r="B314" s="404" t="s">
        <v>3688</v>
      </c>
      <c r="C314" s="828"/>
      <c r="D314" s="405">
        <v>480</v>
      </c>
      <c r="E314" s="405" t="s">
        <v>7259</v>
      </c>
      <c r="F314" s="829"/>
      <c r="G314" s="407" t="s">
        <v>7329</v>
      </c>
      <c r="H314" s="425" t="s">
        <v>7330</v>
      </c>
      <c r="I314" s="408" t="s">
        <v>1799</v>
      </c>
      <c r="J314" s="409"/>
      <c r="K314" s="408" t="s">
        <v>1799</v>
      </c>
      <c r="L314" s="409"/>
      <c r="M314" s="545" t="s">
        <v>1799</v>
      </c>
      <c r="N314" s="545"/>
      <c r="O314" s="545"/>
      <c r="P314" s="545"/>
      <c r="Q314" s="411"/>
    </row>
    <row r="315" spans="1:17" s="385" customFormat="1" ht="63.75" customHeight="1" x14ac:dyDescent="0.2">
      <c r="A315" s="403" t="s">
        <v>7331</v>
      </c>
      <c r="B315" s="404" t="s">
        <v>7332</v>
      </c>
      <c r="C315" s="404" t="s">
        <v>7333</v>
      </c>
      <c r="D315" s="405">
        <v>2800</v>
      </c>
      <c r="E315" s="405" t="s">
        <v>7259</v>
      </c>
      <c r="F315" s="406">
        <v>42277</v>
      </c>
      <c r="G315" s="407" t="s">
        <v>7334</v>
      </c>
      <c r="H315" s="425" t="s">
        <v>7335</v>
      </c>
      <c r="I315" s="552" t="s">
        <v>1799</v>
      </c>
      <c r="J315" s="553"/>
      <c r="K315" s="552" t="s">
        <v>1799</v>
      </c>
      <c r="L315" s="553"/>
      <c r="M315" s="554" t="s">
        <v>1799</v>
      </c>
      <c r="N315" s="554"/>
      <c r="O315" s="554"/>
      <c r="P315" s="554"/>
      <c r="Q315" s="411"/>
    </row>
    <row r="316" spans="1:17" s="385" customFormat="1" ht="63.75" customHeight="1" x14ac:dyDescent="0.2">
      <c r="A316" s="403" t="s">
        <v>7336</v>
      </c>
      <c r="B316" s="404" t="s">
        <v>7079</v>
      </c>
      <c r="C316" s="404" t="s">
        <v>7337</v>
      </c>
      <c r="D316" s="405">
        <v>1260</v>
      </c>
      <c r="E316" s="405" t="s">
        <v>5790</v>
      </c>
      <c r="F316" s="406">
        <v>42271</v>
      </c>
      <c r="G316" s="407" t="s">
        <v>7338</v>
      </c>
      <c r="H316" s="425" t="s">
        <v>7339</v>
      </c>
      <c r="I316" s="556" t="s">
        <v>5699</v>
      </c>
      <c r="J316" s="556" t="s">
        <v>5699</v>
      </c>
      <c r="K316" s="556" t="s">
        <v>5699</v>
      </c>
      <c r="L316" s="556" t="s">
        <v>5699</v>
      </c>
      <c r="M316" s="556" t="s">
        <v>5699</v>
      </c>
      <c r="N316" s="556" t="s">
        <v>5699</v>
      </c>
      <c r="O316" s="556" t="s">
        <v>5699</v>
      </c>
      <c r="P316" s="556" t="s">
        <v>5699</v>
      </c>
      <c r="Q316" s="411" t="s">
        <v>8676</v>
      </c>
    </row>
    <row r="317" spans="1:17" s="385" customFormat="1" ht="63.75" customHeight="1" x14ac:dyDescent="0.2">
      <c r="A317" s="830" t="s">
        <v>7340</v>
      </c>
      <c r="B317" s="404" t="s">
        <v>6819</v>
      </c>
      <c r="C317" s="828" t="s">
        <v>7341</v>
      </c>
      <c r="D317" s="405">
        <v>199.15</v>
      </c>
      <c r="E317" s="405" t="s">
        <v>6293</v>
      </c>
      <c r="F317" s="406">
        <v>42304</v>
      </c>
      <c r="G317" s="407" t="s">
        <v>7342</v>
      </c>
      <c r="H317" s="425" t="s">
        <v>7343</v>
      </c>
      <c r="I317" s="552" t="s">
        <v>1799</v>
      </c>
      <c r="J317" s="553"/>
      <c r="K317" s="552" t="s">
        <v>1799</v>
      </c>
      <c r="L317" s="553"/>
      <c r="M317" s="554"/>
      <c r="N317" s="554"/>
      <c r="O317" s="554" t="s">
        <v>1799</v>
      </c>
      <c r="P317" s="554"/>
      <c r="Q317" s="411"/>
    </row>
    <row r="318" spans="1:17" s="385" customFormat="1" ht="63.75" customHeight="1" x14ac:dyDescent="0.2">
      <c r="A318" s="830"/>
      <c r="B318" s="404" t="s">
        <v>7163</v>
      </c>
      <c r="C318" s="828"/>
      <c r="D318" s="405">
        <v>203</v>
      </c>
      <c r="E318" s="405" t="s">
        <v>6293</v>
      </c>
      <c r="F318" s="406">
        <v>42304</v>
      </c>
      <c r="G318" s="407" t="s">
        <v>7540</v>
      </c>
      <c r="H318" s="425" t="s">
        <v>7344</v>
      </c>
      <c r="I318" s="552" t="s">
        <v>1799</v>
      </c>
      <c r="J318" s="553"/>
      <c r="K318" s="552" t="s">
        <v>1799</v>
      </c>
      <c r="L318" s="553"/>
      <c r="M318" s="554"/>
      <c r="N318" s="554"/>
      <c r="O318" s="554" t="s">
        <v>1799</v>
      </c>
      <c r="P318" s="554"/>
      <c r="Q318" s="411"/>
    </row>
    <row r="319" spans="1:17" s="385" customFormat="1" ht="63.75" customHeight="1" x14ac:dyDescent="0.2">
      <c r="A319" s="830"/>
      <c r="B319" s="404" t="s">
        <v>7345</v>
      </c>
      <c r="C319" s="828"/>
      <c r="D319" s="405">
        <v>35.74</v>
      </c>
      <c r="E319" s="405" t="s">
        <v>6293</v>
      </c>
      <c r="F319" s="406">
        <v>42304</v>
      </c>
      <c r="G319" s="407" t="s">
        <v>7346</v>
      </c>
      <c r="H319" s="425" t="s">
        <v>7347</v>
      </c>
      <c r="I319" s="552" t="s">
        <v>1799</v>
      </c>
      <c r="J319" s="553"/>
      <c r="K319" s="552" t="s">
        <v>1799</v>
      </c>
      <c r="L319" s="553"/>
      <c r="M319" s="554"/>
      <c r="N319" s="554"/>
      <c r="O319" s="554" t="s">
        <v>1799</v>
      </c>
      <c r="P319" s="554"/>
      <c r="Q319" s="411"/>
    </row>
    <row r="320" spans="1:17" s="385" customFormat="1" ht="63.75" customHeight="1" x14ac:dyDescent="0.2">
      <c r="A320" s="830"/>
      <c r="B320" s="404" t="s">
        <v>6912</v>
      </c>
      <c r="C320" s="828"/>
      <c r="D320" s="405">
        <v>75</v>
      </c>
      <c r="E320" s="405" t="s">
        <v>6293</v>
      </c>
      <c r="F320" s="406">
        <v>42304</v>
      </c>
      <c r="G320" s="407" t="s">
        <v>7348</v>
      </c>
      <c r="H320" s="425" t="s">
        <v>7349</v>
      </c>
      <c r="I320" s="552" t="s">
        <v>1799</v>
      </c>
      <c r="J320" s="553"/>
      <c r="K320" s="552" t="s">
        <v>1799</v>
      </c>
      <c r="L320" s="553"/>
      <c r="M320" s="554" t="s">
        <v>1799</v>
      </c>
      <c r="N320" s="554"/>
      <c r="O320" s="554"/>
      <c r="P320" s="554"/>
      <c r="Q320" s="411"/>
    </row>
    <row r="321" spans="1:17" s="385" customFormat="1" ht="63.75" customHeight="1" x14ac:dyDescent="0.2">
      <c r="A321" s="830"/>
      <c r="B321" s="404" t="s">
        <v>6729</v>
      </c>
      <c r="C321" s="828"/>
      <c r="D321" s="405">
        <v>120</v>
      </c>
      <c r="E321" s="405" t="s">
        <v>6293</v>
      </c>
      <c r="F321" s="406">
        <v>42306</v>
      </c>
      <c r="G321" s="407" t="s">
        <v>7350</v>
      </c>
      <c r="H321" s="425" t="s">
        <v>7351</v>
      </c>
      <c r="I321" s="552" t="s">
        <v>1799</v>
      </c>
      <c r="J321" s="553"/>
      <c r="K321" s="552" t="s">
        <v>1799</v>
      </c>
      <c r="L321" s="553"/>
      <c r="M321" s="554"/>
      <c r="N321" s="554"/>
      <c r="O321" s="554" t="s">
        <v>1799</v>
      </c>
      <c r="P321" s="554"/>
      <c r="Q321" s="411"/>
    </row>
    <row r="322" spans="1:17" s="385" customFormat="1" ht="63.75" customHeight="1" x14ac:dyDescent="0.2">
      <c r="A322" s="830"/>
      <c r="B322" s="404" t="s">
        <v>7541</v>
      </c>
      <c r="C322" s="828"/>
      <c r="D322" s="405">
        <v>147.5</v>
      </c>
      <c r="E322" s="405" t="s">
        <v>6293</v>
      </c>
      <c r="F322" s="406">
        <v>42306</v>
      </c>
      <c r="G322" s="407" t="s">
        <v>7352</v>
      </c>
      <c r="H322" s="425" t="s">
        <v>7353</v>
      </c>
      <c r="I322" s="408" t="s">
        <v>1799</v>
      </c>
      <c r="J322" s="409"/>
      <c r="K322" s="408" t="s">
        <v>1799</v>
      </c>
      <c r="L322" s="409"/>
      <c r="M322" s="545" t="s">
        <v>1799</v>
      </c>
      <c r="N322" s="545"/>
      <c r="O322" s="545"/>
      <c r="P322" s="545"/>
      <c r="Q322" s="411"/>
    </row>
    <row r="323" spans="1:17" s="385" customFormat="1" ht="63.75" customHeight="1" x14ac:dyDescent="0.2">
      <c r="A323" s="403" t="s">
        <v>7354</v>
      </c>
      <c r="B323" s="404" t="s">
        <v>7355</v>
      </c>
      <c r="C323" s="404" t="s">
        <v>7356</v>
      </c>
      <c r="D323" s="405">
        <v>1937.5</v>
      </c>
      <c r="E323" s="405" t="s">
        <v>5790</v>
      </c>
      <c r="F323" s="406">
        <v>42270</v>
      </c>
      <c r="G323" s="407" t="s">
        <v>7357</v>
      </c>
      <c r="H323" s="425" t="s">
        <v>7358</v>
      </c>
      <c r="I323" s="408" t="s">
        <v>1799</v>
      </c>
      <c r="J323" s="409"/>
      <c r="K323" s="408" t="s">
        <v>1799</v>
      </c>
      <c r="L323" s="409"/>
      <c r="M323" s="545"/>
      <c r="N323" s="545"/>
      <c r="O323" s="545" t="s">
        <v>1799</v>
      </c>
      <c r="P323" s="545"/>
      <c r="Q323" s="411"/>
    </row>
    <row r="324" spans="1:17" s="385" customFormat="1" ht="63.75" customHeight="1" x14ac:dyDescent="0.2">
      <c r="A324" s="830" t="s">
        <v>7359</v>
      </c>
      <c r="B324" s="404" t="s">
        <v>6463</v>
      </c>
      <c r="C324" s="828" t="s">
        <v>7360</v>
      </c>
      <c r="D324" s="405">
        <v>849.8</v>
      </c>
      <c r="E324" s="405" t="s">
        <v>5790</v>
      </c>
      <c r="F324" s="829">
        <v>42277</v>
      </c>
      <c r="G324" s="407" t="s">
        <v>7361</v>
      </c>
      <c r="H324" s="425" t="s">
        <v>7362</v>
      </c>
      <c r="I324" s="408" t="s">
        <v>1799</v>
      </c>
      <c r="J324" s="409"/>
      <c r="K324" s="408" t="s">
        <v>1799</v>
      </c>
      <c r="L324" s="409"/>
      <c r="M324" s="545" t="s">
        <v>1799</v>
      </c>
      <c r="N324" s="545"/>
      <c r="O324" s="545"/>
      <c r="P324" s="545"/>
      <c r="Q324" s="411"/>
    </row>
    <row r="325" spans="1:17" s="385" customFormat="1" ht="63.75" customHeight="1" x14ac:dyDescent="0.2">
      <c r="A325" s="830"/>
      <c r="B325" s="404" t="s">
        <v>7069</v>
      </c>
      <c r="C325" s="828"/>
      <c r="D325" s="405">
        <v>285.25</v>
      </c>
      <c r="E325" s="405" t="s">
        <v>5790</v>
      </c>
      <c r="F325" s="829"/>
      <c r="G325" s="407" t="s">
        <v>7363</v>
      </c>
      <c r="H325" s="425" t="s">
        <v>7364</v>
      </c>
      <c r="I325" s="408" t="s">
        <v>1799</v>
      </c>
      <c r="J325" s="409"/>
      <c r="K325" s="408" t="s">
        <v>1799</v>
      </c>
      <c r="L325" s="409"/>
      <c r="M325" s="545" t="s">
        <v>1799</v>
      </c>
      <c r="N325" s="545"/>
      <c r="O325" s="545"/>
      <c r="P325" s="545"/>
      <c r="Q325" s="411"/>
    </row>
    <row r="326" spans="1:17" s="385" customFormat="1" ht="63.75" customHeight="1" x14ac:dyDescent="0.2">
      <c r="A326" s="830"/>
      <c r="B326" s="404" t="s">
        <v>7163</v>
      </c>
      <c r="C326" s="828"/>
      <c r="D326" s="405">
        <v>8855</v>
      </c>
      <c r="E326" s="405" t="s">
        <v>5790</v>
      </c>
      <c r="F326" s="829"/>
      <c r="G326" s="407" t="s">
        <v>7365</v>
      </c>
      <c r="H326" s="425" t="s">
        <v>7366</v>
      </c>
      <c r="I326" s="552" t="s">
        <v>1799</v>
      </c>
      <c r="J326" s="553"/>
      <c r="K326" s="552" t="s">
        <v>1799</v>
      </c>
      <c r="L326" s="553"/>
      <c r="M326" s="554" t="s">
        <v>1799</v>
      </c>
      <c r="N326" s="554"/>
      <c r="O326" s="554"/>
      <c r="P326" s="554"/>
      <c r="Q326" s="411"/>
    </row>
    <row r="327" spans="1:17" s="385" customFormat="1" ht="63.75" customHeight="1" x14ac:dyDescent="0.2">
      <c r="A327" s="403" t="s">
        <v>7367</v>
      </c>
      <c r="B327" s="404" t="s">
        <v>5720</v>
      </c>
      <c r="C327" s="404" t="s">
        <v>5902</v>
      </c>
      <c r="D327" s="405">
        <v>116.43</v>
      </c>
      <c r="E327" s="405" t="s">
        <v>5790</v>
      </c>
      <c r="F327" s="406">
        <v>42269</v>
      </c>
      <c r="G327" s="407" t="s">
        <v>7368</v>
      </c>
      <c r="H327" s="425" t="s">
        <v>7369</v>
      </c>
      <c r="I327" s="408" t="s">
        <v>1799</v>
      </c>
      <c r="J327" s="409"/>
      <c r="K327" s="408" t="s">
        <v>1799</v>
      </c>
      <c r="L327" s="409"/>
      <c r="M327" s="545" t="s">
        <v>1799</v>
      </c>
      <c r="N327" s="545"/>
      <c r="O327" s="545"/>
      <c r="P327" s="545"/>
      <c r="Q327" s="411"/>
    </row>
    <row r="328" spans="1:17" s="385" customFormat="1" ht="63.75" customHeight="1" x14ac:dyDescent="0.2">
      <c r="A328" s="830" t="s">
        <v>7370</v>
      </c>
      <c r="B328" s="404" t="s">
        <v>7332</v>
      </c>
      <c r="C328" s="828" t="s">
        <v>7371</v>
      </c>
      <c r="D328" s="405">
        <v>3700</v>
      </c>
      <c r="E328" s="405" t="s">
        <v>6293</v>
      </c>
      <c r="F328" s="829">
        <v>42293</v>
      </c>
      <c r="G328" s="407" t="s">
        <v>7542</v>
      </c>
      <c r="H328" s="425" t="s">
        <v>7372</v>
      </c>
      <c r="I328" s="408" t="s">
        <v>1799</v>
      </c>
      <c r="J328" s="409"/>
      <c r="K328" s="408" t="s">
        <v>1799</v>
      </c>
      <c r="L328" s="409"/>
      <c r="M328" s="545" t="s">
        <v>1799</v>
      </c>
      <c r="N328" s="545"/>
      <c r="O328" s="545"/>
      <c r="P328" s="545"/>
      <c r="Q328" s="411"/>
    </row>
    <row r="329" spans="1:17" s="385" customFormat="1" ht="63.75" customHeight="1" x14ac:dyDescent="0.2">
      <c r="A329" s="830"/>
      <c r="B329" s="404" t="s">
        <v>7373</v>
      </c>
      <c r="C329" s="828"/>
      <c r="D329" s="405">
        <v>102</v>
      </c>
      <c r="E329" s="405" t="s">
        <v>6293</v>
      </c>
      <c r="F329" s="829"/>
      <c r="G329" s="407" t="s">
        <v>7374</v>
      </c>
      <c r="H329" s="425" t="s">
        <v>7375</v>
      </c>
      <c r="I329" s="552" t="s">
        <v>1799</v>
      </c>
      <c r="J329" s="553"/>
      <c r="K329" s="552" t="s">
        <v>1799</v>
      </c>
      <c r="L329" s="553"/>
      <c r="M329" s="554" t="s">
        <v>1799</v>
      </c>
      <c r="N329" s="554"/>
      <c r="O329" s="554"/>
      <c r="P329" s="554"/>
      <c r="Q329" s="411"/>
    </row>
    <row r="330" spans="1:17" s="385" customFormat="1" ht="63.75" customHeight="1" x14ac:dyDescent="0.2">
      <c r="A330" s="830"/>
      <c r="B330" s="404" t="s">
        <v>6991</v>
      </c>
      <c r="C330" s="828"/>
      <c r="D330" s="405">
        <v>444</v>
      </c>
      <c r="E330" s="405" t="s">
        <v>6293</v>
      </c>
      <c r="F330" s="829"/>
      <c r="G330" s="407" t="s">
        <v>7543</v>
      </c>
      <c r="H330" s="425" t="s">
        <v>7376</v>
      </c>
      <c r="I330" s="408" t="s">
        <v>1799</v>
      </c>
      <c r="J330" s="409"/>
      <c r="K330" s="408" t="s">
        <v>1799</v>
      </c>
      <c r="L330" s="409"/>
      <c r="M330" s="545" t="s">
        <v>1799</v>
      </c>
      <c r="N330" s="545"/>
      <c r="O330" s="545"/>
      <c r="P330" s="545"/>
      <c r="Q330" s="411"/>
    </row>
    <row r="331" spans="1:17" s="385" customFormat="1" ht="63.75" customHeight="1" x14ac:dyDescent="0.2">
      <c r="A331" s="403" t="s">
        <v>7377</v>
      </c>
      <c r="B331" s="404" t="s">
        <v>7378</v>
      </c>
      <c r="C331" s="404" t="s">
        <v>7379</v>
      </c>
      <c r="D331" s="405">
        <v>1234</v>
      </c>
      <c r="E331" s="405" t="s">
        <v>6718</v>
      </c>
      <c r="F331" s="406">
        <v>42317</v>
      </c>
      <c r="G331" s="407" t="s">
        <v>7380</v>
      </c>
      <c r="H331" s="425" t="s">
        <v>7381</v>
      </c>
      <c r="I331" s="552" t="s">
        <v>1799</v>
      </c>
      <c r="J331" s="553"/>
      <c r="K331" s="552" t="s">
        <v>1799</v>
      </c>
      <c r="L331" s="553"/>
      <c r="M331" s="554" t="s">
        <v>1799</v>
      </c>
      <c r="N331" s="554"/>
      <c r="O331" s="554"/>
      <c r="P331" s="554"/>
      <c r="Q331" s="411"/>
    </row>
    <row r="332" spans="1:17" s="385" customFormat="1" ht="63.75" customHeight="1" x14ac:dyDescent="0.2">
      <c r="A332" s="403" t="s">
        <v>7382</v>
      </c>
      <c r="B332" s="404" t="s">
        <v>7383</v>
      </c>
      <c r="C332" s="404" t="s">
        <v>7384</v>
      </c>
      <c r="D332" s="405">
        <v>1020</v>
      </c>
      <c r="E332" s="405" t="s">
        <v>6293</v>
      </c>
      <c r="F332" s="406">
        <v>42291</v>
      </c>
      <c r="G332" s="407" t="s">
        <v>7544</v>
      </c>
      <c r="H332" s="425" t="s">
        <v>7385</v>
      </c>
      <c r="I332" s="552" t="s">
        <v>1799</v>
      </c>
      <c r="J332" s="553"/>
      <c r="K332" s="552" t="s">
        <v>1799</v>
      </c>
      <c r="L332" s="553"/>
      <c r="M332" s="554" t="s">
        <v>1799</v>
      </c>
      <c r="N332" s="554"/>
      <c r="O332" s="554"/>
      <c r="P332" s="554"/>
      <c r="Q332" s="411"/>
    </row>
    <row r="333" spans="1:17" s="385" customFormat="1" ht="63.75" customHeight="1" x14ac:dyDescent="0.2">
      <c r="A333" s="403" t="s">
        <v>7386</v>
      </c>
      <c r="B333" s="404" t="s">
        <v>5716</v>
      </c>
      <c r="C333" s="404" t="s">
        <v>6215</v>
      </c>
      <c r="D333" s="405">
        <v>271.2</v>
      </c>
      <c r="E333" s="405" t="s">
        <v>6293</v>
      </c>
      <c r="F333" s="406">
        <v>42291</v>
      </c>
      <c r="G333" s="407" t="s">
        <v>7387</v>
      </c>
      <c r="H333" s="425" t="s">
        <v>7388</v>
      </c>
      <c r="I333" s="408" t="s">
        <v>1799</v>
      </c>
      <c r="J333" s="409"/>
      <c r="K333" s="408" t="s">
        <v>1799</v>
      </c>
      <c r="L333" s="409"/>
      <c r="M333" s="545" t="s">
        <v>1799</v>
      </c>
      <c r="N333" s="545"/>
      <c r="O333" s="545"/>
      <c r="P333" s="545"/>
      <c r="Q333" s="411"/>
    </row>
    <row r="334" spans="1:17" s="385" customFormat="1" ht="63.75" customHeight="1" x14ac:dyDescent="0.2">
      <c r="A334" s="403" t="s">
        <v>7389</v>
      </c>
      <c r="B334" s="404" t="s">
        <v>6010</v>
      </c>
      <c r="C334" s="404" t="s">
        <v>7390</v>
      </c>
      <c r="D334" s="405">
        <v>1236</v>
      </c>
      <c r="E334" s="405" t="s">
        <v>6293</v>
      </c>
      <c r="F334" s="406">
        <v>42304</v>
      </c>
      <c r="G334" s="407" t="s">
        <v>7391</v>
      </c>
      <c r="H334" s="425" t="s">
        <v>7392</v>
      </c>
      <c r="I334" s="408" t="s">
        <v>1799</v>
      </c>
      <c r="J334" s="409"/>
      <c r="K334" s="408" t="s">
        <v>1799</v>
      </c>
      <c r="L334" s="409"/>
      <c r="M334" s="545" t="s">
        <v>1799</v>
      </c>
      <c r="N334" s="545"/>
      <c r="O334" s="545"/>
      <c r="P334" s="545"/>
      <c r="Q334" s="411"/>
    </row>
    <row r="335" spans="1:17" s="385" customFormat="1" ht="63.75" customHeight="1" x14ac:dyDescent="0.2">
      <c r="A335" s="403" t="s">
        <v>7393</v>
      </c>
      <c r="B335" s="404" t="s">
        <v>6760</v>
      </c>
      <c r="C335" s="404" t="s">
        <v>6066</v>
      </c>
      <c r="D335" s="405">
        <v>8995.08</v>
      </c>
      <c r="E335" s="405" t="s">
        <v>6718</v>
      </c>
      <c r="F335" s="406">
        <v>42326</v>
      </c>
      <c r="G335" s="407" t="s">
        <v>7394</v>
      </c>
      <c r="H335" s="425" t="s">
        <v>7395</v>
      </c>
      <c r="I335" s="552" t="s">
        <v>1799</v>
      </c>
      <c r="J335" s="553"/>
      <c r="K335" s="552" t="s">
        <v>1799</v>
      </c>
      <c r="L335" s="553"/>
      <c r="M335" s="554" t="s">
        <v>1799</v>
      </c>
      <c r="N335" s="554"/>
      <c r="O335" s="554"/>
      <c r="P335" s="554"/>
      <c r="Q335" s="411"/>
    </row>
    <row r="336" spans="1:17" s="385" customFormat="1" ht="63.75" customHeight="1" x14ac:dyDescent="0.2">
      <c r="A336" s="403" t="s">
        <v>7396</v>
      </c>
      <c r="B336" s="404" t="s">
        <v>6262</v>
      </c>
      <c r="C336" s="404" t="s">
        <v>7397</v>
      </c>
      <c r="D336" s="405">
        <v>680</v>
      </c>
      <c r="E336" s="405" t="s">
        <v>6718</v>
      </c>
      <c r="F336" s="406">
        <v>42312</v>
      </c>
      <c r="G336" s="407" t="s">
        <v>7398</v>
      </c>
      <c r="H336" s="425" t="s">
        <v>7399</v>
      </c>
      <c r="I336" s="552" t="s">
        <v>1799</v>
      </c>
      <c r="J336" s="553"/>
      <c r="K336" s="552" t="s">
        <v>1799</v>
      </c>
      <c r="L336" s="553"/>
      <c r="M336" s="554" t="s">
        <v>1799</v>
      </c>
      <c r="N336" s="554"/>
      <c r="O336" s="554"/>
      <c r="P336" s="554"/>
      <c r="Q336" s="411"/>
    </row>
    <row r="337" spans="1:17" s="385" customFormat="1" ht="63.75" customHeight="1" x14ac:dyDescent="0.2">
      <c r="A337" s="403" t="s">
        <v>7400</v>
      </c>
      <c r="B337" s="404" t="s">
        <v>7545</v>
      </c>
      <c r="C337" s="404" t="s">
        <v>7401</v>
      </c>
      <c r="D337" s="405">
        <v>895</v>
      </c>
      <c r="E337" s="405" t="s">
        <v>6718</v>
      </c>
      <c r="F337" s="406">
        <v>42319</v>
      </c>
      <c r="G337" s="407" t="s">
        <v>7402</v>
      </c>
      <c r="H337" s="425" t="s">
        <v>7403</v>
      </c>
      <c r="I337" s="408" t="s">
        <v>1799</v>
      </c>
      <c r="J337" s="409"/>
      <c r="K337" s="408" t="s">
        <v>1799</v>
      </c>
      <c r="L337" s="409"/>
      <c r="M337" s="545"/>
      <c r="N337" s="545"/>
      <c r="O337" s="545" t="s">
        <v>1799</v>
      </c>
      <c r="P337" s="545"/>
      <c r="Q337" s="411"/>
    </row>
    <row r="338" spans="1:17" s="385" customFormat="1" ht="63.75" customHeight="1" x14ac:dyDescent="0.2">
      <c r="A338" s="403" t="s">
        <v>7404</v>
      </c>
      <c r="B338" s="404" t="s">
        <v>7405</v>
      </c>
      <c r="C338" s="404" t="s">
        <v>7406</v>
      </c>
      <c r="D338" s="405">
        <v>480</v>
      </c>
      <c r="E338" s="405" t="s">
        <v>6718</v>
      </c>
      <c r="F338" s="406">
        <v>42319</v>
      </c>
      <c r="G338" s="407" t="s">
        <v>7407</v>
      </c>
      <c r="H338" s="425" t="s">
        <v>7408</v>
      </c>
      <c r="I338" s="408" t="s">
        <v>1799</v>
      </c>
      <c r="J338" s="409"/>
      <c r="K338" s="408" t="s">
        <v>1799</v>
      </c>
      <c r="L338" s="409"/>
      <c r="M338" s="545" t="s">
        <v>1799</v>
      </c>
      <c r="N338" s="545"/>
      <c r="O338" s="545"/>
      <c r="P338" s="545"/>
      <c r="Q338" s="411"/>
    </row>
    <row r="339" spans="1:17" s="385" customFormat="1" ht="88.5" customHeight="1" x14ac:dyDescent="0.2">
      <c r="A339" s="403" t="s">
        <v>7409</v>
      </c>
      <c r="B339" s="404" t="s">
        <v>5818</v>
      </c>
      <c r="C339" s="404" t="s">
        <v>7410</v>
      </c>
      <c r="D339" s="405">
        <v>460</v>
      </c>
      <c r="E339" s="405" t="s">
        <v>6718</v>
      </c>
      <c r="F339" s="406">
        <v>42320</v>
      </c>
      <c r="G339" s="407" t="s">
        <v>7546</v>
      </c>
      <c r="H339" s="425" t="s">
        <v>7411</v>
      </c>
      <c r="I339" s="552"/>
      <c r="J339" s="553" t="s">
        <v>1799</v>
      </c>
      <c r="K339" s="552"/>
      <c r="L339" s="553" t="s">
        <v>1799</v>
      </c>
      <c r="M339" s="554"/>
      <c r="N339" s="554"/>
      <c r="O339" s="554"/>
      <c r="P339" s="554" t="s">
        <v>1799</v>
      </c>
      <c r="Q339" s="423" t="s">
        <v>8377</v>
      </c>
    </row>
    <row r="340" spans="1:17" s="385" customFormat="1" ht="63.75" customHeight="1" x14ac:dyDescent="0.2">
      <c r="A340" s="403" t="s">
        <v>7412</v>
      </c>
      <c r="B340" s="404" t="s">
        <v>7012</v>
      </c>
      <c r="C340" s="404" t="s">
        <v>7413</v>
      </c>
      <c r="D340" s="405">
        <v>1750</v>
      </c>
      <c r="E340" s="405" t="s">
        <v>6718</v>
      </c>
      <c r="F340" s="406">
        <v>42321</v>
      </c>
      <c r="G340" s="407" t="s">
        <v>7414</v>
      </c>
      <c r="H340" s="425" t="s">
        <v>7415</v>
      </c>
      <c r="I340" s="408" t="s">
        <v>1799</v>
      </c>
      <c r="J340" s="409"/>
      <c r="K340" s="408" t="s">
        <v>1799</v>
      </c>
      <c r="L340" s="409"/>
      <c r="M340" s="545"/>
      <c r="N340" s="545"/>
      <c r="O340" s="545" t="s">
        <v>1799</v>
      </c>
      <c r="P340" s="545"/>
      <c r="Q340" s="411"/>
    </row>
    <row r="341" spans="1:17" s="385" customFormat="1" ht="63.75" customHeight="1" x14ac:dyDescent="0.2">
      <c r="A341" s="403" t="s">
        <v>7416</v>
      </c>
      <c r="B341" s="404" t="s">
        <v>7417</v>
      </c>
      <c r="C341" s="404" t="s">
        <v>7547</v>
      </c>
      <c r="D341" s="405">
        <v>1695</v>
      </c>
      <c r="E341" s="405" t="s">
        <v>6718</v>
      </c>
      <c r="F341" s="406">
        <v>42324</v>
      </c>
      <c r="G341" s="407" t="s">
        <v>7418</v>
      </c>
      <c r="H341" s="425" t="s">
        <v>7419</v>
      </c>
      <c r="I341" s="408" t="s">
        <v>1799</v>
      </c>
      <c r="J341" s="409"/>
      <c r="K341" s="408" t="s">
        <v>1799</v>
      </c>
      <c r="L341" s="409"/>
      <c r="M341" s="545" t="s">
        <v>1799</v>
      </c>
      <c r="N341" s="545"/>
      <c r="O341" s="545"/>
      <c r="P341" s="545"/>
      <c r="Q341" s="411"/>
    </row>
    <row r="342" spans="1:17" s="385" customFormat="1" ht="63.75" customHeight="1" x14ac:dyDescent="0.2">
      <c r="A342" s="403" t="s">
        <v>7420</v>
      </c>
      <c r="B342" s="404" t="s">
        <v>7421</v>
      </c>
      <c r="C342" s="404" t="s">
        <v>7422</v>
      </c>
      <c r="D342" s="405">
        <v>3110</v>
      </c>
      <c r="E342" s="405" t="s">
        <v>6718</v>
      </c>
      <c r="F342" s="406">
        <v>42334</v>
      </c>
      <c r="G342" s="407" t="s">
        <v>7423</v>
      </c>
      <c r="H342" s="425" t="s">
        <v>7424</v>
      </c>
      <c r="I342" s="552" t="s">
        <v>1799</v>
      </c>
      <c r="J342" s="553"/>
      <c r="K342" s="552" t="s">
        <v>1799</v>
      </c>
      <c r="L342" s="553"/>
      <c r="M342" s="554" t="s">
        <v>1799</v>
      </c>
      <c r="N342" s="554"/>
      <c r="O342" s="554"/>
      <c r="P342" s="554"/>
      <c r="Q342" s="411"/>
    </row>
    <row r="343" spans="1:17" s="385" customFormat="1" ht="63.75" customHeight="1" x14ac:dyDescent="0.2">
      <c r="A343" s="830" t="s">
        <v>7425</v>
      </c>
      <c r="B343" s="404" t="s">
        <v>6010</v>
      </c>
      <c r="C343" s="831" t="s">
        <v>7426</v>
      </c>
      <c r="D343" s="405">
        <v>117.75</v>
      </c>
      <c r="E343" s="405" t="s">
        <v>6718</v>
      </c>
      <c r="F343" s="829">
        <v>42334</v>
      </c>
      <c r="G343" s="407" t="s">
        <v>7427</v>
      </c>
      <c r="H343" s="425" t="s">
        <v>7428</v>
      </c>
      <c r="I343" s="408" t="s">
        <v>1799</v>
      </c>
      <c r="J343" s="409"/>
      <c r="K343" s="408" t="s">
        <v>1799</v>
      </c>
      <c r="L343" s="409"/>
      <c r="M343" s="545"/>
      <c r="N343" s="545"/>
      <c r="O343" s="545" t="s">
        <v>1799</v>
      </c>
      <c r="P343" s="545"/>
      <c r="Q343" s="411"/>
    </row>
    <row r="344" spans="1:17" s="385" customFormat="1" ht="63.75" customHeight="1" x14ac:dyDescent="0.2">
      <c r="A344" s="830"/>
      <c r="B344" s="404" t="s">
        <v>7429</v>
      </c>
      <c r="C344" s="831"/>
      <c r="D344" s="405">
        <v>47.5</v>
      </c>
      <c r="E344" s="405" t="s">
        <v>6718</v>
      </c>
      <c r="F344" s="829"/>
      <c r="G344" s="407" t="s">
        <v>7430</v>
      </c>
      <c r="H344" s="425" t="s">
        <v>7431</v>
      </c>
      <c r="I344" s="408" t="s">
        <v>1799</v>
      </c>
      <c r="J344" s="409"/>
      <c r="K344" s="408" t="s">
        <v>1799</v>
      </c>
      <c r="L344" s="409"/>
      <c r="M344" s="545" t="s">
        <v>1799</v>
      </c>
      <c r="N344" s="545"/>
      <c r="O344" s="545"/>
      <c r="P344" s="545"/>
      <c r="Q344" s="411"/>
    </row>
    <row r="345" spans="1:17" s="385" customFormat="1" ht="63.75" customHeight="1" x14ac:dyDescent="0.2">
      <c r="A345" s="830"/>
      <c r="B345" s="404" t="s">
        <v>6738</v>
      </c>
      <c r="C345" s="831"/>
      <c r="D345" s="405">
        <v>881.4</v>
      </c>
      <c r="E345" s="405" t="s">
        <v>6718</v>
      </c>
      <c r="F345" s="829"/>
      <c r="G345" s="407" t="s">
        <v>7432</v>
      </c>
      <c r="H345" s="425" t="s">
        <v>7433</v>
      </c>
      <c r="I345" s="408" t="s">
        <v>1799</v>
      </c>
      <c r="J345" s="409"/>
      <c r="K345" s="408" t="s">
        <v>1799</v>
      </c>
      <c r="L345" s="409"/>
      <c r="M345" s="545"/>
      <c r="N345" s="545"/>
      <c r="O345" s="545" t="s">
        <v>1799</v>
      </c>
      <c r="P345" s="545"/>
      <c r="Q345" s="411"/>
    </row>
    <row r="346" spans="1:17" s="385" customFormat="1" ht="63.75" customHeight="1" x14ac:dyDescent="0.2">
      <c r="A346" s="830"/>
      <c r="B346" s="404" t="s">
        <v>6019</v>
      </c>
      <c r="C346" s="831"/>
      <c r="D346" s="405">
        <v>143.41999999999999</v>
      </c>
      <c r="E346" s="405" t="s">
        <v>6718</v>
      </c>
      <c r="F346" s="829"/>
      <c r="G346" s="407" t="s">
        <v>7434</v>
      </c>
      <c r="H346" s="425" t="s">
        <v>7435</v>
      </c>
      <c r="I346" s="408" t="s">
        <v>1799</v>
      </c>
      <c r="J346" s="409"/>
      <c r="K346" s="408" t="s">
        <v>1799</v>
      </c>
      <c r="L346" s="409"/>
      <c r="M346" s="545"/>
      <c r="N346" s="545"/>
      <c r="O346" s="545" t="s">
        <v>1799</v>
      </c>
      <c r="P346" s="545"/>
      <c r="Q346" s="411"/>
    </row>
    <row r="347" spans="1:17" s="385" customFormat="1" ht="63.75" customHeight="1" x14ac:dyDescent="0.2">
      <c r="A347" s="403" t="s">
        <v>7436</v>
      </c>
      <c r="B347" s="404" t="s">
        <v>6112</v>
      </c>
      <c r="C347" s="404" t="s">
        <v>7548</v>
      </c>
      <c r="D347" s="405">
        <v>160</v>
      </c>
      <c r="E347" s="405" t="s">
        <v>6718</v>
      </c>
      <c r="F347" s="406">
        <v>42331</v>
      </c>
      <c r="G347" s="407" t="s">
        <v>7437</v>
      </c>
      <c r="H347" s="425" t="s">
        <v>7438</v>
      </c>
      <c r="I347" s="408" t="s">
        <v>1799</v>
      </c>
      <c r="J347" s="409"/>
      <c r="K347" s="408" t="s">
        <v>1799</v>
      </c>
      <c r="L347" s="409"/>
      <c r="M347" s="545" t="s">
        <v>1799</v>
      </c>
      <c r="N347" s="545"/>
      <c r="O347" s="545"/>
      <c r="P347" s="545"/>
      <c r="Q347" s="411"/>
    </row>
    <row r="348" spans="1:17" s="385" customFormat="1" ht="63.75" customHeight="1" x14ac:dyDescent="0.2">
      <c r="A348" s="830" t="s">
        <v>7439</v>
      </c>
      <c r="B348" s="404" t="s">
        <v>7440</v>
      </c>
      <c r="C348" s="828" t="s">
        <v>7320</v>
      </c>
      <c r="D348" s="405">
        <v>60</v>
      </c>
      <c r="E348" s="405" t="s">
        <v>6718</v>
      </c>
      <c r="F348" s="829">
        <v>42333</v>
      </c>
      <c r="G348" s="407" t="s">
        <v>7441</v>
      </c>
      <c r="H348" s="425" t="s">
        <v>7442</v>
      </c>
      <c r="I348" s="408" t="s">
        <v>1799</v>
      </c>
      <c r="J348" s="409"/>
      <c r="K348" s="408" t="s">
        <v>1799</v>
      </c>
      <c r="L348" s="409"/>
      <c r="M348" s="545" t="s">
        <v>1799</v>
      </c>
      <c r="N348" s="545"/>
      <c r="O348" s="545"/>
      <c r="P348" s="545"/>
      <c r="Q348" s="411"/>
    </row>
    <row r="349" spans="1:17" s="385" customFormat="1" ht="63.75" customHeight="1" x14ac:dyDescent="0.2">
      <c r="A349" s="830"/>
      <c r="B349" s="404" t="s">
        <v>5874</v>
      </c>
      <c r="C349" s="828"/>
      <c r="D349" s="405">
        <v>482.85</v>
      </c>
      <c r="E349" s="405" t="s">
        <v>6718</v>
      </c>
      <c r="F349" s="829"/>
      <c r="G349" s="407" t="s">
        <v>7443</v>
      </c>
      <c r="H349" s="425" t="s">
        <v>7444</v>
      </c>
      <c r="I349" s="408" t="s">
        <v>1799</v>
      </c>
      <c r="J349" s="409"/>
      <c r="K349" s="408" t="s">
        <v>1799</v>
      </c>
      <c r="L349" s="409"/>
      <c r="M349" s="545" t="s">
        <v>1799</v>
      </c>
      <c r="N349" s="545"/>
      <c r="O349" s="545"/>
      <c r="P349" s="545"/>
      <c r="Q349" s="411"/>
    </row>
    <row r="350" spans="1:17" s="385" customFormat="1" ht="63.75" customHeight="1" x14ac:dyDescent="0.2">
      <c r="A350" s="830" t="s">
        <v>7445</v>
      </c>
      <c r="B350" s="404" t="s">
        <v>5860</v>
      </c>
      <c r="C350" s="828" t="s">
        <v>7446</v>
      </c>
      <c r="D350" s="405">
        <v>52</v>
      </c>
      <c r="E350" s="405" t="s">
        <v>6718</v>
      </c>
      <c r="F350" s="829">
        <v>42334</v>
      </c>
      <c r="G350" s="407" t="s">
        <v>7434</v>
      </c>
      <c r="H350" s="425" t="s">
        <v>7447</v>
      </c>
      <c r="I350" s="408" t="s">
        <v>1799</v>
      </c>
      <c r="J350" s="409"/>
      <c r="K350" s="408" t="s">
        <v>1799</v>
      </c>
      <c r="L350" s="409"/>
      <c r="M350" s="545" t="s">
        <v>1799</v>
      </c>
      <c r="N350" s="545"/>
      <c r="O350" s="545"/>
      <c r="P350" s="545"/>
      <c r="Q350" s="411"/>
    </row>
    <row r="351" spans="1:17" s="385" customFormat="1" ht="63.75" customHeight="1" x14ac:dyDescent="0.2">
      <c r="A351" s="830"/>
      <c r="B351" s="404" t="s">
        <v>6816</v>
      </c>
      <c r="C351" s="828"/>
      <c r="D351" s="405">
        <v>39.9</v>
      </c>
      <c r="E351" s="405" t="s">
        <v>6718</v>
      </c>
      <c r="F351" s="829"/>
      <c r="G351" s="407" t="s">
        <v>7448</v>
      </c>
      <c r="H351" s="425" t="s">
        <v>7449</v>
      </c>
      <c r="I351" s="408" t="s">
        <v>1799</v>
      </c>
      <c r="J351" s="409"/>
      <c r="K351" s="408" t="s">
        <v>1799</v>
      </c>
      <c r="L351" s="409"/>
      <c r="M351" s="545" t="s">
        <v>1799</v>
      </c>
      <c r="N351" s="545"/>
      <c r="O351" s="545"/>
      <c r="P351" s="545"/>
      <c r="Q351" s="411"/>
    </row>
    <row r="352" spans="1:17" s="385" customFormat="1" ht="63.75" customHeight="1" x14ac:dyDescent="0.2">
      <c r="A352" s="830"/>
      <c r="B352" s="404" t="s">
        <v>6819</v>
      </c>
      <c r="C352" s="828"/>
      <c r="D352" s="405">
        <v>23.45</v>
      </c>
      <c r="E352" s="405" t="s">
        <v>6718</v>
      </c>
      <c r="F352" s="829"/>
      <c r="G352" s="407" t="s">
        <v>7441</v>
      </c>
      <c r="H352" s="425" t="s">
        <v>7450</v>
      </c>
      <c r="I352" s="408" t="s">
        <v>1799</v>
      </c>
      <c r="J352" s="409"/>
      <c r="K352" s="408" t="s">
        <v>1799</v>
      </c>
      <c r="L352" s="409"/>
      <c r="M352" s="545" t="s">
        <v>1799</v>
      </c>
      <c r="N352" s="545"/>
      <c r="O352" s="545"/>
      <c r="P352" s="545"/>
      <c r="Q352" s="411"/>
    </row>
    <row r="353" spans="1:17" s="385" customFormat="1" ht="94.5" customHeight="1" x14ac:dyDescent="0.2">
      <c r="A353" s="830" t="s">
        <v>7451</v>
      </c>
      <c r="B353" s="404" t="s">
        <v>7452</v>
      </c>
      <c r="C353" s="828" t="s">
        <v>7453</v>
      </c>
      <c r="D353" s="405">
        <v>258.89999999999998</v>
      </c>
      <c r="E353" s="405" t="s">
        <v>6240</v>
      </c>
      <c r="F353" s="829">
        <v>42341</v>
      </c>
      <c r="G353" s="407" t="s">
        <v>7454</v>
      </c>
      <c r="H353" s="425" t="s">
        <v>7455</v>
      </c>
      <c r="I353" s="552" t="s">
        <v>1799</v>
      </c>
      <c r="J353" s="553"/>
      <c r="K353" s="552" t="s">
        <v>1799</v>
      </c>
      <c r="L353" s="553"/>
      <c r="M353" s="554"/>
      <c r="N353" s="554"/>
      <c r="O353" s="554"/>
      <c r="P353" s="554" t="s">
        <v>1799</v>
      </c>
      <c r="Q353" s="423" t="s">
        <v>8677</v>
      </c>
    </row>
    <row r="354" spans="1:17" s="385" customFormat="1" ht="63.75" customHeight="1" x14ac:dyDescent="0.2">
      <c r="A354" s="830"/>
      <c r="B354" s="404" t="s">
        <v>6875</v>
      </c>
      <c r="C354" s="828"/>
      <c r="D354" s="405">
        <v>542.4</v>
      </c>
      <c r="E354" s="405" t="s">
        <v>6240</v>
      </c>
      <c r="F354" s="829"/>
      <c r="G354" s="407" t="s">
        <v>7456</v>
      </c>
      <c r="H354" s="425" t="s">
        <v>7457</v>
      </c>
      <c r="I354" s="512" t="s">
        <v>1799</v>
      </c>
      <c r="J354" s="513"/>
      <c r="K354" s="512" t="s">
        <v>1799</v>
      </c>
      <c r="L354" s="513"/>
      <c r="M354" s="514" t="s">
        <v>1799</v>
      </c>
      <c r="N354" s="514"/>
      <c r="O354" s="514"/>
      <c r="P354" s="514"/>
      <c r="Q354" s="411"/>
    </row>
    <row r="355" spans="1:17" s="385" customFormat="1" ht="63.75" customHeight="1" x14ac:dyDescent="0.2">
      <c r="A355" s="830" t="s">
        <v>7458</v>
      </c>
      <c r="B355" s="404" t="s">
        <v>5716</v>
      </c>
      <c r="C355" s="831" t="s">
        <v>5902</v>
      </c>
      <c r="D355" s="405">
        <v>169.5</v>
      </c>
      <c r="E355" s="405" t="s">
        <v>6718</v>
      </c>
      <c r="F355" s="829">
        <v>42327</v>
      </c>
      <c r="G355" s="829" t="s">
        <v>7459</v>
      </c>
      <c r="H355" s="425" t="s">
        <v>7460</v>
      </c>
      <c r="I355" s="512" t="s">
        <v>1799</v>
      </c>
      <c r="J355" s="513"/>
      <c r="K355" s="512" t="s">
        <v>1799</v>
      </c>
      <c r="L355" s="513"/>
      <c r="M355" s="514" t="s">
        <v>1799</v>
      </c>
      <c r="N355" s="514"/>
      <c r="O355" s="514"/>
      <c r="P355" s="514"/>
      <c r="Q355" s="411"/>
    </row>
    <row r="356" spans="1:17" s="385" customFormat="1" ht="63.75" customHeight="1" x14ac:dyDescent="0.2">
      <c r="A356" s="830"/>
      <c r="B356" s="404" t="s">
        <v>5719</v>
      </c>
      <c r="C356" s="831"/>
      <c r="D356" s="405">
        <v>169.5</v>
      </c>
      <c r="E356" s="405" t="s">
        <v>6718</v>
      </c>
      <c r="F356" s="829"/>
      <c r="G356" s="829"/>
      <c r="H356" s="425" t="s">
        <v>7461</v>
      </c>
      <c r="I356" s="512" t="s">
        <v>1799</v>
      </c>
      <c r="J356" s="513"/>
      <c r="K356" s="512" t="s">
        <v>1799</v>
      </c>
      <c r="L356" s="513"/>
      <c r="M356" s="514" t="s">
        <v>1799</v>
      </c>
      <c r="N356" s="514"/>
      <c r="O356" s="514"/>
      <c r="P356" s="514"/>
      <c r="Q356" s="411"/>
    </row>
    <row r="357" spans="1:17" s="385" customFormat="1" ht="63.75" customHeight="1" x14ac:dyDescent="0.2">
      <c r="A357" s="403" t="s">
        <v>7462</v>
      </c>
      <c r="B357" s="404" t="s">
        <v>6841</v>
      </c>
      <c r="C357" s="404" t="s">
        <v>7463</v>
      </c>
      <c r="D357" s="405">
        <v>120</v>
      </c>
      <c r="E357" s="405" t="s">
        <v>6718</v>
      </c>
      <c r="F357" s="406">
        <v>42333</v>
      </c>
      <c r="G357" s="407" t="s">
        <v>7464</v>
      </c>
      <c r="H357" s="425" t="s">
        <v>7465</v>
      </c>
      <c r="I357" s="512" t="s">
        <v>1799</v>
      </c>
      <c r="J357" s="513"/>
      <c r="K357" s="512" t="s">
        <v>1799</v>
      </c>
      <c r="L357" s="513"/>
      <c r="M357" s="514" t="s">
        <v>1799</v>
      </c>
      <c r="N357" s="514"/>
      <c r="O357" s="514"/>
      <c r="P357" s="514"/>
      <c r="Q357" s="411"/>
    </row>
    <row r="358" spans="1:17" s="385" customFormat="1" ht="63.75" customHeight="1" x14ac:dyDescent="0.2">
      <c r="A358" s="403" t="s">
        <v>7466</v>
      </c>
      <c r="B358" s="404" t="s">
        <v>7467</v>
      </c>
      <c r="C358" s="404" t="s">
        <v>7468</v>
      </c>
      <c r="D358" s="405">
        <v>219</v>
      </c>
      <c r="E358" s="405" t="s">
        <v>6240</v>
      </c>
      <c r="F358" s="406">
        <v>42361</v>
      </c>
      <c r="G358" s="407" t="s">
        <v>7469</v>
      </c>
      <c r="H358" s="425" t="s">
        <v>7470</v>
      </c>
      <c r="I358" s="552" t="s">
        <v>1799</v>
      </c>
      <c r="J358" s="553"/>
      <c r="K358" s="552" t="s">
        <v>1799</v>
      </c>
      <c r="L358" s="553"/>
      <c r="M358" s="554" t="s">
        <v>1799</v>
      </c>
      <c r="N358" s="554"/>
      <c r="O358" s="554"/>
      <c r="P358" s="554"/>
      <c r="Q358" s="411"/>
    </row>
    <row r="359" spans="1:17" s="385" customFormat="1" ht="63.75" customHeight="1" x14ac:dyDescent="0.2">
      <c r="A359" s="403" t="s">
        <v>7471</v>
      </c>
      <c r="B359" s="404" t="s">
        <v>5729</v>
      </c>
      <c r="C359" s="404" t="s">
        <v>5730</v>
      </c>
      <c r="D359" s="405">
        <v>566.54999999999995</v>
      </c>
      <c r="E359" s="405" t="s">
        <v>6718</v>
      </c>
      <c r="F359" s="406">
        <v>42325</v>
      </c>
      <c r="G359" s="407" t="s">
        <v>7472</v>
      </c>
      <c r="H359" s="425" t="s">
        <v>7473</v>
      </c>
      <c r="I359" s="552" t="s">
        <v>1799</v>
      </c>
      <c r="J359" s="553"/>
      <c r="K359" s="552" t="s">
        <v>1799</v>
      </c>
      <c r="L359" s="553"/>
      <c r="M359" s="554" t="s">
        <v>1799</v>
      </c>
      <c r="N359" s="554"/>
      <c r="O359" s="554"/>
      <c r="P359" s="554"/>
      <c r="Q359" s="411"/>
    </row>
    <row r="360" spans="1:17" s="392" customFormat="1" ht="63.75" customHeight="1" x14ac:dyDescent="0.2">
      <c r="A360" s="827" t="s">
        <v>7474</v>
      </c>
      <c r="B360" s="404" t="s">
        <v>7284</v>
      </c>
      <c r="C360" s="828" t="s">
        <v>6476</v>
      </c>
      <c r="D360" s="416">
        <v>100166.74</v>
      </c>
      <c r="E360" s="417" t="s">
        <v>5992</v>
      </c>
      <c r="F360" s="406">
        <v>42104</v>
      </c>
      <c r="G360" s="418" t="s">
        <v>7475</v>
      </c>
      <c r="H360" s="419" t="s">
        <v>7549</v>
      </c>
      <c r="I360" s="408" t="s">
        <v>1799</v>
      </c>
      <c r="J360" s="409"/>
      <c r="K360" s="408" t="s">
        <v>1799</v>
      </c>
      <c r="L360" s="409"/>
      <c r="M360" s="408" t="s">
        <v>1799</v>
      </c>
      <c r="N360" s="409"/>
      <c r="O360" s="408"/>
      <c r="P360" s="409"/>
      <c r="Q360" s="414"/>
    </row>
    <row r="361" spans="1:17" s="392" customFormat="1" ht="63.75" customHeight="1" x14ac:dyDescent="0.2">
      <c r="A361" s="827"/>
      <c r="B361" s="404" t="s">
        <v>3569</v>
      </c>
      <c r="C361" s="828"/>
      <c r="D361" s="416">
        <v>20665.95</v>
      </c>
      <c r="E361" s="417" t="s">
        <v>5992</v>
      </c>
      <c r="F361" s="406">
        <v>42104</v>
      </c>
      <c r="G361" s="418" t="s">
        <v>7476</v>
      </c>
      <c r="H361" s="419" t="s">
        <v>7550</v>
      </c>
      <c r="I361" s="408" t="s">
        <v>1799</v>
      </c>
      <c r="J361" s="409"/>
      <c r="K361" s="408" t="s">
        <v>1799</v>
      </c>
      <c r="L361" s="409"/>
      <c r="M361" s="408" t="s">
        <v>1799</v>
      </c>
      <c r="N361" s="409"/>
      <c r="O361" s="408"/>
      <c r="P361" s="409"/>
      <c r="Q361" s="414"/>
    </row>
    <row r="362" spans="1:17" s="392" customFormat="1" ht="63.75" customHeight="1" x14ac:dyDescent="0.2">
      <c r="A362" s="827"/>
      <c r="B362" s="404" t="s">
        <v>7163</v>
      </c>
      <c r="C362" s="828"/>
      <c r="D362" s="416">
        <v>35661</v>
      </c>
      <c r="E362" s="417" t="s">
        <v>5992</v>
      </c>
      <c r="F362" s="406">
        <v>42104</v>
      </c>
      <c r="G362" s="418" t="s">
        <v>7475</v>
      </c>
      <c r="H362" s="419" t="s">
        <v>7477</v>
      </c>
      <c r="I362" s="408" t="s">
        <v>1799</v>
      </c>
      <c r="J362" s="409"/>
      <c r="K362" s="408" t="s">
        <v>1799</v>
      </c>
      <c r="L362" s="409"/>
      <c r="M362" s="408" t="s">
        <v>1799</v>
      </c>
      <c r="N362" s="409"/>
      <c r="O362" s="408"/>
      <c r="P362" s="409"/>
      <c r="Q362" s="414"/>
    </row>
    <row r="363" spans="1:17" s="392" customFormat="1" ht="119.25" customHeight="1" x14ac:dyDescent="0.2">
      <c r="A363" s="827"/>
      <c r="B363" s="404" t="s">
        <v>6069</v>
      </c>
      <c r="C363" s="828"/>
      <c r="D363" s="416">
        <v>13670</v>
      </c>
      <c r="E363" s="417" t="s">
        <v>5992</v>
      </c>
      <c r="F363" s="406">
        <v>42104</v>
      </c>
      <c r="G363" s="418" t="s">
        <v>7478</v>
      </c>
      <c r="H363" s="419" t="s">
        <v>7479</v>
      </c>
      <c r="I363" s="552"/>
      <c r="J363" s="552" t="s">
        <v>1799</v>
      </c>
      <c r="K363" s="552" t="s">
        <v>1799</v>
      </c>
      <c r="L363" s="553"/>
      <c r="M363" s="552"/>
      <c r="N363" s="553"/>
      <c r="O363" s="552"/>
      <c r="P363" s="552" t="s">
        <v>1799</v>
      </c>
      <c r="Q363" s="445" t="s">
        <v>7526</v>
      </c>
    </row>
    <row r="364" spans="1:17" s="392" customFormat="1" ht="183.75" customHeight="1" x14ac:dyDescent="0.2">
      <c r="A364" s="827" t="s">
        <v>7480</v>
      </c>
      <c r="B364" s="404" t="s">
        <v>7481</v>
      </c>
      <c r="C364" s="828" t="s">
        <v>7482</v>
      </c>
      <c r="D364" s="416">
        <v>6527.4</v>
      </c>
      <c r="E364" s="417" t="s">
        <v>6012</v>
      </c>
      <c r="F364" s="406">
        <v>42135</v>
      </c>
      <c r="G364" s="418" t="s">
        <v>7483</v>
      </c>
      <c r="H364" s="419" t="s">
        <v>7484</v>
      </c>
      <c r="I364" s="446"/>
      <c r="J364" s="446" t="s">
        <v>1799</v>
      </c>
      <c r="K364" s="446" t="s">
        <v>1799</v>
      </c>
      <c r="L364" s="447"/>
      <c r="M364" s="446"/>
      <c r="N364" s="447"/>
      <c r="O364" s="446"/>
      <c r="P364" s="446" t="s">
        <v>1799</v>
      </c>
      <c r="Q364" s="445" t="s">
        <v>7529</v>
      </c>
    </row>
    <row r="365" spans="1:17" s="392" customFormat="1" ht="63.75" customHeight="1" x14ac:dyDescent="0.2">
      <c r="A365" s="827"/>
      <c r="B365" s="404" t="s">
        <v>7485</v>
      </c>
      <c r="C365" s="828"/>
      <c r="D365" s="416">
        <v>1252.48</v>
      </c>
      <c r="E365" s="417" t="s">
        <v>6012</v>
      </c>
      <c r="F365" s="406">
        <v>42135</v>
      </c>
      <c r="G365" s="418" t="s">
        <v>7486</v>
      </c>
      <c r="H365" s="419" t="s">
        <v>7487</v>
      </c>
      <c r="I365" s="408" t="s">
        <v>1799</v>
      </c>
      <c r="J365" s="409"/>
      <c r="K365" s="408" t="s">
        <v>1799</v>
      </c>
      <c r="L365" s="409"/>
      <c r="M365" s="408" t="s">
        <v>1799</v>
      </c>
      <c r="N365" s="409"/>
      <c r="O365" s="408"/>
      <c r="P365" s="409"/>
      <c r="Q365" s="414"/>
    </row>
    <row r="366" spans="1:17" s="392" customFormat="1" ht="90.75" customHeight="1" x14ac:dyDescent="0.2">
      <c r="A366" s="827"/>
      <c r="B366" s="404" t="s">
        <v>6010</v>
      </c>
      <c r="C366" s="828"/>
      <c r="D366" s="416">
        <v>74572</v>
      </c>
      <c r="E366" s="417" t="s">
        <v>6012</v>
      </c>
      <c r="F366" s="406">
        <v>42135</v>
      </c>
      <c r="G366" s="418" t="s">
        <v>7488</v>
      </c>
      <c r="H366" s="419" t="s">
        <v>7489</v>
      </c>
      <c r="I366" s="552" t="s">
        <v>1799</v>
      </c>
      <c r="J366" s="553"/>
      <c r="K366" s="552" t="s">
        <v>1799</v>
      </c>
      <c r="L366" s="553"/>
      <c r="M366" s="552"/>
      <c r="N366" s="553"/>
      <c r="O366" s="552"/>
      <c r="P366" s="553" t="s">
        <v>1799</v>
      </c>
      <c r="Q366" s="444" t="s">
        <v>8384</v>
      </c>
    </row>
    <row r="367" spans="1:17" s="392" customFormat="1" ht="63.75" customHeight="1" x14ac:dyDescent="0.2">
      <c r="A367" s="415" t="s">
        <v>7490</v>
      </c>
      <c r="B367" s="404" t="s">
        <v>7491</v>
      </c>
      <c r="C367" s="404" t="s">
        <v>6011</v>
      </c>
      <c r="D367" s="416" t="s">
        <v>5699</v>
      </c>
      <c r="E367" s="417" t="s">
        <v>5992</v>
      </c>
      <c r="F367" s="406">
        <v>42109</v>
      </c>
      <c r="G367" s="428" t="s">
        <v>7492</v>
      </c>
      <c r="H367" s="428" t="s">
        <v>7493</v>
      </c>
      <c r="I367" s="512" t="s">
        <v>5699</v>
      </c>
      <c r="J367" s="512" t="s">
        <v>5699</v>
      </c>
      <c r="K367" s="512" t="s">
        <v>5699</v>
      </c>
      <c r="L367" s="512" t="s">
        <v>5699</v>
      </c>
      <c r="M367" s="512" t="s">
        <v>5699</v>
      </c>
      <c r="N367" s="512" t="s">
        <v>5699</v>
      </c>
      <c r="O367" s="512" t="s">
        <v>5699</v>
      </c>
      <c r="P367" s="512" t="s">
        <v>5699</v>
      </c>
      <c r="Q367" s="414" t="s">
        <v>8678</v>
      </c>
    </row>
    <row r="368" spans="1:17" s="392" customFormat="1" ht="63.75" customHeight="1" x14ac:dyDescent="0.2">
      <c r="A368" s="827" t="s">
        <v>7494</v>
      </c>
      <c r="B368" s="404" t="s">
        <v>5929</v>
      </c>
      <c r="C368" s="828" t="s">
        <v>6468</v>
      </c>
      <c r="D368" s="416">
        <v>29259.200000000001</v>
      </c>
      <c r="E368" s="417" t="s">
        <v>6012</v>
      </c>
      <c r="F368" s="829">
        <v>42145</v>
      </c>
      <c r="G368" s="418" t="s">
        <v>7495</v>
      </c>
      <c r="H368" s="419" t="s">
        <v>7496</v>
      </c>
      <c r="I368" s="552"/>
      <c r="J368" s="552" t="s">
        <v>1799</v>
      </c>
      <c r="K368" s="552" t="s">
        <v>1799</v>
      </c>
      <c r="L368" s="553"/>
      <c r="M368" s="552"/>
      <c r="N368" s="553"/>
      <c r="O368" s="552"/>
      <c r="P368" s="552" t="s">
        <v>1799</v>
      </c>
      <c r="Q368" s="444" t="s">
        <v>8385</v>
      </c>
    </row>
    <row r="369" spans="1:17" s="392" customFormat="1" ht="86.25" customHeight="1" x14ac:dyDescent="0.2">
      <c r="A369" s="827"/>
      <c r="B369" s="404" t="s">
        <v>6841</v>
      </c>
      <c r="C369" s="828"/>
      <c r="D369" s="416">
        <v>17682.259999999998</v>
      </c>
      <c r="E369" s="417" t="s">
        <v>6012</v>
      </c>
      <c r="F369" s="829"/>
      <c r="G369" s="418" t="s">
        <v>7497</v>
      </c>
      <c r="H369" s="419" t="s">
        <v>7498</v>
      </c>
      <c r="I369" s="552"/>
      <c r="J369" s="552" t="s">
        <v>1799</v>
      </c>
      <c r="K369" s="552" t="s">
        <v>1799</v>
      </c>
      <c r="L369" s="553"/>
      <c r="M369" s="552"/>
      <c r="N369" s="553"/>
      <c r="O369" s="552"/>
      <c r="P369" s="552" t="s">
        <v>1799</v>
      </c>
      <c r="Q369" s="444" t="s">
        <v>8380</v>
      </c>
    </row>
    <row r="370" spans="1:17" s="392" customFormat="1" ht="63.75" customHeight="1" x14ac:dyDescent="0.2">
      <c r="A370" s="827"/>
      <c r="B370" s="404" t="s">
        <v>6010</v>
      </c>
      <c r="C370" s="828"/>
      <c r="D370" s="416">
        <v>27970</v>
      </c>
      <c r="E370" s="417" t="s">
        <v>6012</v>
      </c>
      <c r="F370" s="829"/>
      <c r="G370" s="418" t="s">
        <v>7499</v>
      </c>
      <c r="H370" s="419" t="s">
        <v>7500</v>
      </c>
      <c r="I370" s="408" t="s">
        <v>1799</v>
      </c>
      <c r="J370" s="409"/>
      <c r="K370" s="408" t="s">
        <v>1799</v>
      </c>
      <c r="L370" s="409"/>
      <c r="M370" s="408"/>
      <c r="N370" s="409"/>
      <c r="O370" s="408" t="s">
        <v>1799</v>
      </c>
      <c r="P370" s="409"/>
      <c r="Q370" s="414"/>
    </row>
    <row r="371" spans="1:17" s="392" customFormat="1" ht="95.25" customHeight="1" x14ac:dyDescent="0.2">
      <c r="A371" s="827"/>
      <c r="B371" s="404" t="s">
        <v>6846</v>
      </c>
      <c r="C371" s="828"/>
      <c r="D371" s="416">
        <v>3127.4</v>
      </c>
      <c r="E371" s="417" t="s">
        <v>6012</v>
      </c>
      <c r="F371" s="829"/>
      <c r="G371" s="418" t="s">
        <v>7501</v>
      </c>
      <c r="H371" s="419" t="s">
        <v>7502</v>
      </c>
      <c r="I371" s="552"/>
      <c r="J371" s="552" t="s">
        <v>1799</v>
      </c>
      <c r="K371" s="552" t="s">
        <v>1799</v>
      </c>
      <c r="L371" s="553"/>
      <c r="M371" s="552"/>
      <c r="N371" s="553"/>
      <c r="O371" s="552"/>
      <c r="P371" s="552" t="s">
        <v>1799</v>
      </c>
      <c r="Q371" s="444" t="s">
        <v>8384</v>
      </c>
    </row>
    <row r="372" spans="1:17" s="392" customFormat="1" ht="63.75" customHeight="1" x14ac:dyDescent="0.2">
      <c r="A372" s="415" t="s">
        <v>7503</v>
      </c>
      <c r="B372" s="404" t="s">
        <v>6019</v>
      </c>
      <c r="C372" s="404" t="s">
        <v>6011</v>
      </c>
      <c r="D372" s="416">
        <v>70000</v>
      </c>
      <c r="E372" s="417" t="s">
        <v>5822</v>
      </c>
      <c r="F372" s="406">
        <v>42179</v>
      </c>
      <c r="G372" s="418" t="s">
        <v>7530</v>
      </c>
      <c r="H372" s="419" t="s">
        <v>7504</v>
      </c>
      <c r="I372" s="552" t="s">
        <v>1799</v>
      </c>
      <c r="J372" s="553"/>
      <c r="K372" s="552" t="s">
        <v>1799</v>
      </c>
      <c r="L372" s="553"/>
      <c r="M372" s="552" t="s">
        <v>1799</v>
      </c>
      <c r="N372" s="553"/>
      <c r="O372" s="552"/>
      <c r="P372" s="553"/>
      <c r="Q372" s="414"/>
    </row>
    <row r="373" spans="1:17" s="392" customFormat="1" ht="63.75" customHeight="1" x14ac:dyDescent="0.2">
      <c r="A373" s="827" t="s">
        <v>7505</v>
      </c>
      <c r="B373" s="404" t="s">
        <v>54</v>
      </c>
      <c r="C373" s="828" t="s">
        <v>7506</v>
      </c>
      <c r="D373" s="416">
        <v>5008</v>
      </c>
      <c r="E373" s="417" t="s">
        <v>5777</v>
      </c>
      <c r="F373" s="406">
        <v>42212</v>
      </c>
      <c r="G373" s="418" t="s">
        <v>7507</v>
      </c>
      <c r="H373" s="419" t="s">
        <v>7508</v>
      </c>
      <c r="I373" s="408" t="s">
        <v>1799</v>
      </c>
      <c r="J373" s="409"/>
      <c r="K373" s="408" t="s">
        <v>1799</v>
      </c>
      <c r="L373" s="409"/>
      <c r="M373" s="408" t="s">
        <v>1799</v>
      </c>
      <c r="N373" s="409"/>
      <c r="O373" s="408"/>
      <c r="P373" s="513"/>
      <c r="Q373" s="414"/>
    </row>
    <row r="374" spans="1:17" s="392" customFormat="1" ht="63.75" customHeight="1" x14ac:dyDescent="0.2">
      <c r="A374" s="827"/>
      <c r="B374" s="404" t="s">
        <v>7509</v>
      </c>
      <c r="C374" s="828"/>
      <c r="D374" s="416">
        <v>28132.79</v>
      </c>
      <c r="E374" s="417" t="s">
        <v>5777</v>
      </c>
      <c r="F374" s="406">
        <v>42213</v>
      </c>
      <c r="G374" s="418" t="s">
        <v>7510</v>
      </c>
      <c r="H374" s="419" t="s">
        <v>7511</v>
      </c>
      <c r="I374" s="408" t="s">
        <v>1799</v>
      </c>
      <c r="J374" s="409"/>
      <c r="K374" s="408" t="s">
        <v>1799</v>
      </c>
      <c r="L374" s="409"/>
      <c r="M374" s="408" t="s">
        <v>1799</v>
      </c>
      <c r="N374" s="409"/>
      <c r="O374" s="408"/>
      <c r="P374" s="513"/>
      <c r="Q374" s="414"/>
    </row>
    <row r="375" spans="1:17" s="392" customFormat="1" ht="92.25" customHeight="1" x14ac:dyDescent="0.2">
      <c r="A375" s="827"/>
      <c r="B375" s="404" t="s">
        <v>7512</v>
      </c>
      <c r="C375" s="828"/>
      <c r="D375" s="416">
        <v>29831</v>
      </c>
      <c r="E375" s="417" t="s">
        <v>5777</v>
      </c>
      <c r="F375" s="406">
        <v>42215</v>
      </c>
      <c r="G375" s="418" t="s">
        <v>7513</v>
      </c>
      <c r="H375" s="419" t="s">
        <v>7514</v>
      </c>
      <c r="I375" s="552"/>
      <c r="J375" s="552" t="s">
        <v>1799</v>
      </c>
      <c r="K375" s="552" t="s">
        <v>1799</v>
      </c>
      <c r="L375" s="553"/>
      <c r="M375" s="552"/>
      <c r="N375" s="553"/>
      <c r="O375" s="552"/>
      <c r="P375" s="552" t="s">
        <v>1799</v>
      </c>
      <c r="Q375" s="444" t="s">
        <v>8381</v>
      </c>
    </row>
    <row r="376" spans="1:17" s="392" customFormat="1" ht="63.75" customHeight="1" x14ac:dyDescent="0.2">
      <c r="A376" s="415" t="s">
        <v>7515</v>
      </c>
      <c r="B376" s="404" t="s">
        <v>266</v>
      </c>
      <c r="C376" s="404" t="s">
        <v>7516</v>
      </c>
      <c r="D376" s="416">
        <v>78450</v>
      </c>
      <c r="E376" s="417" t="s">
        <v>5777</v>
      </c>
      <c r="F376" s="406">
        <v>42215</v>
      </c>
      <c r="G376" s="418" t="s">
        <v>7517</v>
      </c>
      <c r="H376" s="419" t="s">
        <v>7518</v>
      </c>
      <c r="I376" s="408" t="s">
        <v>1799</v>
      </c>
      <c r="J376" s="409"/>
      <c r="K376" s="408" t="s">
        <v>1799</v>
      </c>
      <c r="L376" s="409"/>
      <c r="M376" s="408" t="s">
        <v>1799</v>
      </c>
      <c r="N376" s="409"/>
      <c r="O376" s="408"/>
      <c r="P376" s="409"/>
      <c r="Q376" s="414"/>
    </row>
    <row r="377" spans="1:17" s="392" customFormat="1" ht="63.75" customHeight="1" x14ac:dyDescent="0.2">
      <c r="A377" s="827" t="s">
        <v>7519</v>
      </c>
      <c r="B377" s="404" t="s">
        <v>7284</v>
      </c>
      <c r="C377" s="828" t="s">
        <v>6476</v>
      </c>
      <c r="D377" s="416">
        <v>92489.02</v>
      </c>
      <c r="E377" s="417" t="s">
        <v>7259</v>
      </c>
      <c r="F377" s="406">
        <v>42269</v>
      </c>
      <c r="G377" s="418" t="s">
        <v>7520</v>
      </c>
      <c r="H377" s="419" t="s">
        <v>7521</v>
      </c>
      <c r="I377" s="408" t="s">
        <v>1799</v>
      </c>
      <c r="J377" s="409"/>
      <c r="K377" s="408" t="s">
        <v>1799</v>
      </c>
      <c r="L377" s="409"/>
      <c r="M377" s="408" t="s">
        <v>1799</v>
      </c>
      <c r="N377" s="409"/>
      <c r="O377" s="408"/>
      <c r="P377" s="409"/>
      <c r="Q377" s="414"/>
    </row>
    <row r="378" spans="1:17" s="392" customFormat="1" ht="63.75" customHeight="1" x14ac:dyDescent="0.2">
      <c r="A378" s="827"/>
      <c r="B378" s="404" t="s">
        <v>7163</v>
      </c>
      <c r="C378" s="828"/>
      <c r="D378" s="416">
        <v>46601</v>
      </c>
      <c r="E378" s="417" t="s">
        <v>7259</v>
      </c>
      <c r="F378" s="406">
        <v>42269</v>
      </c>
      <c r="G378" s="418" t="s">
        <v>7520</v>
      </c>
      <c r="H378" s="419" t="s">
        <v>7522</v>
      </c>
      <c r="I378" s="408" t="s">
        <v>1799</v>
      </c>
      <c r="J378" s="409"/>
      <c r="K378" s="408" t="s">
        <v>1799</v>
      </c>
      <c r="L378" s="409"/>
      <c r="M378" s="408" t="s">
        <v>1799</v>
      </c>
      <c r="N378" s="409"/>
      <c r="O378" s="408"/>
      <c r="P378" s="409"/>
      <c r="Q378" s="414"/>
    </row>
    <row r="379" spans="1:17" s="385" customFormat="1" ht="84.75" customHeight="1" thickBot="1" x14ac:dyDescent="0.25">
      <c r="A379" s="429" t="s">
        <v>7523</v>
      </c>
      <c r="B379" s="430" t="s">
        <v>7524</v>
      </c>
      <c r="C379" s="430" t="s">
        <v>6446</v>
      </c>
      <c r="D379" s="431">
        <v>65000</v>
      </c>
      <c r="E379" s="432" t="s">
        <v>6012</v>
      </c>
      <c r="F379" s="433">
        <v>42130</v>
      </c>
      <c r="G379" s="434" t="s">
        <v>7531</v>
      </c>
      <c r="H379" s="435" t="s">
        <v>7525</v>
      </c>
      <c r="I379" s="557" t="s">
        <v>1799</v>
      </c>
      <c r="J379" s="558"/>
      <c r="K379" s="557" t="s">
        <v>1799</v>
      </c>
      <c r="L379" s="558"/>
      <c r="M379" s="559" t="s">
        <v>1799</v>
      </c>
      <c r="N379" s="559"/>
      <c r="O379" s="559"/>
      <c r="P379" s="559"/>
      <c r="Q379" s="436"/>
    </row>
    <row r="380" spans="1:17" s="385" customFormat="1" ht="63.75" customHeight="1" thickTop="1" x14ac:dyDescent="0.2">
      <c r="A380" s="394"/>
      <c r="B380" s="395"/>
      <c r="C380" s="393"/>
      <c r="D380" s="398"/>
      <c r="E380" s="397"/>
      <c r="F380" s="395"/>
      <c r="G380" s="395"/>
      <c r="H380" s="395"/>
      <c r="M380" s="386"/>
      <c r="N380" s="386"/>
      <c r="O380" s="386"/>
      <c r="P380" s="386"/>
      <c r="Q380" s="386"/>
    </row>
    <row r="381" spans="1:17" s="385" customFormat="1" ht="63.75" customHeight="1" x14ac:dyDescent="0.2">
      <c r="A381" s="394"/>
      <c r="B381" s="395"/>
      <c r="C381" s="393"/>
      <c r="D381" s="398"/>
      <c r="E381" s="397"/>
      <c r="F381" s="395"/>
      <c r="G381" s="395"/>
      <c r="H381" s="395"/>
      <c r="M381" s="386"/>
      <c r="N381" s="386"/>
      <c r="O381" s="386"/>
      <c r="P381" s="386"/>
      <c r="Q381" s="386"/>
    </row>
    <row r="382" spans="1:17" s="385" customFormat="1" ht="63.75" customHeight="1" x14ac:dyDescent="0.2">
      <c r="A382" s="394"/>
      <c r="B382" s="395"/>
      <c r="C382" s="393"/>
      <c r="D382" s="398"/>
      <c r="E382" s="397"/>
      <c r="F382" s="395"/>
      <c r="G382" s="395"/>
      <c r="H382" s="395"/>
      <c r="M382" s="386"/>
      <c r="N382" s="386"/>
      <c r="O382" s="386"/>
      <c r="P382" s="386"/>
      <c r="Q382" s="386"/>
    </row>
    <row r="383" spans="1:17" s="385" customFormat="1" ht="63.75" customHeight="1" x14ac:dyDescent="0.2">
      <c r="A383" s="394"/>
      <c r="B383" s="395"/>
      <c r="C383" s="393"/>
      <c r="D383" s="398"/>
      <c r="E383" s="397"/>
      <c r="F383" s="395"/>
      <c r="G383" s="395"/>
      <c r="H383" s="395"/>
      <c r="M383" s="386"/>
      <c r="N383" s="386"/>
      <c r="O383" s="386"/>
      <c r="P383" s="386"/>
      <c r="Q383" s="386"/>
    </row>
    <row r="384" spans="1:17" s="385" customFormat="1" ht="63.75" customHeight="1" x14ac:dyDescent="0.2">
      <c r="A384" s="394"/>
      <c r="B384" s="395"/>
      <c r="C384" s="393"/>
      <c r="D384" s="398"/>
      <c r="E384" s="397"/>
      <c r="F384" s="395"/>
      <c r="G384" s="395"/>
      <c r="H384" s="395"/>
      <c r="M384" s="386"/>
      <c r="N384" s="386"/>
      <c r="O384" s="386"/>
      <c r="P384" s="386"/>
      <c r="Q384" s="386"/>
    </row>
    <row r="385" spans="1:17" s="385" customFormat="1" ht="63.75" customHeight="1" x14ac:dyDescent="0.2">
      <c r="A385" s="394"/>
      <c r="B385" s="395"/>
      <c r="C385" s="393"/>
      <c r="D385" s="398"/>
      <c r="E385" s="397"/>
      <c r="F385" s="395"/>
      <c r="G385" s="395"/>
      <c r="H385" s="395"/>
      <c r="M385" s="386"/>
      <c r="N385" s="386"/>
      <c r="O385" s="386"/>
      <c r="P385" s="386"/>
      <c r="Q385" s="386"/>
    </row>
    <row r="386" spans="1:17" s="385" customFormat="1" ht="63.75" customHeight="1" x14ac:dyDescent="0.2">
      <c r="A386" s="394"/>
      <c r="B386" s="395"/>
      <c r="C386" s="393"/>
      <c r="D386" s="398"/>
      <c r="E386" s="397"/>
      <c r="F386" s="395"/>
      <c r="G386" s="395"/>
      <c r="H386" s="395"/>
      <c r="M386" s="386"/>
      <c r="N386" s="386"/>
      <c r="O386" s="386"/>
      <c r="P386" s="386"/>
      <c r="Q386" s="386"/>
    </row>
    <row r="387" spans="1:17" s="385" customFormat="1" ht="63.75" customHeight="1" x14ac:dyDescent="0.2">
      <c r="A387" s="394"/>
      <c r="B387" s="395"/>
      <c r="C387" s="393"/>
      <c r="D387" s="398"/>
      <c r="E387" s="397"/>
      <c r="F387" s="395"/>
      <c r="G387" s="395"/>
      <c r="H387" s="395"/>
      <c r="M387" s="386"/>
      <c r="N387" s="386"/>
      <c r="O387" s="386"/>
      <c r="P387" s="386"/>
      <c r="Q387" s="386"/>
    </row>
    <row r="388" spans="1:17" s="385" customFormat="1" ht="63.75" customHeight="1" x14ac:dyDescent="0.2">
      <c r="A388" s="394"/>
      <c r="B388" s="395"/>
      <c r="C388" s="393"/>
      <c r="D388" s="398"/>
      <c r="E388" s="397"/>
      <c r="F388" s="395"/>
      <c r="G388" s="395"/>
      <c r="H388" s="395"/>
      <c r="M388" s="386"/>
      <c r="N388" s="386"/>
      <c r="O388" s="386"/>
      <c r="P388" s="386"/>
      <c r="Q388" s="386"/>
    </row>
    <row r="389" spans="1:17" s="385" customFormat="1" ht="63.75" customHeight="1" x14ac:dyDescent="0.2">
      <c r="A389" s="394"/>
      <c r="B389" s="395"/>
      <c r="C389" s="393"/>
      <c r="D389" s="398"/>
      <c r="E389" s="397"/>
      <c r="F389" s="395"/>
      <c r="G389" s="395"/>
      <c r="H389" s="395"/>
      <c r="M389" s="386"/>
      <c r="N389" s="386"/>
      <c r="O389" s="386"/>
      <c r="P389" s="386"/>
      <c r="Q389" s="386"/>
    </row>
    <row r="390" spans="1:17" s="385" customFormat="1" ht="63.75" customHeight="1" x14ac:dyDescent="0.2">
      <c r="A390" s="394"/>
      <c r="B390" s="395"/>
      <c r="C390" s="393"/>
      <c r="D390" s="398"/>
      <c r="E390" s="397"/>
      <c r="F390" s="395"/>
      <c r="G390" s="395"/>
      <c r="H390" s="395"/>
      <c r="M390" s="386"/>
      <c r="N390" s="386"/>
      <c r="O390" s="386"/>
      <c r="P390" s="386"/>
      <c r="Q390" s="386"/>
    </row>
    <row r="391" spans="1:17" s="385" customFormat="1" ht="63.75" customHeight="1" x14ac:dyDescent="0.2">
      <c r="A391" s="394"/>
      <c r="B391" s="395"/>
      <c r="C391" s="393"/>
      <c r="D391" s="398"/>
      <c r="E391" s="397"/>
      <c r="F391" s="395"/>
      <c r="G391" s="395"/>
      <c r="H391" s="395"/>
      <c r="M391" s="386"/>
      <c r="N391" s="386"/>
      <c r="O391" s="386"/>
      <c r="P391" s="386"/>
      <c r="Q391" s="386"/>
    </row>
    <row r="392" spans="1:17" s="385" customFormat="1" ht="63.75" customHeight="1" x14ac:dyDescent="0.2">
      <c r="A392" s="394"/>
      <c r="B392" s="395"/>
      <c r="C392" s="393"/>
      <c r="D392" s="398"/>
      <c r="E392" s="397"/>
      <c r="F392" s="395"/>
      <c r="G392" s="395"/>
      <c r="H392" s="395"/>
      <c r="M392" s="386"/>
      <c r="N392" s="386"/>
      <c r="O392" s="386"/>
      <c r="P392" s="386"/>
      <c r="Q392" s="386"/>
    </row>
    <row r="393" spans="1:17" s="385" customFormat="1" ht="63.75" customHeight="1" x14ac:dyDescent="0.2">
      <c r="A393" s="394"/>
      <c r="B393" s="395"/>
      <c r="C393" s="393"/>
      <c r="D393" s="398"/>
      <c r="E393" s="397"/>
      <c r="F393" s="395"/>
      <c r="G393" s="395"/>
      <c r="H393" s="395"/>
      <c r="M393" s="386"/>
      <c r="N393" s="386"/>
      <c r="O393" s="386"/>
      <c r="P393" s="386"/>
      <c r="Q393" s="386"/>
    </row>
    <row r="394" spans="1:17" s="385" customFormat="1" ht="63.75" customHeight="1" x14ac:dyDescent="0.2">
      <c r="A394" s="394"/>
      <c r="B394" s="395"/>
      <c r="C394" s="393"/>
      <c r="D394" s="398"/>
      <c r="E394" s="397"/>
      <c r="F394" s="395"/>
      <c r="G394" s="395"/>
      <c r="H394" s="395"/>
      <c r="M394" s="386"/>
      <c r="N394" s="386"/>
      <c r="O394" s="386"/>
      <c r="P394" s="386"/>
      <c r="Q394" s="386"/>
    </row>
    <row r="395" spans="1:17" s="385" customFormat="1" ht="63.75" customHeight="1" x14ac:dyDescent="0.2">
      <c r="A395" s="394"/>
      <c r="B395" s="395"/>
      <c r="C395" s="393"/>
      <c r="D395" s="398"/>
      <c r="E395" s="397"/>
      <c r="F395" s="395"/>
      <c r="G395" s="395"/>
      <c r="H395" s="395"/>
      <c r="M395" s="386"/>
      <c r="N395" s="386"/>
      <c r="O395" s="386"/>
      <c r="P395" s="386"/>
      <c r="Q395" s="386"/>
    </row>
    <row r="396" spans="1:17" s="385" customFormat="1" ht="63.75" customHeight="1" x14ac:dyDescent="0.2">
      <c r="A396" s="394"/>
      <c r="B396" s="395"/>
      <c r="C396" s="393"/>
      <c r="D396" s="398"/>
      <c r="E396" s="397"/>
      <c r="F396" s="395"/>
      <c r="G396" s="395"/>
      <c r="H396" s="395"/>
      <c r="M396" s="386"/>
      <c r="N396" s="386"/>
      <c r="O396" s="386"/>
      <c r="P396" s="386"/>
      <c r="Q396" s="386"/>
    </row>
    <row r="397" spans="1:17" s="385" customFormat="1" ht="63.75" customHeight="1" x14ac:dyDescent="0.2">
      <c r="A397" s="394"/>
      <c r="B397" s="395"/>
      <c r="C397" s="393"/>
      <c r="D397" s="398"/>
      <c r="E397" s="397"/>
      <c r="F397" s="395"/>
      <c r="G397" s="395"/>
      <c r="H397" s="395"/>
      <c r="M397" s="386"/>
      <c r="N397" s="386"/>
      <c r="O397" s="386"/>
      <c r="P397" s="386"/>
      <c r="Q397" s="386"/>
    </row>
    <row r="398" spans="1:17" s="385" customFormat="1" ht="63.75" customHeight="1" x14ac:dyDescent="0.2">
      <c r="A398" s="394"/>
      <c r="B398" s="395"/>
      <c r="C398" s="393"/>
      <c r="D398" s="398"/>
      <c r="E398" s="397"/>
      <c r="F398" s="395"/>
      <c r="G398" s="395"/>
      <c r="H398" s="395"/>
      <c r="M398" s="386"/>
      <c r="N398" s="386"/>
      <c r="O398" s="386"/>
      <c r="P398" s="386"/>
      <c r="Q398" s="386"/>
    </row>
    <row r="399" spans="1:17" s="385" customFormat="1" ht="63.75" customHeight="1" x14ac:dyDescent="0.2">
      <c r="A399" s="394"/>
      <c r="B399" s="395"/>
      <c r="C399" s="393"/>
      <c r="D399" s="398"/>
      <c r="E399" s="397"/>
      <c r="F399" s="395"/>
      <c r="G399" s="395"/>
      <c r="H399" s="395"/>
      <c r="M399" s="386"/>
      <c r="N399" s="386"/>
      <c r="O399" s="386"/>
      <c r="P399" s="386"/>
      <c r="Q399" s="386"/>
    </row>
    <row r="400" spans="1:17" s="385" customFormat="1" ht="63.75" customHeight="1" x14ac:dyDescent="0.2">
      <c r="A400" s="394"/>
      <c r="B400" s="395"/>
      <c r="C400" s="393"/>
      <c r="D400" s="398"/>
      <c r="E400" s="397"/>
      <c r="F400" s="395"/>
      <c r="G400" s="395"/>
      <c r="H400" s="395"/>
      <c r="M400" s="386"/>
      <c r="N400" s="386"/>
      <c r="O400" s="386"/>
      <c r="P400" s="386"/>
      <c r="Q400" s="386"/>
    </row>
    <row r="401" spans="1:17" s="385" customFormat="1" ht="63.75" customHeight="1" x14ac:dyDescent="0.2">
      <c r="A401" s="394"/>
      <c r="B401" s="395"/>
      <c r="C401" s="393"/>
      <c r="D401" s="398"/>
      <c r="E401" s="397"/>
      <c r="F401" s="395"/>
      <c r="G401" s="395"/>
      <c r="H401" s="395"/>
      <c r="M401" s="386"/>
      <c r="N401" s="386"/>
      <c r="O401" s="386"/>
      <c r="P401" s="386"/>
      <c r="Q401" s="386"/>
    </row>
    <row r="402" spans="1:17" s="385" customFormat="1" ht="63.75" customHeight="1" x14ac:dyDescent="0.2">
      <c r="A402" s="394"/>
      <c r="B402" s="395"/>
      <c r="C402" s="393"/>
      <c r="D402" s="398"/>
      <c r="E402" s="397"/>
      <c r="F402" s="395"/>
      <c r="G402" s="395"/>
      <c r="H402" s="395"/>
      <c r="M402" s="386"/>
      <c r="N402" s="386"/>
      <c r="O402" s="386"/>
      <c r="P402" s="386"/>
      <c r="Q402" s="386"/>
    </row>
    <row r="403" spans="1:17" s="385" customFormat="1" ht="63.75" customHeight="1" x14ac:dyDescent="0.2">
      <c r="A403" s="394"/>
      <c r="B403" s="395"/>
      <c r="C403" s="393"/>
      <c r="D403" s="398"/>
      <c r="E403" s="397"/>
      <c r="F403" s="395"/>
      <c r="G403" s="395"/>
      <c r="H403" s="395"/>
      <c r="M403" s="386"/>
      <c r="N403" s="386"/>
      <c r="O403" s="386"/>
      <c r="P403" s="386"/>
      <c r="Q403" s="386"/>
    </row>
    <row r="404" spans="1:17" s="385" customFormat="1" ht="63.75" customHeight="1" x14ac:dyDescent="0.2">
      <c r="A404" s="394"/>
      <c r="B404" s="395"/>
      <c r="C404" s="393"/>
      <c r="D404" s="398"/>
      <c r="E404" s="397"/>
      <c r="F404" s="395"/>
      <c r="G404" s="395"/>
      <c r="H404" s="395"/>
      <c r="M404" s="386"/>
      <c r="N404" s="386"/>
      <c r="O404" s="386"/>
      <c r="P404" s="386"/>
      <c r="Q404" s="386"/>
    </row>
    <row r="405" spans="1:17" s="385" customFormat="1" ht="63.75" customHeight="1" x14ac:dyDescent="0.2">
      <c r="A405" s="394"/>
      <c r="B405" s="395"/>
      <c r="C405" s="393"/>
      <c r="D405" s="398"/>
      <c r="E405" s="397"/>
      <c r="F405" s="395"/>
      <c r="G405" s="395"/>
      <c r="H405" s="395"/>
      <c r="M405" s="386"/>
      <c r="N405" s="386"/>
      <c r="O405" s="386"/>
      <c r="P405" s="386"/>
      <c r="Q405" s="386"/>
    </row>
    <row r="406" spans="1:17" s="385" customFormat="1" ht="63.75" customHeight="1" x14ac:dyDescent="0.2">
      <c r="A406" s="394"/>
      <c r="B406" s="395"/>
      <c r="C406" s="393"/>
      <c r="D406" s="398"/>
      <c r="E406" s="397"/>
      <c r="F406" s="395"/>
      <c r="G406" s="395"/>
      <c r="H406" s="395"/>
      <c r="M406" s="386"/>
      <c r="N406" s="386"/>
      <c r="O406" s="386"/>
      <c r="P406" s="386"/>
      <c r="Q406" s="386"/>
    </row>
    <row r="407" spans="1:17" s="385" customFormat="1" ht="63.75" customHeight="1" x14ac:dyDescent="0.2">
      <c r="A407" s="394"/>
      <c r="B407" s="395"/>
      <c r="C407" s="393"/>
      <c r="D407" s="398"/>
      <c r="E407" s="397"/>
      <c r="F407" s="395"/>
      <c r="G407" s="395"/>
      <c r="H407" s="395"/>
      <c r="M407" s="386"/>
      <c r="N407" s="386"/>
      <c r="O407" s="386"/>
      <c r="P407" s="386"/>
      <c r="Q407" s="386"/>
    </row>
    <row r="408" spans="1:17" s="385" customFormat="1" ht="63.75" customHeight="1" x14ac:dyDescent="0.2">
      <c r="A408" s="394"/>
      <c r="B408" s="395"/>
      <c r="C408" s="393"/>
      <c r="D408" s="398"/>
      <c r="E408" s="397"/>
      <c r="F408" s="395"/>
      <c r="G408" s="395"/>
      <c r="H408" s="395"/>
      <c r="M408" s="386"/>
      <c r="N408" s="386"/>
      <c r="O408" s="386"/>
      <c r="P408" s="386"/>
      <c r="Q408" s="386"/>
    </row>
    <row r="409" spans="1:17" s="385" customFormat="1" ht="63.75" customHeight="1" x14ac:dyDescent="0.2">
      <c r="A409" s="394"/>
      <c r="B409" s="395"/>
      <c r="C409" s="393"/>
      <c r="D409" s="398"/>
      <c r="E409" s="397"/>
      <c r="F409" s="395"/>
      <c r="G409" s="395"/>
      <c r="H409" s="395"/>
      <c r="M409" s="386"/>
      <c r="N409" s="386"/>
      <c r="O409" s="386"/>
      <c r="P409" s="386"/>
      <c r="Q409" s="386"/>
    </row>
    <row r="410" spans="1:17" s="385" customFormat="1" ht="63.75" customHeight="1" x14ac:dyDescent="0.2">
      <c r="A410" s="394"/>
      <c r="B410" s="395"/>
      <c r="C410" s="393"/>
      <c r="D410" s="398"/>
      <c r="E410" s="397"/>
      <c r="F410" s="395"/>
      <c r="G410" s="395"/>
      <c r="H410" s="395"/>
      <c r="M410" s="386"/>
      <c r="N410" s="386"/>
      <c r="O410" s="386"/>
      <c r="P410" s="386"/>
      <c r="Q410" s="386"/>
    </row>
    <row r="411" spans="1:17" s="385" customFormat="1" ht="63.75" customHeight="1" x14ac:dyDescent="0.2">
      <c r="A411" s="394"/>
      <c r="B411" s="395"/>
      <c r="C411" s="393"/>
      <c r="D411" s="398"/>
      <c r="E411" s="397"/>
      <c r="F411" s="395"/>
      <c r="G411" s="395"/>
      <c r="H411" s="395"/>
      <c r="M411" s="386"/>
      <c r="N411" s="386"/>
      <c r="O411" s="386"/>
      <c r="P411" s="386"/>
      <c r="Q411" s="386"/>
    </row>
    <row r="412" spans="1:17" s="385" customFormat="1" ht="63.75" customHeight="1" x14ac:dyDescent="0.2">
      <c r="A412" s="394"/>
      <c r="B412" s="395"/>
      <c r="C412" s="393"/>
      <c r="D412" s="398"/>
      <c r="E412" s="397"/>
      <c r="F412" s="395"/>
      <c r="G412" s="395"/>
      <c r="H412" s="395"/>
      <c r="M412" s="386"/>
      <c r="N412" s="386"/>
      <c r="O412" s="386"/>
      <c r="P412" s="386"/>
      <c r="Q412" s="386"/>
    </row>
    <row r="413" spans="1:17" s="385" customFormat="1" ht="63.75" customHeight="1" x14ac:dyDescent="0.2">
      <c r="A413" s="394"/>
      <c r="B413" s="395"/>
      <c r="C413" s="393"/>
      <c r="D413" s="398"/>
      <c r="E413" s="397"/>
      <c r="F413" s="395"/>
      <c r="G413" s="395"/>
      <c r="H413" s="395"/>
      <c r="M413" s="386"/>
      <c r="N413" s="386"/>
      <c r="O413" s="386"/>
      <c r="P413" s="386"/>
      <c r="Q413" s="386"/>
    </row>
    <row r="414" spans="1:17" s="385" customFormat="1" ht="63.75" customHeight="1" x14ac:dyDescent="0.2">
      <c r="A414" s="394"/>
      <c r="B414" s="395"/>
      <c r="C414" s="393"/>
      <c r="D414" s="398"/>
      <c r="E414" s="397"/>
      <c r="F414" s="395"/>
      <c r="G414" s="395"/>
      <c r="H414" s="395"/>
      <c r="M414" s="386"/>
      <c r="N414" s="386"/>
      <c r="O414" s="386"/>
      <c r="P414" s="386"/>
      <c r="Q414" s="386"/>
    </row>
    <row r="415" spans="1:17" s="385" customFormat="1" ht="63.75" customHeight="1" x14ac:dyDescent="0.2">
      <c r="A415" s="394"/>
      <c r="B415" s="395"/>
      <c r="C415" s="393"/>
      <c r="D415" s="398"/>
      <c r="E415" s="397"/>
      <c r="F415" s="395"/>
      <c r="G415" s="395"/>
      <c r="H415" s="395"/>
      <c r="M415" s="386"/>
      <c r="N415" s="386"/>
      <c r="O415" s="386"/>
      <c r="P415" s="386"/>
      <c r="Q415" s="386"/>
    </row>
    <row r="416" spans="1:17" s="385" customFormat="1" ht="63.75" customHeight="1" x14ac:dyDescent="0.2">
      <c r="A416" s="394"/>
      <c r="B416" s="395"/>
      <c r="C416" s="393"/>
      <c r="D416" s="398"/>
      <c r="E416" s="397"/>
      <c r="F416" s="395"/>
      <c r="G416" s="395"/>
      <c r="H416" s="395"/>
      <c r="M416" s="386"/>
      <c r="N416" s="386"/>
      <c r="O416" s="386"/>
      <c r="P416" s="386"/>
      <c r="Q416" s="386"/>
    </row>
    <row r="417" spans="1:17" s="385" customFormat="1" ht="63.75" customHeight="1" x14ac:dyDescent="0.2">
      <c r="A417" s="394"/>
      <c r="B417" s="395"/>
      <c r="C417" s="393"/>
      <c r="D417" s="398"/>
      <c r="E417" s="397"/>
      <c r="F417" s="395"/>
      <c r="G417" s="395"/>
      <c r="H417" s="395"/>
      <c r="M417" s="386"/>
      <c r="N417" s="386"/>
      <c r="O417" s="386"/>
      <c r="P417" s="386"/>
      <c r="Q417" s="386"/>
    </row>
    <row r="418" spans="1:17" s="385" customFormat="1" ht="63.75" customHeight="1" x14ac:dyDescent="0.2">
      <c r="A418" s="394"/>
      <c r="B418" s="395"/>
      <c r="C418" s="393"/>
      <c r="D418" s="398"/>
      <c r="E418" s="397"/>
      <c r="F418" s="395"/>
      <c r="G418" s="395"/>
      <c r="H418" s="395"/>
      <c r="M418" s="386"/>
      <c r="N418" s="386"/>
      <c r="O418" s="386"/>
      <c r="P418" s="386"/>
      <c r="Q418" s="386"/>
    </row>
    <row r="419" spans="1:17" s="385" customFormat="1" ht="63.75" customHeight="1" x14ac:dyDescent="0.2">
      <c r="A419" s="394"/>
      <c r="B419" s="395"/>
      <c r="C419" s="393"/>
      <c r="D419" s="398"/>
      <c r="E419" s="397"/>
      <c r="F419" s="395"/>
      <c r="G419" s="395"/>
      <c r="H419" s="395"/>
      <c r="M419" s="386"/>
      <c r="N419" s="386"/>
      <c r="O419" s="386"/>
      <c r="P419" s="386"/>
      <c r="Q419" s="386"/>
    </row>
    <row r="420" spans="1:17" s="385" customFormat="1" ht="63.75" customHeight="1" x14ac:dyDescent="0.2">
      <c r="A420" s="394"/>
      <c r="B420" s="395"/>
      <c r="C420" s="393"/>
      <c r="D420" s="398"/>
      <c r="E420" s="397"/>
      <c r="F420" s="395"/>
      <c r="G420" s="395"/>
      <c r="H420" s="395"/>
      <c r="M420" s="386"/>
      <c r="N420" s="386"/>
      <c r="O420" s="386"/>
      <c r="P420" s="386"/>
      <c r="Q420" s="386"/>
    </row>
    <row r="421" spans="1:17" s="385" customFormat="1" ht="63.75" customHeight="1" x14ac:dyDescent="0.2">
      <c r="A421" s="394"/>
      <c r="B421" s="395"/>
      <c r="C421" s="393"/>
      <c r="D421" s="398"/>
      <c r="E421" s="397"/>
      <c r="F421" s="395"/>
      <c r="G421" s="395"/>
      <c r="H421" s="395"/>
      <c r="M421" s="386"/>
      <c r="N421" s="386"/>
      <c r="O421" s="386"/>
      <c r="P421" s="386"/>
      <c r="Q421" s="386"/>
    </row>
    <row r="422" spans="1:17" s="385" customFormat="1" ht="63.75" customHeight="1" x14ac:dyDescent="0.2">
      <c r="A422" s="394"/>
      <c r="B422" s="395"/>
      <c r="C422" s="393"/>
      <c r="D422" s="398"/>
      <c r="E422" s="397"/>
      <c r="F422" s="395"/>
      <c r="G422" s="395"/>
      <c r="H422" s="395"/>
      <c r="M422" s="386"/>
      <c r="N422" s="386"/>
      <c r="O422" s="386"/>
      <c r="P422" s="386"/>
      <c r="Q422" s="386"/>
    </row>
    <row r="423" spans="1:17" s="385" customFormat="1" ht="63.75" customHeight="1" x14ac:dyDescent="0.2">
      <c r="A423" s="394"/>
      <c r="B423" s="395"/>
      <c r="C423" s="393"/>
      <c r="D423" s="398"/>
      <c r="E423" s="397"/>
      <c r="F423" s="395"/>
      <c r="G423" s="395"/>
      <c r="H423" s="395"/>
      <c r="M423" s="386"/>
      <c r="N423" s="386"/>
      <c r="O423" s="386"/>
      <c r="P423" s="386"/>
      <c r="Q423" s="386"/>
    </row>
    <row r="424" spans="1:17" s="385" customFormat="1" ht="63.75" customHeight="1" x14ac:dyDescent="0.2">
      <c r="A424" s="394"/>
      <c r="B424" s="395"/>
      <c r="C424" s="393"/>
      <c r="D424" s="398"/>
      <c r="E424" s="397"/>
      <c r="F424" s="395"/>
      <c r="G424" s="395"/>
      <c r="H424" s="395"/>
      <c r="M424" s="386"/>
      <c r="N424" s="386"/>
      <c r="O424" s="386"/>
      <c r="P424" s="386"/>
      <c r="Q424" s="386"/>
    </row>
    <row r="425" spans="1:17" s="385" customFormat="1" ht="63.75" customHeight="1" x14ac:dyDescent="0.2">
      <c r="A425" s="394"/>
      <c r="B425" s="395"/>
      <c r="C425" s="393"/>
      <c r="D425" s="398"/>
      <c r="E425" s="397"/>
      <c r="F425" s="395"/>
      <c r="G425" s="395"/>
      <c r="H425" s="395"/>
      <c r="M425" s="386"/>
      <c r="N425" s="386"/>
      <c r="O425" s="386"/>
      <c r="P425" s="386"/>
      <c r="Q425" s="386"/>
    </row>
    <row r="426" spans="1:17" s="385" customFormat="1" ht="63.75" customHeight="1" x14ac:dyDescent="0.2">
      <c r="A426" s="394"/>
      <c r="B426" s="395"/>
      <c r="C426" s="393"/>
      <c r="D426" s="398"/>
      <c r="E426" s="397"/>
      <c r="F426" s="395"/>
      <c r="G426" s="395"/>
      <c r="H426" s="395"/>
      <c r="M426" s="386"/>
      <c r="N426" s="386"/>
      <c r="O426" s="386"/>
      <c r="P426" s="386"/>
      <c r="Q426" s="386"/>
    </row>
    <row r="427" spans="1:17" s="385" customFormat="1" ht="63.75" customHeight="1" x14ac:dyDescent="0.2">
      <c r="A427" s="394"/>
      <c r="B427" s="395"/>
      <c r="C427" s="393"/>
      <c r="D427" s="398"/>
      <c r="E427" s="397"/>
      <c r="F427" s="395"/>
      <c r="G427" s="395"/>
      <c r="H427" s="395"/>
      <c r="M427" s="386"/>
      <c r="N427" s="386"/>
      <c r="O427" s="386"/>
      <c r="P427" s="386"/>
      <c r="Q427" s="386"/>
    </row>
    <row r="428" spans="1:17" s="385" customFormat="1" ht="63.75" customHeight="1" x14ac:dyDescent="0.2">
      <c r="A428" s="394"/>
      <c r="B428" s="395"/>
      <c r="C428" s="393"/>
      <c r="D428" s="398"/>
      <c r="E428" s="397"/>
      <c r="F428" s="395"/>
      <c r="G428" s="395"/>
      <c r="H428" s="395"/>
      <c r="M428" s="386"/>
      <c r="N428" s="386"/>
      <c r="O428" s="386"/>
      <c r="P428" s="386"/>
      <c r="Q428" s="386"/>
    </row>
    <row r="429" spans="1:17" s="385" customFormat="1" ht="63.75" customHeight="1" x14ac:dyDescent="0.2">
      <c r="A429" s="394"/>
      <c r="B429" s="395"/>
      <c r="C429" s="393"/>
      <c r="D429" s="398"/>
      <c r="E429" s="397"/>
      <c r="F429" s="395"/>
      <c r="G429" s="395"/>
      <c r="H429" s="395"/>
      <c r="M429" s="386"/>
      <c r="N429" s="386"/>
      <c r="O429" s="386"/>
      <c r="P429" s="386"/>
      <c r="Q429" s="386"/>
    </row>
    <row r="430" spans="1:17" s="385" customFormat="1" ht="63.75" customHeight="1" x14ac:dyDescent="0.2">
      <c r="A430" s="394"/>
      <c r="B430" s="395"/>
      <c r="C430" s="393"/>
      <c r="D430" s="398"/>
      <c r="E430" s="397"/>
      <c r="F430" s="395"/>
      <c r="G430" s="395"/>
      <c r="H430" s="395"/>
      <c r="M430" s="386"/>
      <c r="N430" s="386"/>
      <c r="O430" s="386"/>
      <c r="P430" s="386"/>
      <c r="Q430" s="386"/>
    </row>
    <row r="431" spans="1:17" s="385" customFormat="1" ht="63.75" customHeight="1" x14ac:dyDescent="0.2">
      <c r="A431" s="394"/>
      <c r="B431" s="395"/>
      <c r="C431" s="393"/>
      <c r="D431" s="398"/>
      <c r="E431" s="397"/>
      <c r="F431" s="395"/>
      <c r="G431" s="395"/>
      <c r="H431" s="395"/>
      <c r="M431" s="386"/>
      <c r="N431" s="386"/>
      <c r="O431" s="386"/>
      <c r="P431" s="386"/>
      <c r="Q431" s="386"/>
    </row>
    <row r="432" spans="1:17" s="385" customFormat="1" ht="63.75" customHeight="1" x14ac:dyDescent="0.2">
      <c r="A432" s="394"/>
      <c r="B432" s="395"/>
      <c r="C432" s="393"/>
      <c r="D432" s="398"/>
      <c r="E432" s="397"/>
      <c r="F432" s="395"/>
      <c r="G432" s="395"/>
      <c r="H432" s="395"/>
      <c r="M432" s="386"/>
      <c r="N432" s="386"/>
      <c r="O432" s="386"/>
      <c r="P432" s="386"/>
      <c r="Q432" s="386"/>
    </row>
    <row r="433" spans="1:17" s="385" customFormat="1" ht="63.75" customHeight="1" x14ac:dyDescent="0.2">
      <c r="A433" s="394"/>
      <c r="B433" s="395"/>
      <c r="C433" s="393"/>
      <c r="D433" s="398"/>
      <c r="E433" s="397"/>
      <c r="F433" s="395"/>
      <c r="G433" s="395"/>
      <c r="H433" s="395"/>
      <c r="M433" s="386"/>
      <c r="N433" s="386"/>
      <c r="O433" s="386"/>
      <c r="P433" s="386"/>
      <c r="Q433" s="386"/>
    </row>
    <row r="434" spans="1:17" s="385" customFormat="1" ht="63.75" customHeight="1" x14ac:dyDescent="0.2">
      <c r="A434" s="394"/>
      <c r="B434" s="395"/>
      <c r="C434" s="393"/>
      <c r="D434" s="398"/>
      <c r="E434" s="397"/>
      <c r="F434" s="395"/>
      <c r="G434" s="395"/>
      <c r="H434" s="395"/>
      <c r="M434" s="386"/>
      <c r="N434" s="386"/>
      <c r="O434" s="386"/>
      <c r="P434" s="386"/>
      <c r="Q434" s="386"/>
    </row>
    <row r="435" spans="1:17" s="385" customFormat="1" ht="63.75" customHeight="1" x14ac:dyDescent="0.2">
      <c r="A435" s="394"/>
      <c r="B435" s="395"/>
      <c r="C435" s="393"/>
      <c r="D435" s="398"/>
      <c r="E435" s="397"/>
      <c r="F435" s="395"/>
      <c r="G435" s="395"/>
      <c r="H435" s="395"/>
      <c r="M435" s="386"/>
      <c r="N435" s="386"/>
      <c r="O435" s="386"/>
      <c r="P435" s="386"/>
      <c r="Q435" s="386"/>
    </row>
    <row r="436" spans="1:17" s="385" customFormat="1" ht="63.75" customHeight="1" x14ac:dyDescent="0.2">
      <c r="A436" s="394"/>
      <c r="B436" s="395"/>
      <c r="C436" s="393"/>
      <c r="D436" s="398"/>
      <c r="E436" s="397"/>
      <c r="F436" s="395"/>
      <c r="G436" s="395"/>
      <c r="H436" s="395"/>
      <c r="M436" s="386"/>
      <c r="N436" s="386"/>
      <c r="O436" s="386"/>
      <c r="P436" s="386"/>
      <c r="Q436" s="386"/>
    </row>
    <row r="437" spans="1:17" s="385" customFormat="1" ht="63.75" customHeight="1" x14ac:dyDescent="0.2">
      <c r="A437" s="394"/>
      <c r="B437" s="395"/>
      <c r="C437" s="393"/>
      <c r="D437" s="398"/>
      <c r="E437" s="397"/>
      <c r="F437" s="395"/>
      <c r="G437" s="395"/>
      <c r="H437" s="395"/>
      <c r="M437" s="386"/>
      <c r="N437" s="386"/>
      <c r="O437" s="386"/>
      <c r="P437" s="386"/>
      <c r="Q437" s="386"/>
    </row>
    <row r="438" spans="1:17" s="385" customFormat="1" ht="63.75" customHeight="1" x14ac:dyDescent="0.2">
      <c r="A438" s="394"/>
      <c r="B438" s="395"/>
      <c r="C438" s="393"/>
      <c r="D438" s="398"/>
      <c r="E438" s="397"/>
      <c r="F438" s="395"/>
      <c r="G438" s="395"/>
      <c r="H438" s="395"/>
      <c r="M438" s="386"/>
      <c r="N438" s="386"/>
      <c r="O438" s="386"/>
      <c r="P438" s="386"/>
      <c r="Q438" s="386"/>
    </row>
    <row r="439" spans="1:17" s="385" customFormat="1" ht="63.75" customHeight="1" x14ac:dyDescent="0.2">
      <c r="A439" s="394"/>
      <c r="B439" s="395"/>
      <c r="C439" s="393"/>
      <c r="D439" s="398"/>
      <c r="E439" s="397"/>
      <c r="F439" s="395"/>
      <c r="G439" s="395"/>
      <c r="H439" s="395"/>
      <c r="M439" s="386"/>
      <c r="N439" s="386"/>
      <c r="O439" s="386"/>
      <c r="P439" s="386"/>
      <c r="Q439" s="386"/>
    </row>
    <row r="440" spans="1:17" s="385" customFormat="1" ht="63.75" customHeight="1" x14ac:dyDescent="0.2">
      <c r="A440" s="394"/>
      <c r="B440" s="395"/>
      <c r="C440" s="393"/>
      <c r="D440" s="398"/>
      <c r="E440" s="397"/>
      <c r="F440" s="395"/>
      <c r="G440" s="395"/>
      <c r="H440" s="395"/>
      <c r="M440" s="386"/>
      <c r="N440" s="386"/>
      <c r="O440" s="386"/>
      <c r="P440" s="386"/>
      <c r="Q440" s="386"/>
    </row>
    <row r="441" spans="1:17" s="385" customFormat="1" ht="63.75" customHeight="1" x14ac:dyDescent="0.2">
      <c r="A441" s="394"/>
      <c r="B441" s="395"/>
      <c r="C441" s="393"/>
      <c r="D441" s="398"/>
      <c r="E441" s="397"/>
      <c r="F441" s="395"/>
      <c r="G441" s="395"/>
      <c r="H441" s="395"/>
      <c r="M441" s="386"/>
      <c r="N441" s="386"/>
      <c r="O441" s="386"/>
      <c r="P441" s="386"/>
      <c r="Q441" s="386"/>
    </row>
    <row r="442" spans="1:17" s="385" customFormat="1" ht="63.75" customHeight="1" x14ac:dyDescent="0.2">
      <c r="A442" s="394"/>
      <c r="B442" s="395"/>
      <c r="C442" s="393"/>
      <c r="D442" s="398"/>
      <c r="E442" s="397"/>
      <c r="F442" s="395"/>
      <c r="G442" s="395"/>
      <c r="H442" s="395"/>
      <c r="M442" s="386"/>
      <c r="N442" s="386"/>
      <c r="O442" s="386"/>
      <c r="P442" s="386"/>
      <c r="Q442" s="386"/>
    </row>
    <row r="443" spans="1:17" s="385" customFormat="1" ht="63.75" customHeight="1" x14ac:dyDescent="0.2">
      <c r="A443" s="394"/>
      <c r="B443" s="395"/>
      <c r="C443" s="393"/>
      <c r="D443" s="398"/>
      <c r="E443" s="397"/>
      <c r="F443" s="395"/>
      <c r="G443" s="395"/>
      <c r="H443" s="395"/>
      <c r="M443" s="386"/>
      <c r="N443" s="386"/>
      <c r="O443" s="386"/>
      <c r="P443" s="386"/>
      <c r="Q443" s="386"/>
    </row>
    <row r="444" spans="1:17" s="385" customFormat="1" ht="63.75" customHeight="1" x14ac:dyDescent="0.2">
      <c r="A444" s="394"/>
      <c r="B444" s="395"/>
      <c r="C444" s="393"/>
      <c r="D444" s="398"/>
      <c r="E444" s="397"/>
      <c r="F444" s="395"/>
      <c r="G444" s="395"/>
      <c r="H444" s="395"/>
      <c r="M444" s="386"/>
      <c r="N444" s="386"/>
      <c r="O444" s="386"/>
      <c r="P444" s="386"/>
      <c r="Q444" s="386"/>
    </row>
    <row r="445" spans="1:17" s="385" customFormat="1" ht="63.75" customHeight="1" x14ac:dyDescent="0.2">
      <c r="A445" s="394"/>
      <c r="B445" s="395"/>
      <c r="C445" s="393"/>
      <c r="D445" s="398"/>
      <c r="E445" s="397"/>
      <c r="F445" s="395"/>
      <c r="G445" s="395"/>
      <c r="H445" s="395"/>
      <c r="M445" s="386"/>
      <c r="N445" s="386"/>
      <c r="O445" s="386"/>
      <c r="P445" s="386"/>
      <c r="Q445" s="386"/>
    </row>
    <row r="446" spans="1:17" s="385" customFormat="1" ht="63.75" customHeight="1" x14ac:dyDescent="0.2">
      <c r="A446" s="394"/>
      <c r="B446" s="395"/>
      <c r="C446" s="393"/>
      <c r="D446" s="398"/>
      <c r="E446" s="397"/>
      <c r="F446" s="395"/>
      <c r="G446" s="395"/>
      <c r="H446" s="395"/>
      <c r="M446" s="386"/>
      <c r="N446" s="386"/>
      <c r="O446" s="386"/>
      <c r="P446" s="386"/>
      <c r="Q446" s="386"/>
    </row>
    <row r="447" spans="1:17" s="385" customFormat="1" ht="63.75" customHeight="1" x14ac:dyDescent="0.2">
      <c r="A447" s="394"/>
      <c r="B447" s="395"/>
      <c r="C447" s="393"/>
      <c r="D447" s="398"/>
      <c r="E447" s="397"/>
      <c r="F447" s="395"/>
      <c r="G447" s="395"/>
      <c r="H447" s="395"/>
      <c r="M447" s="386"/>
      <c r="N447" s="386"/>
      <c r="O447" s="386"/>
      <c r="P447" s="386"/>
      <c r="Q447" s="386"/>
    </row>
    <row r="448" spans="1:17" s="385" customFormat="1" ht="63.75" customHeight="1" x14ac:dyDescent="0.2">
      <c r="A448" s="394"/>
      <c r="B448" s="395"/>
      <c r="C448" s="393"/>
      <c r="D448" s="398"/>
      <c r="E448" s="397"/>
      <c r="F448" s="395"/>
      <c r="G448" s="395"/>
      <c r="H448" s="395"/>
      <c r="M448" s="386"/>
      <c r="N448" s="386"/>
      <c r="O448" s="386"/>
      <c r="P448" s="386"/>
      <c r="Q448" s="386"/>
    </row>
    <row r="449" spans="1:17" s="385" customFormat="1" ht="63.75" customHeight="1" x14ac:dyDescent="0.2">
      <c r="A449" s="394"/>
      <c r="B449" s="395"/>
      <c r="C449" s="393"/>
      <c r="D449" s="398"/>
      <c r="E449" s="397"/>
      <c r="F449" s="395"/>
      <c r="G449" s="395"/>
      <c r="H449" s="395"/>
      <c r="M449" s="386"/>
      <c r="N449" s="386"/>
      <c r="O449" s="386"/>
      <c r="P449" s="386"/>
      <c r="Q449" s="386"/>
    </row>
    <row r="450" spans="1:17" s="385" customFormat="1" ht="63.75" customHeight="1" x14ac:dyDescent="0.2">
      <c r="A450" s="394"/>
      <c r="B450" s="395"/>
      <c r="C450" s="393"/>
      <c r="D450" s="398"/>
      <c r="E450" s="397"/>
      <c r="F450" s="395"/>
      <c r="G450" s="395"/>
      <c r="H450" s="395"/>
      <c r="M450" s="386"/>
      <c r="N450" s="386"/>
      <c r="O450" s="386"/>
      <c r="P450" s="386"/>
      <c r="Q450" s="386"/>
    </row>
    <row r="451" spans="1:17" s="385" customFormat="1" ht="63.75" customHeight="1" x14ac:dyDescent="0.2">
      <c r="A451" s="394"/>
      <c r="B451" s="395"/>
      <c r="C451" s="393"/>
      <c r="D451" s="398"/>
      <c r="E451" s="397"/>
      <c r="F451" s="395"/>
      <c r="G451" s="395"/>
      <c r="H451" s="395"/>
      <c r="M451" s="386"/>
      <c r="N451" s="386"/>
      <c r="O451" s="386"/>
      <c r="P451" s="386"/>
      <c r="Q451" s="386"/>
    </row>
    <row r="452" spans="1:17" s="385" customFormat="1" ht="63.75" customHeight="1" x14ac:dyDescent="0.2">
      <c r="A452" s="394"/>
      <c r="B452" s="395"/>
      <c r="C452" s="393"/>
      <c r="D452" s="398"/>
      <c r="E452" s="397"/>
      <c r="F452" s="395"/>
      <c r="G452" s="395"/>
      <c r="H452" s="395"/>
      <c r="M452" s="386"/>
      <c r="N452" s="386"/>
      <c r="O452" s="386"/>
      <c r="P452" s="386"/>
      <c r="Q452" s="386"/>
    </row>
    <row r="453" spans="1:17" s="385" customFormat="1" ht="63.75" customHeight="1" x14ac:dyDescent="0.2">
      <c r="A453" s="394"/>
      <c r="B453" s="395"/>
      <c r="C453" s="393"/>
      <c r="D453" s="398"/>
      <c r="E453" s="397"/>
      <c r="F453" s="395"/>
      <c r="G453" s="395"/>
      <c r="H453" s="395"/>
      <c r="M453" s="386"/>
      <c r="N453" s="386"/>
      <c r="O453" s="386"/>
      <c r="P453" s="386"/>
      <c r="Q453" s="386"/>
    </row>
    <row r="454" spans="1:17" s="385" customFormat="1" ht="63.75" customHeight="1" x14ac:dyDescent="0.2">
      <c r="A454" s="394"/>
      <c r="B454" s="395"/>
      <c r="C454" s="393"/>
      <c r="D454" s="398"/>
      <c r="E454" s="397"/>
      <c r="F454" s="395"/>
      <c r="G454" s="395"/>
      <c r="H454" s="395"/>
      <c r="M454" s="386"/>
      <c r="N454" s="386"/>
      <c r="O454" s="386"/>
      <c r="P454" s="386"/>
      <c r="Q454" s="386"/>
    </row>
    <row r="455" spans="1:17" s="385" customFormat="1" ht="63.75" customHeight="1" x14ac:dyDescent="0.2">
      <c r="A455" s="394"/>
      <c r="B455" s="395"/>
      <c r="C455" s="393"/>
      <c r="D455" s="398"/>
      <c r="E455" s="397"/>
      <c r="F455" s="395"/>
      <c r="G455" s="395"/>
      <c r="H455" s="395"/>
      <c r="M455" s="386"/>
      <c r="N455" s="386"/>
      <c r="O455" s="386"/>
      <c r="P455" s="386"/>
      <c r="Q455" s="386"/>
    </row>
    <row r="456" spans="1:17" s="385" customFormat="1" ht="63.75" customHeight="1" x14ac:dyDescent="0.2">
      <c r="A456" s="394"/>
      <c r="B456" s="395"/>
      <c r="C456" s="393"/>
      <c r="D456" s="398"/>
      <c r="E456" s="397"/>
      <c r="F456" s="395"/>
      <c r="G456" s="395"/>
      <c r="H456" s="395"/>
      <c r="M456" s="386"/>
      <c r="N456" s="386"/>
      <c r="O456" s="386"/>
      <c r="P456" s="386"/>
      <c r="Q456" s="386"/>
    </row>
    <row r="457" spans="1:17" s="385" customFormat="1" ht="63.75" customHeight="1" x14ac:dyDescent="0.2">
      <c r="A457" s="394"/>
      <c r="B457" s="395"/>
      <c r="C457" s="393"/>
      <c r="D457" s="398"/>
      <c r="E457" s="397"/>
      <c r="F457" s="395"/>
      <c r="G457" s="395"/>
      <c r="H457" s="395"/>
      <c r="M457" s="386"/>
      <c r="N457" s="386"/>
      <c r="O457" s="386"/>
      <c r="P457" s="386"/>
      <c r="Q457" s="386"/>
    </row>
    <row r="458" spans="1:17" s="385" customFormat="1" ht="63.75" customHeight="1" x14ac:dyDescent="0.2">
      <c r="A458" s="394"/>
      <c r="B458" s="395"/>
      <c r="C458" s="393"/>
      <c r="D458" s="398"/>
      <c r="E458" s="397"/>
      <c r="F458" s="395"/>
      <c r="G458" s="395"/>
      <c r="H458" s="395"/>
      <c r="M458" s="386"/>
      <c r="N458" s="386"/>
      <c r="O458" s="386"/>
      <c r="P458" s="386"/>
      <c r="Q458" s="386"/>
    </row>
    <row r="459" spans="1:17" s="385" customFormat="1" ht="63.75" customHeight="1" x14ac:dyDescent="0.2">
      <c r="A459" s="394"/>
      <c r="B459" s="395"/>
      <c r="C459" s="393"/>
      <c r="D459" s="398"/>
      <c r="E459" s="397"/>
      <c r="F459" s="395"/>
      <c r="G459" s="395"/>
      <c r="H459" s="395"/>
      <c r="M459" s="386"/>
      <c r="N459" s="386"/>
      <c r="O459" s="386"/>
      <c r="P459" s="386"/>
      <c r="Q459" s="386"/>
    </row>
    <row r="460" spans="1:17" s="385" customFormat="1" ht="63.75" customHeight="1" x14ac:dyDescent="0.2">
      <c r="A460" s="394"/>
      <c r="B460" s="395"/>
      <c r="C460" s="393"/>
      <c r="D460" s="398"/>
      <c r="E460" s="397"/>
      <c r="F460" s="395"/>
      <c r="G460" s="395"/>
      <c r="H460" s="395"/>
      <c r="M460" s="386"/>
      <c r="N460" s="386"/>
      <c r="O460" s="386"/>
      <c r="P460" s="386"/>
      <c r="Q460" s="386"/>
    </row>
    <row r="461" spans="1:17" s="385" customFormat="1" ht="63.75" customHeight="1" x14ac:dyDescent="0.2">
      <c r="A461" s="394"/>
      <c r="B461" s="395"/>
      <c r="C461" s="393"/>
      <c r="D461" s="398"/>
      <c r="E461" s="397"/>
      <c r="F461" s="395"/>
      <c r="G461" s="395"/>
      <c r="H461" s="395"/>
      <c r="M461" s="386"/>
      <c r="N461" s="386"/>
      <c r="O461" s="386"/>
      <c r="P461" s="386"/>
      <c r="Q461" s="386"/>
    </row>
    <row r="462" spans="1:17" s="385" customFormat="1" ht="63.75" customHeight="1" x14ac:dyDescent="0.2">
      <c r="A462" s="394"/>
      <c r="B462" s="395"/>
      <c r="C462" s="393"/>
      <c r="D462" s="398"/>
      <c r="E462" s="397"/>
      <c r="F462" s="395"/>
      <c r="G462" s="395"/>
      <c r="H462" s="395"/>
      <c r="M462" s="386"/>
      <c r="N462" s="386"/>
      <c r="O462" s="386"/>
      <c r="P462" s="386"/>
      <c r="Q462" s="386"/>
    </row>
    <row r="463" spans="1:17" s="385" customFormat="1" ht="63.75" customHeight="1" x14ac:dyDescent="0.2">
      <c r="A463" s="394"/>
      <c r="B463" s="395"/>
      <c r="C463" s="393"/>
      <c r="D463" s="398"/>
      <c r="E463" s="397"/>
      <c r="F463" s="395"/>
      <c r="G463" s="395"/>
      <c r="H463" s="395"/>
      <c r="M463" s="386"/>
      <c r="N463" s="386"/>
      <c r="O463" s="386"/>
      <c r="P463" s="386"/>
      <c r="Q463" s="386"/>
    </row>
    <row r="464" spans="1:17" s="385" customFormat="1" ht="63.75" customHeight="1" x14ac:dyDescent="0.2">
      <c r="A464" s="394"/>
      <c r="B464" s="395"/>
      <c r="C464" s="393"/>
      <c r="D464" s="398"/>
      <c r="E464" s="397"/>
      <c r="F464" s="395"/>
      <c r="G464" s="395"/>
      <c r="H464" s="395"/>
      <c r="M464" s="386"/>
      <c r="N464" s="386"/>
      <c r="O464" s="386"/>
      <c r="P464" s="386"/>
      <c r="Q464" s="386"/>
    </row>
    <row r="465" spans="1:17" s="385" customFormat="1" ht="63.75" customHeight="1" x14ac:dyDescent="0.2">
      <c r="A465" s="394"/>
      <c r="B465" s="395"/>
      <c r="C465" s="393"/>
      <c r="D465" s="398"/>
      <c r="E465" s="397"/>
      <c r="F465" s="395"/>
      <c r="G465" s="395"/>
      <c r="H465" s="395"/>
      <c r="M465" s="386"/>
      <c r="N465" s="386"/>
      <c r="O465" s="386"/>
      <c r="P465" s="386"/>
      <c r="Q465" s="386"/>
    </row>
    <row r="466" spans="1:17" s="385" customFormat="1" ht="63.75" customHeight="1" x14ac:dyDescent="0.2">
      <c r="A466" s="394"/>
      <c r="B466" s="395"/>
      <c r="C466" s="393"/>
      <c r="D466" s="398"/>
      <c r="E466" s="397"/>
      <c r="F466" s="395"/>
      <c r="G466" s="395"/>
      <c r="H466" s="395"/>
      <c r="M466" s="386"/>
      <c r="N466" s="386"/>
      <c r="O466" s="386"/>
      <c r="P466" s="386"/>
      <c r="Q466" s="386"/>
    </row>
    <row r="467" spans="1:17" s="385" customFormat="1" ht="63.75" customHeight="1" x14ac:dyDescent="0.2">
      <c r="A467" s="394"/>
      <c r="B467" s="395"/>
      <c r="C467" s="393"/>
      <c r="D467" s="398"/>
      <c r="E467" s="397"/>
      <c r="F467" s="395"/>
      <c r="G467" s="395"/>
      <c r="H467" s="395"/>
      <c r="M467" s="386"/>
      <c r="N467" s="386"/>
      <c r="O467" s="386"/>
      <c r="P467" s="386"/>
      <c r="Q467" s="386"/>
    </row>
    <row r="468" spans="1:17" s="385" customFormat="1" ht="63.75" customHeight="1" x14ac:dyDescent="0.2">
      <c r="A468" s="394"/>
      <c r="B468" s="395"/>
      <c r="C468" s="393"/>
      <c r="D468" s="398"/>
      <c r="E468" s="397"/>
      <c r="F468" s="395"/>
      <c r="G468" s="395"/>
      <c r="H468" s="395"/>
      <c r="M468" s="386"/>
      <c r="N468" s="386"/>
      <c r="O468" s="386"/>
      <c r="P468" s="386"/>
      <c r="Q468" s="386"/>
    </row>
    <row r="469" spans="1:17" s="385" customFormat="1" ht="63.75" customHeight="1" x14ac:dyDescent="0.2">
      <c r="A469" s="394"/>
      <c r="B469" s="395"/>
      <c r="C469" s="393"/>
      <c r="D469" s="398"/>
      <c r="E469" s="397"/>
      <c r="F469" s="395"/>
      <c r="G469" s="395"/>
      <c r="H469" s="395"/>
      <c r="M469" s="386"/>
      <c r="N469" s="386"/>
      <c r="O469" s="386"/>
      <c r="P469" s="386"/>
      <c r="Q469" s="386"/>
    </row>
    <row r="470" spans="1:17" s="385" customFormat="1" ht="63.75" customHeight="1" x14ac:dyDescent="0.2">
      <c r="A470" s="394"/>
      <c r="B470" s="395"/>
      <c r="C470" s="393"/>
      <c r="D470" s="398"/>
      <c r="E470" s="397"/>
      <c r="F470" s="395"/>
      <c r="G470" s="395"/>
      <c r="H470" s="395"/>
      <c r="M470" s="386"/>
      <c r="N470" s="386"/>
      <c r="O470" s="386"/>
      <c r="P470" s="386"/>
      <c r="Q470" s="386"/>
    </row>
    <row r="471" spans="1:17" s="385" customFormat="1" ht="63.75" customHeight="1" x14ac:dyDescent="0.2">
      <c r="A471" s="394"/>
      <c r="B471" s="395"/>
      <c r="C471" s="393"/>
      <c r="D471" s="398"/>
      <c r="E471" s="397"/>
      <c r="F471" s="395"/>
      <c r="G471" s="395"/>
      <c r="H471" s="395"/>
      <c r="M471" s="386"/>
      <c r="N471" s="386"/>
      <c r="O471" s="386"/>
      <c r="P471" s="386"/>
      <c r="Q471" s="386"/>
    </row>
    <row r="472" spans="1:17" s="385" customFormat="1" ht="63.75" customHeight="1" x14ac:dyDescent="0.2">
      <c r="A472" s="394"/>
      <c r="B472" s="395"/>
      <c r="C472" s="393"/>
      <c r="D472" s="398"/>
      <c r="E472" s="397"/>
      <c r="F472" s="395"/>
      <c r="G472" s="395"/>
      <c r="H472" s="395"/>
      <c r="M472" s="386"/>
      <c r="N472" s="386"/>
      <c r="O472" s="386"/>
      <c r="P472" s="386"/>
      <c r="Q472" s="386"/>
    </row>
    <row r="473" spans="1:17" s="385" customFormat="1" ht="63.75" customHeight="1" x14ac:dyDescent="0.2">
      <c r="A473" s="394"/>
      <c r="B473" s="395"/>
      <c r="C473" s="393"/>
      <c r="D473" s="398"/>
      <c r="E473" s="397"/>
      <c r="F473" s="395"/>
      <c r="G473" s="395"/>
      <c r="H473" s="395"/>
      <c r="M473" s="386"/>
      <c r="N473" s="386"/>
      <c r="O473" s="386"/>
      <c r="P473" s="386"/>
      <c r="Q473" s="386"/>
    </row>
    <row r="474" spans="1:17" s="385" customFormat="1" ht="63.75" customHeight="1" x14ac:dyDescent="0.2">
      <c r="A474" s="394"/>
      <c r="B474" s="395"/>
      <c r="C474" s="393"/>
      <c r="D474" s="398"/>
      <c r="E474" s="397"/>
      <c r="F474" s="395"/>
      <c r="G474" s="395"/>
      <c r="H474" s="395"/>
      <c r="M474" s="386"/>
      <c r="N474" s="386"/>
      <c r="O474" s="386"/>
      <c r="P474" s="386"/>
      <c r="Q474" s="386"/>
    </row>
    <row r="475" spans="1:17" s="385" customFormat="1" ht="63.75" customHeight="1" x14ac:dyDescent="0.2">
      <c r="A475" s="394"/>
      <c r="B475" s="395"/>
      <c r="C475" s="393"/>
      <c r="D475" s="398"/>
      <c r="E475" s="397"/>
      <c r="F475" s="395"/>
      <c r="G475" s="395"/>
      <c r="H475" s="395"/>
      <c r="M475" s="386"/>
      <c r="N475" s="386"/>
      <c r="O475" s="386"/>
      <c r="P475" s="386"/>
      <c r="Q475" s="386"/>
    </row>
    <row r="476" spans="1:17" s="385" customFormat="1" ht="63.75" customHeight="1" x14ac:dyDescent="0.2">
      <c r="A476" s="394"/>
      <c r="B476" s="395"/>
      <c r="C476" s="393"/>
      <c r="D476" s="398"/>
      <c r="E476" s="397"/>
      <c r="F476" s="395"/>
      <c r="G476" s="395"/>
      <c r="H476" s="395"/>
      <c r="M476" s="386"/>
      <c r="N476" s="386"/>
      <c r="O476" s="386"/>
      <c r="P476" s="386"/>
      <c r="Q476" s="386"/>
    </row>
    <row r="477" spans="1:17" s="385" customFormat="1" ht="63.75" customHeight="1" x14ac:dyDescent="0.2">
      <c r="A477" s="394"/>
      <c r="B477" s="395"/>
      <c r="C477" s="393"/>
      <c r="D477" s="398"/>
      <c r="E477" s="397"/>
      <c r="F477" s="395"/>
      <c r="G477" s="395"/>
      <c r="H477" s="395"/>
      <c r="M477" s="386"/>
      <c r="N477" s="386"/>
      <c r="O477" s="386"/>
      <c r="P477" s="386"/>
      <c r="Q477" s="386"/>
    </row>
    <row r="478" spans="1:17" s="385" customFormat="1" ht="63.75" customHeight="1" x14ac:dyDescent="0.2">
      <c r="A478" s="394"/>
      <c r="B478" s="395"/>
      <c r="C478" s="393"/>
      <c r="D478" s="398"/>
      <c r="E478" s="397"/>
      <c r="F478" s="395"/>
      <c r="G478" s="395"/>
      <c r="H478" s="395"/>
      <c r="M478" s="386"/>
      <c r="N478" s="386"/>
      <c r="O478" s="386"/>
      <c r="P478" s="386"/>
      <c r="Q478" s="386"/>
    </row>
    <row r="479" spans="1:17" s="385" customFormat="1" ht="63.75" customHeight="1" x14ac:dyDescent="0.2">
      <c r="A479" s="394"/>
      <c r="B479" s="395"/>
      <c r="C479" s="393"/>
      <c r="D479" s="398"/>
      <c r="E479" s="397"/>
      <c r="F479" s="395"/>
      <c r="G479" s="395"/>
      <c r="H479" s="395"/>
      <c r="M479" s="386"/>
      <c r="N479" s="386"/>
      <c r="O479" s="386"/>
      <c r="P479" s="386"/>
      <c r="Q479" s="386"/>
    </row>
    <row r="480" spans="1:17" s="385" customFormat="1" ht="63.75" customHeight="1" x14ac:dyDescent="0.2">
      <c r="A480" s="394"/>
      <c r="B480" s="395"/>
      <c r="C480" s="393"/>
      <c r="D480" s="398"/>
      <c r="E480" s="397"/>
      <c r="F480" s="395"/>
      <c r="G480" s="395"/>
      <c r="H480" s="395"/>
      <c r="M480" s="386"/>
      <c r="N480" s="386"/>
      <c r="O480" s="386"/>
      <c r="P480" s="386"/>
      <c r="Q480" s="386"/>
    </row>
    <row r="481" spans="1:17" s="385" customFormat="1" ht="63.75" customHeight="1" x14ac:dyDescent="0.2">
      <c r="A481" s="394"/>
      <c r="B481" s="395"/>
      <c r="C481" s="393"/>
      <c r="D481" s="398"/>
      <c r="E481" s="397"/>
      <c r="F481" s="395"/>
      <c r="G481" s="395"/>
      <c r="H481" s="395"/>
      <c r="M481" s="386"/>
      <c r="N481" s="386"/>
      <c r="O481" s="386"/>
      <c r="P481" s="386"/>
      <c r="Q481" s="386"/>
    </row>
    <row r="482" spans="1:17" s="385" customFormat="1" ht="63.75" customHeight="1" x14ac:dyDescent="0.2">
      <c r="A482" s="394"/>
      <c r="B482" s="395"/>
      <c r="C482" s="393"/>
      <c r="D482" s="398"/>
      <c r="E482" s="397"/>
      <c r="F482" s="395"/>
      <c r="G482" s="395"/>
      <c r="H482" s="395"/>
      <c r="M482" s="386"/>
      <c r="N482" s="386"/>
      <c r="O482" s="386"/>
      <c r="P482" s="386"/>
      <c r="Q482" s="386"/>
    </row>
    <row r="483" spans="1:17" s="385" customFormat="1" ht="63.75" customHeight="1" x14ac:dyDescent="0.2">
      <c r="A483" s="394"/>
      <c r="B483" s="395"/>
      <c r="C483" s="393"/>
      <c r="D483" s="398"/>
      <c r="E483" s="397"/>
      <c r="F483" s="395"/>
      <c r="G483" s="395"/>
      <c r="H483" s="395"/>
      <c r="M483" s="386"/>
      <c r="N483" s="386"/>
      <c r="O483" s="386"/>
      <c r="P483" s="386"/>
      <c r="Q483" s="386"/>
    </row>
    <row r="484" spans="1:17" s="385" customFormat="1" ht="63.75" customHeight="1" x14ac:dyDescent="0.2">
      <c r="A484" s="394"/>
      <c r="B484" s="395"/>
      <c r="C484" s="393"/>
      <c r="D484" s="398"/>
      <c r="E484" s="397"/>
      <c r="F484" s="395"/>
      <c r="G484" s="395"/>
      <c r="H484" s="395"/>
      <c r="M484" s="386"/>
      <c r="N484" s="386"/>
      <c r="O484" s="386"/>
      <c r="P484" s="386"/>
      <c r="Q484" s="386"/>
    </row>
    <row r="485" spans="1:17" s="385" customFormat="1" ht="63.75" customHeight="1" x14ac:dyDescent="0.2">
      <c r="A485" s="394"/>
      <c r="B485" s="395"/>
      <c r="C485" s="393"/>
      <c r="D485" s="398"/>
      <c r="E485" s="397"/>
      <c r="F485" s="395"/>
      <c r="G485" s="395"/>
      <c r="H485" s="395"/>
      <c r="M485" s="386"/>
      <c r="N485" s="386"/>
      <c r="O485" s="386"/>
      <c r="P485" s="386"/>
      <c r="Q485" s="386"/>
    </row>
    <row r="486" spans="1:17" s="385" customFormat="1" ht="63.75" customHeight="1" x14ac:dyDescent="0.2">
      <c r="A486" s="394"/>
      <c r="B486" s="395"/>
      <c r="C486" s="393"/>
      <c r="D486" s="398"/>
      <c r="E486" s="397"/>
      <c r="F486" s="395"/>
      <c r="G486" s="395"/>
      <c r="H486" s="395"/>
      <c r="M486" s="386"/>
      <c r="N486" s="386"/>
      <c r="O486" s="386"/>
      <c r="P486" s="386"/>
      <c r="Q486" s="386"/>
    </row>
    <row r="487" spans="1:17" s="385" customFormat="1" ht="63.75" customHeight="1" x14ac:dyDescent="0.2">
      <c r="A487" s="394"/>
      <c r="B487" s="395"/>
      <c r="C487" s="393"/>
      <c r="D487" s="398"/>
      <c r="E487" s="397"/>
      <c r="F487" s="395"/>
      <c r="G487" s="395"/>
      <c r="H487" s="395"/>
      <c r="M487" s="386"/>
      <c r="N487" s="386"/>
      <c r="O487" s="386"/>
      <c r="P487" s="386"/>
      <c r="Q487" s="386"/>
    </row>
    <row r="488" spans="1:17" s="385" customFormat="1" ht="63.75" customHeight="1" x14ac:dyDescent="0.2">
      <c r="A488" s="394"/>
      <c r="B488" s="395"/>
      <c r="C488" s="393"/>
      <c r="D488" s="398"/>
      <c r="E488" s="397"/>
      <c r="F488" s="395"/>
      <c r="G488" s="395"/>
      <c r="H488" s="395"/>
      <c r="M488" s="386"/>
      <c r="N488" s="386"/>
      <c r="O488" s="386"/>
      <c r="P488" s="386"/>
      <c r="Q488" s="386"/>
    </row>
    <row r="489" spans="1:17" s="385" customFormat="1" ht="63.75" customHeight="1" x14ac:dyDescent="0.2">
      <c r="A489" s="394"/>
      <c r="B489" s="395"/>
      <c r="C489" s="393"/>
      <c r="D489" s="398"/>
      <c r="E489" s="397"/>
      <c r="F489" s="395"/>
      <c r="G489" s="395"/>
      <c r="H489" s="395"/>
      <c r="M489" s="386"/>
      <c r="N489" s="386"/>
      <c r="O489" s="386"/>
      <c r="P489" s="386"/>
      <c r="Q489" s="386"/>
    </row>
    <row r="490" spans="1:17" s="385" customFormat="1" ht="63.75" customHeight="1" x14ac:dyDescent="0.2">
      <c r="A490" s="394"/>
      <c r="B490" s="395"/>
      <c r="C490" s="393"/>
      <c r="D490" s="398"/>
      <c r="E490" s="397"/>
      <c r="F490" s="395"/>
      <c r="G490" s="395"/>
      <c r="H490" s="395"/>
      <c r="M490" s="386"/>
      <c r="N490" s="386"/>
      <c r="O490" s="386"/>
      <c r="P490" s="386"/>
      <c r="Q490" s="386"/>
    </row>
    <row r="491" spans="1:17" s="385" customFormat="1" ht="63.75" customHeight="1" x14ac:dyDescent="0.2">
      <c r="A491" s="394"/>
      <c r="B491" s="395"/>
      <c r="C491" s="393"/>
      <c r="D491" s="398"/>
      <c r="E491" s="397"/>
      <c r="F491" s="395"/>
      <c r="G491" s="395"/>
      <c r="H491" s="395"/>
      <c r="M491" s="386"/>
      <c r="N491" s="386"/>
      <c r="O491" s="386"/>
      <c r="P491" s="386"/>
      <c r="Q491" s="386"/>
    </row>
    <row r="492" spans="1:17" s="385" customFormat="1" ht="63.75" customHeight="1" x14ac:dyDescent="0.2">
      <c r="A492" s="394"/>
      <c r="B492" s="395"/>
      <c r="C492" s="393"/>
      <c r="D492" s="398"/>
      <c r="E492" s="397"/>
      <c r="F492" s="395"/>
      <c r="G492" s="395"/>
      <c r="H492" s="395"/>
      <c r="M492" s="386"/>
      <c r="N492" s="386"/>
      <c r="O492" s="386"/>
      <c r="P492" s="386"/>
      <c r="Q492" s="386"/>
    </row>
    <row r="493" spans="1:17" s="385" customFormat="1" ht="63.75" customHeight="1" x14ac:dyDescent="0.2">
      <c r="A493" s="394"/>
      <c r="B493" s="395"/>
      <c r="C493" s="393"/>
      <c r="D493" s="398"/>
      <c r="E493" s="397"/>
      <c r="F493" s="395"/>
      <c r="G493" s="395"/>
      <c r="H493" s="395"/>
      <c r="M493" s="386"/>
      <c r="N493" s="386"/>
      <c r="O493" s="386"/>
      <c r="P493" s="386"/>
      <c r="Q493" s="386"/>
    </row>
    <row r="494" spans="1:17" s="385" customFormat="1" ht="63.75" customHeight="1" x14ac:dyDescent="0.2">
      <c r="A494" s="394"/>
      <c r="B494" s="395"/>
      <c r="C494" s="393"/>
      <c r="D494" s="398"/>
      <c r="E494" s="397"/>
      <c r="F494" s="395"/>
      <c r="G494" s="395"/>
      <c r="H494" s="395"/>
      <c r="M494" s="386"/>
      <c r="N494" s="386"/>
      <c r="O494" s="386"/>
      <c r="P494" s="386"/>
      <c r="Q494" s="386"/>
    </row>
    <row r="495" spans="1:17" s="385" customFormat="1" ht="63.75" customHeight="1" x14ac:dyDescent="0.2">
      <c r="A495" s="394"/>
      <c r="B495" s="395"/>
      <c r="C495" s="393"/>
      <c r="D495" s="398"/>
      <c r="E495" s="397"/>
      <c r="F495" s="395"/>
      <c r="G495" s="395"/>
      <c r="H495" s="395"/>
      <c r="M495" s="386"/>
      <c r="N495" s="386"/>
      <c r="O495" s="386"/>
      <c r="P495" s="386"/>
      <c r="Q495" s="386"/>
    </row>
    <row r="496" spans="1:17" s="385" customFormat="1" ht="63.75" customHeight="1" x14ac:dyDescent="0.2">
      <c r="A496" s="394"/>
      <c r="B496" s="395"/>
      <c r="C496" s="393"/>
      <c r="D496" s="398"/>
      <c r="E496" s="397"/>
      <c r="F496" s="395"/>
      <c r="G496" s="395"/>
      <c r="H496" s="395"/>
      <c r="M496" s="386"/>
      <c r="N496" s="386"/>
      <c r="O496" s="386"/>
      <c r="P496" s="386"/>
      <c r="Q496" s="386"/>
    </row>
    <row r="497" spans="1:17" s="385" customFormat="1" ht="63.75" customHeight="1" x14ac:dyDescent="0.2">
      <c r="A497" s="394"/>
      <c r="B497" s="395"/>
      <c r="C497" s="393"/>
      <c r="D497" s="398"/>
      <c r="E497" s="397"/>
      <c r="F497" s="395"/>
      <c r="G497" s="395"/>
      <c r="H497" s="395"/>
      <c r="M497" s="386"/>
      <c r="N497" s="386"/>
      <c r="O497" s="386"/>
      <c r="P497" s="386"/>
      <c r="Q497" s="386"/>
    </row>
    <row r="498" spans="1:17" s="385" customFormat="1" ht="63.75" customHeight="1" x14ac:dyDescent="0.2">
      <c r="A498" s="394"/>
      <c r="B498" s="395"/>
      <c r="C498" s="393"/>
      <c r="D498" s="398"/>
      <c r="E498" s="397"/>
      <c r="F498" s="395"/>
      <c r="G498" s="395"/>
      <c r="H498" s="395"/>
      <c r="M498" s="386"/>
      <c r="N498" s="386"/>
      <c r="O498" s="386"/>
      <c r="P498" s="386"/>
      <c r="Q498" s="386"/>
    </row>
    <row r="499" spans="1:17" s="385" customFormat="1" ht="63.75" customHeight="1" x14ac:dyDescent="0.2">
      <c r="A499" s="394"/>
      <c r="B499" s="395"/>
      <c r="C499" s="393"/>
      <c r="D499" s="398"/>
      <c r="E499" s="397"/>
      <c r="F499" s="395"/>
      <c r="G499" s="395"/>
      <c r="H499" s="395"/>
      <c r="M499" s="386"/>
      <c r="N499" s="386"/>
      <c r="O499" s="386"/>
      <c r="P499" s="386"/>
      <c r="Q499" s="386"/>
    </row>
    <row r="500" spans="1:17" s="385" customFormat="1" ht="63.75" customHeight="1" x14ac:dyDescent="0.2">
      <c r="A500" s="394"/>
      <c r="B500" s="395"/>
      <c r="C500" s="393"/>
      <c r="D500" s="398"/>
      <c r="E500" s="397"/>
      <c r="F500" s="395"/>
      <c r="G500" s="395"/>
      <c r="H500" s="395"/>
      <c r="M500" s="386"/>
      <c r="N500" s="386"/>
      <c r="O500" s="386"/>
      <c r="P500" s="386"/>
      <c r="Q500" s="386"/>
    </row>
    <row r="501" spans="1:17" s="385" customFormat="1" ht="63.75" customHeight="1" x14ac:dyDescent="0.2">
      <c r="A501" s="394"/>
      <c r="B501" s="395"/>
      <c r="C501" s="393"/>
      <c r="D501" s="398"/>
      <c r="E501" s="397"/>
      <c r="F501" s="395"/>
      <c r="G501" s="395"/>
      <c r="H501" s="395"/>
      <c r="M501" s="386"/>
      <c r="N501" s="386"/>
      <c r="O501" s="386"/>
      <c r="P501" s="386"/>
      <c r="Q501" s="386"/>
    </row>
    <row r="502" spans="1:17" s="385" customFormat="1" ht="63.75" customHeight="1" x14ac:dyDescent="0.2">
      <c r="A502" s="394"/>
      <c r="B502" s="395"/>
      <c r="C502" s="393"/>
      <c r="D502" s="398"/>
      <c r="E502" s="397"/>
      <c r="F502" s="395"/>
      <c r="G502" s="395"/>
      <c r="H502" s="395"/>
      <c r="M502" s="386"/>
      <c r="N502" s="386"/>
      <c r="O502" s="386"/>
      <c r="P502" s="386"/>
      <c r="Q502" s="386"/>
    </row>
    <row r="503" spans="1:17" s="385" customFormat="1" ht="63.75" customHeight="1" x14ac:dyDescent="0.2">
      <c r="A503" s="394"/>
      <c r="B503" s="395"/>
      <c r="C503" s="393"/>
      <c r="D503" s="398"/>
      <c r="E503" s="397"/>
      <c r="F503" s="395"/>
      <c r="G503" s="395"/>
      <c r="H503" s="395"/>
      <c r="M503" s="386"/>
      <c r="N503" s="386"/>
      <c r="O503" s="386"/>
      <c r="P503" s="386"/>
      <c r="Q503" s="386"/>
    </row>
    <row r="504" spans="1:17" s="385" customFormat="1" ht="63.75" customHeight="1" x14ac:dyDescent="0.2">
      <c r="A504" s="394"/>
      <c r="B504" s="395"/>
      <c r="C504" s="393"/>
      <c r="D504" s="398"/>
      <c r="E504" s="397"/>
      <c r="F504" s="395"/>
      <c r="G504" s="395"/>
      <c r="H504" s="395"/>
      <c r="M504" s="386"/>
      <c r="N504" s="386"/>
      <c r="O504" s="386"/>
      <c r="P504" s="386"/>
      <c r="Q504" s="386"/>
    </row>
    <row r="505" spans="1:17" s="385" customFormat="1" ht="63.75" customHeight="1" x14ac:dyDescent="0.2">
      <c r="A505" s="394"/>
      <c r="B505" s="395"/>
      <c r="C505" s="393"/>
      <c r="D505" s="398"/>
      <c r="E505" s="397"/>
      <c r="F505" s="395"/>
      <c r="G505" s="395"/>
      <c r="H505" s="395"/>
      <c r="M505" s="386"/>
      <c r="N505" s="386"/>
      <c r="O505" s="386"/>
      <c r="P505" s="386"/>
      <c r="Q505" s="386"/>
    </row>
    <row r="506" spans="1:17" s="385" customFormat="1" ht="63.75" customHeight="1" x14ac:dyDescent="0.2">
      <c r="A506" s="394"/>
      <c r="B506" s="395"/>
      <c r="C506" s="393"/>
      <c r="D506" s="398"/>
      <c r="E506" s="397"/>
      <c r="F506" s="395"/>
      <c r="G506" s="395"/>
      <c r="H506" s="395"/>
      <c r="M506" s="386"/>
      <c r="N506" s="386"/>
      <c r="O506" s="386"/>
      <c r="P506" s="386"/>
      <c r="Q506" s="386"/>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K7:L7"/>
    <mergeCell ref="M7:P7"/>
    <mergeCell ref="Q7:Q8"/>
    <mergeCell ref="A1:H1"/>
    <mergeCell ref="A4:Q4"/>
    <mergeCell ref="A5:Q5"/>
    <mergeCell ref="A6:Q6"/>
    <mergeCell ref="A7:A8"/>
    <mergeCell ref="B7:B8"/>
    <mergeCell ref="C7:C8"/>
    <mergeCell ref="D7:D8"/>
    <mergeCell ref="E7:E8"/>
    <mergeCell ref="F7:F8"/>
    <mergeCell ref="B13:B14"/>
    <mergeCell ref="C13:C14"/>
    <mergeCell ref="A19:A22"/>
    <mergeCell ref="C19:C22"/>
    <mergeCell ref="F19:F22"/>
    <mergeCell ref="G19:G22"/>
    <mergeCell ref="G7:G8"/>
    <mergeCell ref="H7:H8"/>
    <mergeCell ref="I7:J7"/>
    <mergeCell ref="A31:A32"/>
    <mergeCell ref="C31:C32"/>
    <mergeCell ref="F31:F32"/>
    <mergeCell ref="G31:G32"/>
    <mergeCell ref="A35:A37"/>
    <mergeCell ref="C35:C37"/>
    <mergeCell ref="F35:F37"/>
    <mergeCell ref="A24:A25"/>
    <mergeCell ref="C24:C25"/>
    <mergeCell ref="F24:F25"/>
    <mergeCell ref="G24:G25"/>
    <mergeCell ref="A29:A30"/>
    <mergeCell ref="C29:C30"/>
    <mergeCell ref="G44:G45"/>
    <mergeCell ref="A54:A55"/>
    <mergeCell ref="C54:C55"/>
    <mergeCell ref="F54:F55"/>
    <mergeCell ref="G54:G55"/>
    <mergeCell ref="A38:A39"/>
    <mergeCell ref="C38:C39"/>
    <mergeCell ref="F38:F39"/>
    <mergeCell ref="A40:A43"/>
    <mergeCell ref="C40:C43"/>
    <mergeCell ref="F40:F43"/>
    <mergeCell ref="A56:A57"/>
    <mergeCell ref="C56:C57"/>
    <mergeCell ref="A58:A59"/>
    <mergeCell ref="C58:C59"/>
    <mergeCell ref="F58:F59"/>
    <mergeCell ref="A60:A102"/>
    <mergeCell ref="C60:C102"/>
    <mergeCell ref="F60:F102"/>
    <mergeCell ref="A44:A45"/>
    <mergeCell ref="C44:C45"/>
    <mergeCell ref="F44:F45"/>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77:A378"/>
    <mergeCell ref="C377:C378"/>
    <mergeCell ref="A364:A366"/>
    <mergeCell ref="C364:C366"/>
    <mergeCell ref="A368:A371"/>
    <mergeCell ref="C368:C371"/>
    <mergeCell ref="F368:F371"/>
    <mergeCell ref="A373:A375"/>
    <mergeCell ref="C373:C375"/>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240" priority="88" stopIfTrue="1" operator="lessThanOrEqual">
      <formula>0</formula>
    </cfRule>
  </conditionalFormatting>
  <conditionalFormatting sqref="H19:H23">
    <cfRule type="cellIs" dxfId="239" priority="87" stopIfTrue="1" operator="lessThanOrEqual">
      <formula>0</formula>
    </cfRule>
  </conditionalFormatting>
  <conditionalFormatting sqref="H31:H32">
    <cfRule type="cellIs" dxfId="238" priority="86" stopIfTrue="1" operator="lessThanOrEqual">
      <formula>0</formula>
    </cfRule>
  </conditionalFormatting>
  <conditionalFormatting sqref="H34">
    <cfRule type="cellIs" dxfId="237" priority="85" stopIfTrue="1" operator="lessThanOrEqual">
      <formula>0</formula>
    </cfRule>
  </conditionalFormatting>
  <conditionalFormatting sqref="H38:H39">
    <cfRule type="cellIs" dxfId="236" priority="84" stopIfTrue="1" operator="lessThanOrEqual">
      <formula>0</formula>
    </cfRule>
  </conditionalFormatting>
  <conditionalFormatting sqref="H40:H53">
    <cfRule type="cellIs" dxfId="235" priority="83" stopIfTrue="1" operator="lessThanOrEqual">
      <formula>0</formula>
    </cfRule>
  </conditionalFormatting>
  <conditionalFormatting sqref="H56:H57">
    <cfRule type="cellIs" dxfId="234" priority="82" stopIfTrue="1" operator="lessThanOrEqual">
      <formula>0</formula>
    </cfRule>
  </conditionalFormatting>
  <conditionalFormatting sqref="G127">
    <cfRule type="cellIs" dxfId="233" priority="81" stopIfTrue="1" operator="lessThanOrEqual">
      <formula>0</formula>
    </cfRule>
  </conditionalFormatting>
  <conditionalFormatting sqref="E133:E135">
    <cfRule type="cellIs" dxfId="232" priority="80" stopIfTrue="1" operator="lessThanOrEqual">
      <formula>0</formula>
    </cfRule>
  </conditionalFormatting>
  <conditionalFormatting sqref="E174:E175">
    <cfRule type="cellIs" dxfId="231" priority="79" stopIfTrue="1" operator="lessThanOrEqual">
      <formula>0</formula>
    </cfRule>
  </conditionalFormatting>
  <conditionalFormatting sqref="E131:E132">
    <cfRule type="cellIs" dxfId="230" priority="78" stopIfTrue="1" operator="lessThanOrEqual">
      <formula>0</formula>
    </cfRule>
  </conditionalFormatting>
  <conditionalFormatting sqref="D156:H159">
    <cfRule type="cellIs" dxfId="229" priority="77" stopIfTrue="1" operator="lessThanOrEqual">
      <formula>0</formula>
    </cfRule>
  </conditionalFormatting>
  <conditionalFormatting sqref="E212:E213">
    <cfRule type="cellIs" dxfId="228" priority="76" stopIfTrue="1" operator="lessThanOrEqual">
      <formula>0</formula>
    </cfRule>
  </conditionalFormatting>
  <conditionalFormatting sqref="H198:H200">
    <cfRule type="cellIs" dxfId="227" priority="70" stopIfTrue="1" operator="lessThanOrEqual">
      <formula>0</formula>
    </cfRule>
  </conditionalFormatting>
  <conditionalFormatting sqref="H17">
    <cfRule type="cellIs" dxfId="226" priority="75" stopIfTrue="1" operator="lessThanOrEqual">
      <formula>0</formula>
    </cfRule>
  </conditionalFormatting>
  <conditionalFormatting sqref="H193:H195">
    <cfRule type="cellIs" dxfId="225" priority="74" stopIfTrue="1" operator="lessThanOrEqual">
      <formula>0</formula>
    </cfRule>
  </conditionalFormatting>
  <conditionalFormatting sqref="H197">
    <cfRule type="cellIs" dxfId="224" priority="73" stopIfTrue="1" operator="lessThanOrEqual">
      <formula>0</formula>
    </cfRule>
  </conditionalFormatting>
  <conditionalFormatting sqref="H203">
    <cfRule type="cellIs" dxfId="223" priority="72" stopIfTrue="1" operator="lessThanOrEqual">
      <formula>0</formula>
    </cfRule>
  </conditionalFormatting>
  <conditionalFormatting sqref="H77">
    <cfRule type="cellIs" dxfId="222" priority="71" stopIfTrue="1" operator="lessThanOrEqual">
      <formula>0</formula>
    </cfRule>
  </conditionalFormatting>
  <conditionalFormatting sqref="H201">
    <cfRule type="cellIs" dxfId="221" priority="69" stopIfTrue="1" operator="lessThanOrEqual">
      <formula>0</formula>
    </cfRule>
  </conditionalFormatting>
  <conditionalFormatting sqref="H202">
    <cfRule type="cellIs" dxfId="220" priority="68" stopIfTrue="1" operator="lessThanOrEqual">
      <formula>0</formula>
    </cfRule>
  </conditionalFormatting>
  <conditionalFormatting sqref="E198:E202">
    <cfRule type="cellIs" dxfId="219" priority="67" stopIfTrue="1" operator="lessThanOrEqual">
      <formula>0</formula>
    </cfRule>
  </conditionalFormatting>
  <conditionalFormatting sqref="E183:E185">
    <cfRule type="cellIs" dxfId="218" priority="66" stopIfTrue="1" operator="lessThanOrEqual">
      <formula>0</formula>
    </cfRule>
  </conditionalFormatting>
  <conditionalFormatting sqref="E281:E282">
    <cfRule type="cellIs" dxfId="217" priority="65" stopIfTrue="1" operator="lessThanOrEqual">
      <formula>0</formula>
    </cfRule>
  </conditionalFormatting>
  <conditionalFormatting sqref="H281:H282">
    <cfRule type="cellIs" dxfId="216" priority="64" stopIfTrue="1" operator="lessThanOrEqual">
      <formula>0</formula>
    </cfRule>
  </conditionalFormatting>
  <conditionalFormatting sqref="G329:H330 D335:H335 D355:H355 D356:E356 H356 G351:H352 A355 G349:H349 G344:H346">
    <cfRule type="cellIs" dxfId="215" priority="63" stopIfTrue="1" operator="lessThanOrEqual">
      <formula>0</formula>
    </cfRule>
  </conditionalFormatting>
  <conditionalFormatting sqref="D14:H14">
    <cfRule type="cellIs" dxfId="214" priority="61" stopIfTrue="1" operator="lessThanOrEqual">
      <formula>0</formula>
    </cfRule>
  </conditionalFormatting>
  <conditionalFormatting sqref="G354:H354">
    <cfRule type="cellIs" dxfId="213" priority="62" stopIfTrue="1" operator="lessThanOrEqual">
      <formula>0</formula>
    </cfRule>
  </conditionalFormatting>
  <conditionalFormatting sqref="H104">
    <cfRule type="cellIs" dxfId="212" priority="60" stopIfTrue="1" operator="lessThanOrEqual">
      <formula>0</formula>
    </cfRule>
  </conditionalFormatting>
  <conditionalFormatting sqref="H105">
    <cfRule type="cellIs" dxfId="211" priority="59" stopIfTrue="1" operator="lessThanOrEqual">
      <formula>0</formula>
    </cfRule>
  </conditionalFormatting>
  <conditionalFormatting sqref="H106">
    <cfRule type="cellIs" dxfId="210" priority="58" stopIfTrue="1" operator="lessThanOrEqual">
      <formula>0</formula>
    </cfRule>
  </conditionalFormatting>
  <conditionalFormatting sqref="H107">
    <cfRule type="cellIs" dxfId="209" priority="57" stopIfTrue="1" operator="lessThanOrEqual">
      <formula>0</formula>
    </cfRule>
  </conditionalFormatting>
  <conditionalFormatting sqref="H246">
    <cfRule type="cellIs" dxfId="208"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207" priority="55" stopIfTrue="1" operator="lessThanOrEqual">
      <formula>0</formula>
    </cfRule>
  </conditionalFormatting>
  <conditionalFormatting sqref="C19">
    <cfRule type="cellIs" dxfId="206" priority="54" stopIfTrue="1" operator="lessThanOrEqual">
      <formula>0</formula>
    </cfRule>
  </conditionalFormatting>
  <conditionalFormatting sqref="C44">
    <cfRule type="cellIs" dxfId="205" priority="53" stopIfTrue="1" operator="lessThanOrEqual">
      <formula>0</formula>
    </cfRule>
  </conditionalFormatting>
  <conditionalFormatting sqref="C34">
    <cfRule type="cellIs" dxfId="204" priority="52" stopIfTrue="1" operator="lessThanOrEqual">
      <formula>0</formula>
    </cfRule>
  </conditionalFormatting>
  <conditionalFormatting sqref="C54">
    <cfRule type="cellIs" dxfId="203" priority="51" stopIfTrue="1" operator="lessThanOrEqual">
      <formula>0</formula>
    </cfRule>
  </conditionalFormatting>
  <conditionalFormatting sqref="C127">
    <cfRule type="cellIs" dxfId="202" priority="50" stopIfTrue="1" operator="lessThanOrEqual">
      <formula>0</formula>
    </cfRule>
  </conditionalFormatting>
  <conditionalFormatting sqref="C121">
    <cfRule type="cellIs" dxfId="201" priority="49" stopIfTrue="1" operator="lessThanOrEqual">
      <formula>0</formula>
    </cfRule>
  </conditionalFormatting>
  <conditionalFormatting sqref="C156">
    <cfRule type="cellIs" dxfId="200" priority="48" stopIfTrue="1" operator="lessThanOrEqual">
      <formula>0</formula>
    </cfRule>
  </conditionalFormatting>
  <conditionalFormatting sqref="C214">
    <cfRule type="cellIs" dxfId="199" priority="47" stopIfTrue="1" operator="lessThanOrEqual">
      <formula>0</formula>
    </cfRule>
  </conditionalFormatting>
  <conditionalFormatting sqref="C194">
    <cfRule type="cellIs" dxfId="198" priority="46" stopIfTrue="1" operator="lessThanOrEqual">
      <formula>0</formula>
    </cfRule>
  </conditionalFormatting>
  <conditionalFormatting sqref="C230">
    <cfRule type="cellIs" dxfId="197" priority="45" stopIfTrue="1" operator="lessThanOrEqual">
      <formula>0</formula>
    </cfRule>
  </conditionalFormatting>
  <conditionalFormatting sqref="C215">
    <cfRule type="cellIs" dxfId="196" priority="44" stopIfTrue="1" operator="lessThanOrEqual">
      <formula>0</formula>
    </cfRule>
  </conditionalFormatting>
  <conditionalFormatting sqref="C220">
    <cfRule type="cellIs" dxfId="195" priority="43" stopIfTrue="1" operator="lessThanOrEqual">
      <formula>0</formula>
    </cfRule>
  </conditionalFormatting>
  <conditionalFormatting sqref="C281">
    <cfRule type="cellIs" dxfId="194" priority="42" stopIfTrue="1" operator="lessThanOrEqual">
      <formula>0</formula>
    </cfRule>
  </conditionalFormatting>
  <conditionalFormatting sqref="C256">
    <cfRule type="cellIs" dxfId="193" priority="41" stopIfTrue="1" operator="lessThanOrEqual">
      <formula>0</formula>
    </cfRule>
  </conditionalFormatting>
  <conditionalFormatting sqref="C335">
    <cfRule type="cellIs" dxfId="192" priority="40" stopIfTrue="1" operator="lessThanOrEqual">
      <formula>0</formula>
    </cfRule>
  </conditionalFormatting>
  <conditionalFormatting sqref="C355">
    <cfRule type="cellIs" dxfId="191" priority="39" stopIfTrue="1" operator="lessThanOrEqual">
      <formula>0</formula>
    </cfRule>
  </conditionalFormatting>
  <conditionalFormatting sqref="B246">
    <cfRule type="cellIs" dxfId="190" priority="23" stopIfTrue="1" operator="lessThanOrEqual">
      <formula>0</formula>
    </cfRule>
  </conditionalFormatting>
  <conditionalFormatting sqref="B9:B13 B261 B259 B353 B347:B348 B350 B331:B343 B357:B359 B247:B257 B160:B194 B108:B110 B56:B103 B263:B328 B196:B245 B113:B156 B23:B54 B15:B19">
    <cfRule type="cellIs" dxfId="189" priority="38" stopIfTrue="1" operator="lessThanOrEqual">
      <formula>0</formula>
    </cfRule>
  </conditionalFormatting>
  <conditionalFormatting sqref="B20:B22">
    <cfRule type="cellIs" dxfId="188" priority="37" stopIfTrue="1" operator="lessThanOrEqual">
      <formula>0</formula>
    </cfRule>
  </conditionalFormatting>
  <conditionalFormatting sqref="B157:B159">
    <cfRule type="cellIs" dxfId="187" priority="36" stopIfTrue="1" operator="lessThanOrEqual">
      <formula>0</formula>
    </cfRule>
  </conditionalFormatting>
  <conditionalFormatting sqref="B195">
    <cfRule type="cellIs" dxfId="186" priority="35" stopIfTrue="1" operator="lessThanOrEqual">
      <formula>0</formula>
    </cfRule>
  </conditionalFormatting>
  <conditionalFormatting sqref="B329:B330 B355:B356 B349 B351:B352 B344:B346">
    <cfRule type="cellIs" dxfId="185" priority="34" stopIfTrue="1" operator="lessThanOrEqual">
      <formula>0</formula>
    </cfRule>
  </conditionalFormatting>
  <conditionalFormatting sqref="B112">
    <cfRule type="cellIs" dxfId="184" priority="33" stopIfTrue="1" operator="lessThanOrEqual">
      <formula>0</formula>
    </cfRule>
  </conditionalFormatting>
  <conditionalFormatting sqref="B111">
    <cfRule type="cellIs" dxfId="183" priority="32" stopIfTrue="1" operator="lessThanOrEqual">
      <formula>0</formula>
    </cfRule>
  </conditionalFormatting>
  <conditionalFormatting sqref="B354">
    <cfRule type="cellIs" dxfId="182" priority="31" stopIfTrue="1" operator="lessThanOrEqual">
      <formula>0</formula>
    </cfRule>
  </conditionalFormatting>
  <conditionalFormatting sqref="B260">
    <cfRule type="cellIs" dxfId="181" priority="30" stopIfTrue="1" operator="lessThanOrEqual">
      <formula>0</formula>
    </cfRule>
  </conditionalFormatting>
  <conditionalFormatting sqref="B258">
    <cfRule type="cellIs" dxfId="180" priority="29" stopIfTrue="1" operator="lessThanOrEqual">
      <formula>0</formula>
    </cfRule>
  </conditionalFormatting>
  <conditionalFormatting sqref="B262">
    <cfRule type="cellIs" dxfId="179" priority="28" stopIfTrue="1" operator="lessThanOrEqual">
      <formula>0</formula>
    </cfRule>
  </conditionalFormatting>
  <conditionalFormatting sqref="B104">
    <cfRule type="cellIs" dxfId="178" priority="27" stopIfTrue="1" operator="lessThanOrEqual">
      <formula>0</formula>
    </cfRule>
  </conditionalFormatting>
  <conditionalFormatting sqref="B105">
    <cfRule type="cellIs" dxfId="177" priority="26" stopIfTrue="1" operator="lessThanOrEqual">
      <formula>0</formula>
    </cfRule>
  </conditionalFormatting>
  <conditionalFormatting sqref="B106">
    <cfRule type="cellIs" dxfId="176" priority="25" stopIfTrue="1" operator="lessThanOrEqual">
      <formula>0</formula>
    </cfRule>
  </conditionalFormatting>
  <conditionalFormatting sqref="B107">
    <cfRule type="cellIs" dxfId="175"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174" priority="22" stopIfTrue="1" operator="lessThanOrEqual">
      <formula>0</formula>
    </cfRule>
  </conditionalFormatting>
  <conditionalFormatting sqref="H360:H363">
    <cfRule type="cellIs" dxfId="173" priority="21" stopIfTrue="1" operator="lessThanOrEqual">
      <formula>0</formula>
    </cfRule>
  </conditionalFormatting>
  <conditionalFormatting sqref="B367:E367">
    <cfRule type="cellIs" dxfId="172" priority="20" stopIfTrue="1" operator="lessThanOrEqual">
      <formula>0</formula>
    </cfRule>
  </conditionalFormatting>
  <conditionalFormatting sqref="H367">
    <cfRule type="cellIs" dxfId="171" priority="19" stopIfTrue="1" operator="lessThanOrEqual">
      <formula>0</formula>
    </cfRule>
  </conditionalFormatting>
  <conditionalFormatting sqref="F367">
    <cfRule type="cellIs" dxfId="170" priority="18" stopIfTrue="1" operator="lessThanOrEqual">
      <formula>0</formula>
    </cfRule>
  </conditionalFormatting>
  <conditionalFormatting sqref="G367">
    <cfRule type="cellIs" dxfId="169" priority="17" stopIfTrue="1" operator="lessThanOrEqual">
      <formula>0</formula>
    </cfRule>
  </conditionalFormatting>
  <conditionalFormatting sqref="D375:G375">
    <cfRule type="cellIs" dxfId="168" priority="8" stopIfTrue="1" operator="lessThanOrEqual">
      <formula>0</formula>
    </cfRule>
  </conditionalFormatting>
  <conditionalFormatting sqref="B371">
    <cfRule type="cellIs" dxfId="167" priority="16" stopIfTrue="1" operator="lessThanOrEqual">
      <formula>0</formula>
    </cfRule>
  </conditionalFormatting>
  <conditionalFormatting sqref="C372">
    <cfRule type="cellIs" dxfId="166" priority="15" stopIfTrue="1" operator="lessThanOrEqual">
      <formula>0</formula>
    </cfRule>
  </conditionalFormatting>
  <conditionalFormatting sqref="H371:H372">
    <cfRule type="cellIs" dxfId="165" priority="14" stopIfTrue="1" operator="lessThanOrEqual">
      <formula>0</formula>
    </cfRule>
  </conditionalFormatting>
  <conditionalFormatting sqref="B373:B374">
    <cfRule type="cellIs" dxfId="164" priority="13" stopIfTrue="1" operator="lessThanOrEqual">
      <formula>0</formula>
    </cfRule>
  </conditionalFormatting>
  <conditionalFormatting sqref="H373">
    <cfRule type="cellIs" dxfId="163" priority="12" stopIfTrue="1" operator="lessThanOrEqual">
      <formula>0</formula>
    </cfRule>
  </conditionalFormatting>
  <conditionalFormatting sqref="H374">
    <cfRule type="cellIs" dxfId="162" priority="11" stopIfTrue="1" operator="lessThanOrEqual">
      <formula>0</formula>
    </cfRule>
  </conditionalFormatting>
  <conditionalFormatting sqref="G369:H369 D369:E369">
    <cfRule type="cellIs" dxfId="161" priority="10" stopIfTrue="1" operator="lessThanOrEqual">
      <formula>0</formula>
    </cfRule>
  </conditionalFormatting>
  <conditionalFormatting sqref="B369">
    <cfRule type="cellIs" dxfId="160" priority="9" stopIfTrue="1" operator="lessThanOrEqual">
      <formula>0</formula>
    </cfRule>
  </conditionalFormatting>
  <conditionalFormatting sqref="B375">
    <cfRule type="cellIs" dxfId="159" priority="7" stopIfTrue="1" operator="lessThanOrEqual">
      <formula>0</formula>
    </cfRule>
  </conditionalFormatting>
  <conditionalFormatting sqref="H375">
    <cfRule type="cellIs" dxfId="158" priority="6" stopIfTrue="1" operator="lessThanOrEqual">
      <formula>0</formula>
    </cfRule>
  </conditionalFormatting>
  <conditionalFormatting sqref="B378 D378:H378">
    <cfRule type="cellIs" dxfId="157" priority="5" stopIfTrue="1" operator="lessThanOrEqual">
      <formula>0</formula>
    </cfRule>
  </conditionalFormatting>
  <conditionalFormatting sqref="D379:E379 G379 A379:B379">
    <cfRule type="cellIs" dxfId="156" priority="4" stopIfTrue="1" operator="lessThanOrEqual">
      <formula>0</formula>
    </cfRule>
  </conditionalFormatting>
  <conditionalFormatting sqref="H379">
    <cfRule type="cellIs" dxfId="155" priority="3" stopIfTrue="1" operator="lessThanOrEqual">
      <formula>0</formula>
    </cfRule>
  </conditionalFormatting>
  <conditionalFormatting sqref="C379">
    <cfRule type="cellIs" dxfId="154" priority="2" stopIfTrue="1" operator="lessThanOrEqual">
      <formula>0</formula>
    </cfRule>
  </conditionalFormatting>
  <conditionalFormatting sqref="F379">
    <cfRule type="cellIs" dxfId="153" priority="1" stopIfTrue="1" operator="lessThanOrEqual">
      <formula>0</formula>
    </cfRule>
  </conditionalFormatting>
  <hyperlinks>
    <hyperlink ref="H19" r:id="rId1"/>
    <hyperlink ref="H20" r:id="rId2"/>
    <hyperlink ref="H21" r:id="rId3"/>
    <hyperlink ref="H22" r:id="rId4"/>
    <hyperlink ref="H13" r:id="rId5"/>
    <hyperlink ref="H28" r:id="rId6"/>
    <hyperlink ref="H31" r:id="rId7"/>
    <hyperlink ref="H32" r:id="rId8"/>
    <hyperlink ref="H15" r:id="rId9"/>
    <hyperlink ref="H12" r:id="rId10"/>
    <hyperlink ref="H38" r:id="rId11"/>
    <hyperlink ref="H39" r:id="rId12"/>
    <hyperlink ref="H44" r:id="rId13"/>
    <hyperlink ref="H45" r:id="rId14"/>
    <hyperlink ref="H18" r:id="rId15"/>
    <hyperlink ref="H23" r:id="rId16"/>
    <hyperlink ref="H11" r:id="rId17" display="Prorroga y Modificación del Contrato de Arrendamiento N° 05/2014"/>
    <hyperlink ref="H10" r:id="rId18" display="Prorroga y Modificación del Contrato de Arrendamiento N° 02/2014"/>
    <hyperlink ref="H9" r:id="rId19" display="Prorroga y Modificación del Contrato de Arrendamiento N° 01/2014"/>
    <hyperlink ref="H16" r:id="rId20"/>
    <hyperlink ref="H26" r:id="rId21"/>
    <hyperlink ref="H34" r:id="rId22"/>
    <hyperlink ref="H48" r:id="rId23"/>
    <hyperlink ref="H27" r:id="rId24"/>
    <hyperlink ref="H49" r:id="rId25"/>
    <hyperlink ref="H40" r:id="rId26"/>
    <hyperlink ref="H41" r:id="rId27"/>
    <hyperlink ref="H42" r:id="rId28"/>
    <hyperlink ref="H43" r:id="rId29"/>
    <hyperlink ref="H52" r:id="rId30"/>
    <hyperlink ref="H50" r:id="rId31"/>
    <hyperlink ref="H57" r:id="rId32"/>
    <hyperlink ref="H56" r:id="rId33"/>
    <hyperlink ref="H55" r:id="rId34"/>
    <hyperlink ref="H54" r:id="rId35"/>
    <hyperlink ref="H33" r:id="rId36"/>
    <hyperlink ref="H35" r:id="rId37"/>
    <hyperlink ref="H36" r:id="rId38"/>
    <hyperlink ref="H37" r:id="rId39"/>
    <hyperlink ref="H117" r:id="rId40"/>
    <hyperlink ref="H144" r:id="rId41"/>
    <hyperlink ref="H145" r:id="rId42"/>
    <hyperlink ref="H58" r:id="rId43"/>
    <hyperlink ref="H59" r:id="rId44"/>
    <hyperlink ref="H53" r:id="rId45"/>
    <hyperlink ref="H116" r:id="rId46"/>
    <hyperlink ref="H115" r:id="rId47"/>
    <hyperlink ref="H24" r:id="rId48"/>
    <hyperlink ref="H25" r:id="rId49"/>
    <hyperlink ref="H121" r:id="rId50"/>
    <hyperlink ref="H122" r:id="rId51"/>
    <hyperlink ref="H123" r:id="rId52"/>
    <hyperlink ref="H60" r:id="rId53"/>
    <hyperlink ref="H29" r:id="rId54"/>
    <hyperlink ref="H30" r:id="rId55"/>
    <hyperlink ref="H46" r:id="rId56"/>
    <hyperlink ref="H47" r:id="rId57"/>
    <hyperlink ref="H61" r:id="rId58"/>
    <hyperlink ref="H109" r:id="rId59"/>
    <hyperlink ref="H110" r:id="rId60"/>
    <hyperlink ref="H111" r:id="rId61"/>
    <hyperlink ref="H112" r:id="rId62"/>
    <hyperlink ref="H113" r:id="rId63"/>
    <hyperlink ref="H114" r:id="rId64"/>
    <hyperlink ref="H118" r:id="rId65"/>
    <hyperlink ref="H119" r:id="rId66"/>
    <hyperlink ref="H120" r:id="rId67"/>
    <hyperlink ref="H124" r:id="rId68"/>
    <hyperlink ref="H125" r:id="rId69"/>
    <hyperlink ref="H126" r:id="rId70"/>
    <hyperlink ref="H127" r:id="rId71"/>
    <hyperlink ref="H128" r:id="rId72"/>
    <hyperlink ref="H129" r:id="rId73"/>
    <hyperlink ref="H130" r:id="rId74"/>
    <hyperlink ref="H131" r:id="rId75"/>
    <hyperlink ref="H132" r:id="rId76"/>
    <hyperlink ref="H133" r:id="rId77"/>
    <hyperlink ref="H134" r:id="rId78"/>
    <hyperlink ref="H135" r:id="rId79"/>
    <hyperlink ref="H136" r:id="rId80"/>
    <hyperlink ref="H137" r:id="rId81"/>
    <hyperlink ref="H138" r:id="rId82"/>
    <hyperlink ref="H139" r:id="rId83"/>
    <hyperlink ref="H140" r:id="rId84"/>
    <hyperlink ref="H141" r:id="rId85"/>
    <hyperlink ref="H142" r:id="rId86"/>
    <hyperlink ref="H160" r:id="rId87"/>
    <hyperlink ref="H168" r:id="rId88"/>
    <hyperlink ref="H170" r:id="rId89"/>
    <hyperlink ref="H171" r:id="rId90"/>
    <hyperlink ref="H172" r:id="rId91"/>
    <hyperlink ref="H173" r:id="rId92"/>
    <hyperlink ref="H174" r:id="rId93"/>
    <hyperlink ref="H175" r:id="rId94"/>
    <hyperlink ref="H169" r:id="rId95"/>
    <hyperlink ref="H186" r:id="rId96"/>
    <hyperlink ref="H187" r:id="rId97"/>
    <hyperlink ref="H191" r:id="rId98"/>
    <hyperlink ref="H156" r:id="rId99"/>
    <hyperlink ref="H157" r:id="rId100"/>
    <hyperlink ref="H158" r:id="rId101"/>
    <hyperlink ref="H159" r:id="rId102"/>
    <hyperlink ref="H62" r:id="rId103"/>
    <hyperlink ref="H63" r:id="rId104"/>
    <hyperlink ref="H64" r:id="rId105"/>
    <hyperlink ref="H65" r:id="rId106"/>
    <hyperlink ref="H66" r:id="rId107"/>
    <hyperlink ref="H67" r:id="rId108"/>
    <hyperlink ref="H69" r:id="rId109"/>
    <hyperlink ref="H71" r:id="rId110"/>
    <hyperlink ref="H72" r:id="rId111"/>
    <hyperlink ref="H73" r:id="rId112"/>
    <hyperlink ref="H74" r:id="rId113"/>
    <hyperlink ref="H75" r:id="rId114"/>
    <hyperlink ref="H76" r:id="rId115"/>
    <hyperlink ref="H78" r:id="rId116"/>
    <hyperlink ref="H80" r:id="rId117"/>
    <hyperlink ref="H81" r:id="rId118"/>
    <hyperlink ref="H83" r:id="rId119"/>
    <hyperlink ref="H84" r:id="rId120"/>
    <hyperlink ref="H85" r:id="rId121"/>
    <hyperlink ref="H91" r:id="rId122"/>
    <hyperlink ref="H92" r:id="rId123"/>
    <hyperlink ref="H94" r:id="rId124"/>
    <hyperlink ref="H95" r:id="rId125"/>
    <hyperlink ref="H96" r:id="rId126"/>
    <hyperlink ref="H97" r:id="rId127"/>
    <hyperlink ref="H98" r:id="rId128"/>
    <hyperlink ref="H99" r:id="rId129"/>
    <hyperlink ref="H100" r:id="rId130"/>
    <hyperlink ref="H101" r:id="rId131"/>
    <hyperlink ref="H102" r:id="rId132"/>
    <hyperlink ref="H146" r:id="rId133"/>
    <hyperlink ref="H147" r:id="rId134"/>
    <hyperlink ref="H148" r:id="rId135"/>
    <hyperlink ref="H149" r:id="rId136"/>
    <hyperlink ref="H150" r:id="rId137"/>
    <hyperlink ref="H151" r:id="rId138"/>
    <hyperlink ref="H152" r:id="rId139"/>
    <hyperlink ref="H153" r:id="rId140"/>
    <hyperlink ref="H154" r:id="rId141"/>
    <hyperlink ref="H155" r:id="rId142"/>
    <hyperlink ref="H161" r:id="rId143"/>
    <hyperlink ref="H162" r:id="rId144"/>
    <hyperlink ref="H163" r:id="rId145"/>
    <hyperlink ref="H164" r:id="rId146"/>
    <hyperlink ref="H165" r:id="rId147"/>
    <hyperlink ref="H166" r:id="rId148"/>
    <hyperlink ref="H167" r:id="rId149"/>
    <hyperlink ref="H176" r:id="rId150"/>
    <hyperlink ref="H177" r:id="rId151"/>
    <hyperlink ref="H178" r:id="rId152"/>
    <hyperlink ref="H188" r:id="rId153"/>
    <hyperlink ref="H189" r:id="rId154"/>
    <hyperlink ref="H190" r:id="rId155"/>
    <hyperlink ref="H212" r:id="rId156"/>
    <hyperlink ref="H213" r:id="rId157"/>
    <hyperlink ref="H219" r:id="rId158"/>
    <hyperlink ref="H17" r:id="rId159"/>
    <hyperlink ref="H214" r:id="rId160"/>
    <hyperlink ref="H203" r:id="rId161"/>
    <hyperlink ref="H197" r:id="rId162"/>
    <hyperlink ref="H82" r:id="rId163"/>
    <hyperlink ref="H221" r:id="rId164"/>
    <hyperlink ref="H90" r:id="rId165"/>
    <hyperlink ref="H229" r:id="rId166"/>
    <hyperlink ref="H211" r:id="rId167"/>
    <hyperlink ref="H210" r:id="rId168"/>
    <hyperlink ref="H209" r:id="rId169"/>
    <hyperlink ref="H193" r:id="rId170"/>
    <hyperlink ref="H181" r:id="rId171"/>
    <hyperlink ref="H180" r:id="rId172"/>
    <hyperlink ref="H179" r:id="rId173"/>
    <hyperlink ref="H93" r:id="rId174"/>
    <hyperlink ref="H68" r:id="rId175"/>
    <hyperlink ref="H70" r:id="rId176"/>
    <hyperlink ref="H77" r:id="rId177"/>
    <hyperlink ref="H86" r:id="rId178"/>
    <hyperlink ref="H87" r:id="rId179"/>
    <hyperlink ref="H88" r:id="rId180"/>
    <hyperlink ref="H89" r:id="rId181"/>
    <hyperlink ref="H198" r:id="rId182"/>
    <hyperlink ref="H199" r:id="rId183"/>
    <hyperlink ref="H200" r:id="rId184"/>
    <hyperlink ref="H201" r:id="rId185"/>
    <hyperlink ref="H202" r:id="rId186"/>
    <hyperlink ref="H194" r:id="rId187"/>
    <hyperlink ref="H195" r:id="rId188"/>
    <hyperlink ref="H233" r:id="rId189"/>
    <hyperlink ref="H234" r:id="rId190"/>
    <hyperlink ref="H230" r:id="rId191"/>
    <hyperlink ref="H231" r:id="rId192"/>
    <hyperlink ref="H182" r:id="rId193"/>
    <hyperlink ref="H222" r:id="rId194"/>
    <hyperlink ref="H215" r:id="rId195"/>
    <hyperlink ref="H216" r:id="rId196"/>
    <hyperlink ref="H217" r:id="rId197"/>
    <hyperlink ref="H218" r:id="rId198"/>
    <hyperlink ref="H240" r:id="rId199"/>
    <hyperlink ref="H223" r:id="rId200"/>
    <hyperlink ref="H183" r:id="rId201"/>
    <hyperlink ref="H184" r:id="rId202"/>
    <hyperlink ref="H185" r:id="rId203"/>
    <hyperlink ref="H232" r:id="rId204"/>
    <hyperlink ref="H236" r:id="rId205"/>
    <hyperlink ref="H247" r:id="rId206"/>
    <hyperlink ref="H220" r:id="rId207"/>
    <hyperlink ref="H196" r:id="rId208"/>
    <hyperlink ref="H238" r:id="rId209"/>
    <hyperlink ref="H239" r:id="rId210"/>
    <hyperlink ref="H248" r:id="rId211"/>
    <hyperlink ref="H192" r:id="rId212"/>
    <hyperlink ref="H237" r:id="rId213"/>
    <hyperlink ref="H249" r:id="rId214"/>
    <hyperlink ref="H255" r:id="rId215"/>
    <hyperlink ref="H243" r:id="rId216"/>
    <hyperlink ref="H245" r:id="rId217"/>
    <hyperlink ref="H224" r:id="rId218"/>
    <hyperlink ref="H235" r:id="rId219"/>
    <hyperlink ref="H268" r:id="rId220"/>
    <hyperlink ref="H276" r:id="rId221"/>
    <hyperlink ref="H265" r:id="rId222"/>
    <hyperlink ref="H266" r:id="rId223"/>
    <hyperlink ref="H267" r:id="rId224"/>
    <hyperlink ref="H225" r:id="rId225"/>
    <hyperlink ref="H226" r:id="rId226"/>
    <hyperlink ref="H227" r:id="rId227"/>
    <hyperlink ref="H244" r:id="rId228"/>
    <hyperlink ref="H250" r:id="rId229"/>
    <hyperlink ref="H269" r:id="rId230"/>
    <hyperlink ref="H228" r:id="rId231"/>
    <hyperlink ref="H282" r:id="rId232"/>
    <hyperlink ref="H281" r:id="rId233"/>
    <hyperlink ref="H275" r:id="rId234"/>
    <hyperlink ref="H274" r:id="rId235"/>
    <hyperlink ref="H272" r:id="rId236"/>
    <hyperlink ref="H270" r:id="rId237"/>
    <hyperlink ref="H251" r:id="rId238"/>
    <hyperlink ref="H271" r:id="rId239"/>
    <hyperlink ref="H252" r:id="rId240"/>
    <hyperlink ref="H253" r:id="rId241"/>
    <hyperlink ref="H254" r:id="rId242"/>
    <hyperlink ref="H273" r:id="rId243"/>
    <hyperlink ref="H241" r:id="rId244"/>
    <hyperlink ref="H242" r:id="rId245"/>
    <hyperlink ref="H204" r:id="rId246" display="Contrato de Suminstro N° 28/2015"/>
    <hyperlink ref="H205" r:id="rId247" display="Contrato de Suminstro N° 29/2015"/>
    <hyperlink ref="H206" r:id="rId248" display="Contrato de Suminstro N° 30/2015"/>
    <hyperlink ref="H207" r:id="rId249" display="Contrato de Suminstro N° 31/2015"/>
    <hyperlink ref="H208" r:id="rId250" display="Contrato de Suminstro N° 32/2015"/>
    <hyperlink ref="H280" r:id="rId251"/>
    <hyperlink ref="H256" r:id="rId252"/>
    <hyperlink ref="H257" r:id="rId253"/>
    <hyperlink ref="H259" r:id="rId254"/>
    <hyperlink ref="H261" r:id="rId255"/>
    <hyperlink ref="H263" r:id="rId256"/>
    <hyperlink ref="H264" r:id="rId257"/>
    <hyperlink ref="H283" r:id="rId258"/>
    <hyperlink ref="H284" r:id="rId259"/>
    <hyperlink ref="H285" r:id="rId260"/>
    <hyperlink ref="H286" r:id="rId261"/>
    <hyperlink ref="H287" r:id="rId262"/>
    <hyperlink ref="H288" r:id="rId263"/>
    <hyperlink ref="H289" r:id="rId264"/>
    <hyperlink ref="H304" r:id="rId265"/>
    <hyperlink ref="H103" r:id="rId266" display="334/2015"/>
    <hyperlink ref="H108" r:id="rId267"/>
    <hyperlink ref="H277" r:id="rId268"/>
    <hyperlink ref="H278" r:id="rId269"/>
    <hyperlink ref="H279" r:id="rId270"/>
    <hyperlink ref="H290" r:id="rId271"/>
    <hyperlink ref="H291" r:id="rId272"/>
    <hyperlink ref="H292" r:id="rId273"/>
    <hyperlink ref="H298" r:id="rId274"/>
    <hyperlink ref="H299" r:id="rId275"/>
    <hyperlink ref="H323" r:id="rId276"/>
    <hyperlink ref="H327" r:id="rId277"/>
    <hyperlink ref="H305" r:id="rId278"/>
    <hyperlink ref="H300" r:id="rId279"/>
    <hyperlink ref="H301" r:id="rId280"/>
    <hyperlink ref="H302" r:id="rId281"/>
    <hyperlink ref="H303" r:id="rId282"/>
    <hyperlink ref="H316" r:id="rId283"/>
    <hyperlink ref="H325" r:id="rId284"/>
    <hyperlink ref="H326" r:id="rId285"/>
    <hyperlink ref="H313" r:id="rId286"/>
    <hyperlink ref="H314" r:id="rId287"/>
    <hyperlink ref="H311" r:id="rId288"/>
    <hyperlink ref="H312" r:id="rId289"/>
    <hyperlink ref="H324" r:id="rId290"/>
    <hyperlink ref="H293" r:id="rId291"/>
    <hyperlink ref="H297" r:id="rId292"/>
    <hyperlink ref="H294" r:id="rId293"/>
    <hyperlink ref="H295" r:id="rId294"/>
    <hyperlink ref="H296" r:id="rId295"/>
    <hyperlink ref="H315" r:id="rId296"/>
    <hyperlink ref="H332" r:id="rId297"/>
    <hyperlink ref="H334" r:id="rId298"/>
    <hyperlink ref="H330" r:id="rId299"/>
    <hyperlink ref="H329" r:id="rId300"/>
    <hyperlink ref="H328" r:id="rId301"/>
    <hyperlink ref="H322" r:id="rId302"/>
    <hyperlink ref="H321" r:id="rId303"/>
    <hyperlink ref="H320" r:id="rId304"/>
    <hyperlink ref="H319" r:id="rId305"/>
    <hyperlink ref="H318" r:id="rId306"/>
    <hyperlink ref="H317" r:id="rId307"/>
    <hyperlink ref="H310" r:id="rId308"/>
    <hyperlink ref="H309" r:id="rId309"/>
    <hyperlink ref="H333" r:id="rId310"/>
    <hyperlink ref="H336" r:id="rId311"/>
    <hyperlink ref="H337" r:id="rId312"/>
    <hyperlink ref="H338" r:id="rId313"/>
    <hyperlink ref="H339" r:id="rId314"/>
    <hyperlink ref="H340" r:id="rId315"/>
    <hyperlink ref="H341" r:id="rId316"/>
    <hyperlink ref="H357" r:id="rId317"/>
    <hyperlink ref="H356" r:id="rId318"/>
    <hyperlink ref="H355" r:id="rId319"/>
    <hyperlink ref="H354" r:id="rId320"/>
    <hyperlink ref="H353" r:id="rId321"/>
    <hyperlink ref="H352" r:id="rId322"/>
    <hyperlink ref="H351" r:id="rId323"/>
    <hyperlink ref="H350" r:id="rId324"/>
    <hyperlink ref="H349" r:id="rId325"/>
    <hyperlink ref="H348" r:id="rId326"/>
    <hyperlink ref="H347" r:id="rId327"/>
    <hyperlink ref="H346" r:id="rId328"/>
    <hyperlink ref="H345" r:id="rId329"/>
    <hyperlink ref="H344" r:id="rId330"/>
    <hyperlink ref="H343" r:id="rId331"/>
    <hyperlink ref="H342" r:id="rId332"/>
    <hyperlink ref="H335" r:id="rId333"/>
    <hyperlink ref="H331" r:id="rId334"/>
    <hyperlink ref="H14" r:id="rId335"/>
    <hyperlink ref="H260" r:id="rId336"/>
    <hyperlink ref="H258" r:id="rId337"/>
    <hyperlink ref="H262" r:id="rId338"/>
    <hyperlink ref="H359" r:id="rId339"/>
    <hyperlink ref="H104" r:id="rId340" display="344/2015"/>
    <hyperlink ref="H105" r:id="rId341"/>
    <hyperlink ref="H106" r:id="rId342"/>
    <hyperlink ref="H107" r:id="rId343"/>
    <hyperlink ref="H246" r:id="rId344" display="377/2015"/>
    <hyperlink ref="H364" r:id="rId345"/>
    <hyperlink ref="H365" r:id="rId346"/>
    <hyperlink ref="H366" r:id="rId347"/>
    <hyperlink ref="H360" r:id="rId348" display="Contrto de Suministro N° 07/2015"/>
    <hyperlink ref="H361" r:id="rId349" display="Contrto de Suministro N° 08/2015"/>
    <hyperlink ref="H362" r:id="rId350"/>
    <hyperlink ref="H363" r:id="rId351"/>
    <hyperlink ref="H368" r:id="rId352"/>
    <hyperlink ref="H370" r:id="rId353"/>
    <hyperlink ref="H371" r:id="rId354"/>
    <hyperlink ref="H372" r:id="rId355"/>
    <hyperlink ref="H373" r:id="rId356"/>
    <hyperlink ref="H374" r:id="rId357"/>
    <hyperlink ref="H376" r:id="rId358"/>
    <hyperlink ref="H377" r:id="rId359"/>
    <hyperlink ref="H369" r:id="rId360"/>
    <hyperlink ref="H375" r:id="rId361"/>
    <hyperlink ref="H378" r:id="rId362"/>
    <hyperlink ref="H379" r:id="rId363"/>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403"/>
  <sheetViews>
    <sheetView view="pageBreakPreview" topLeftCell="A10" zoomScale="98" zoomScaleNormal="87" zoomScaleSheetLayoutView="98" workbookViewId="0">
      <pane ySplit="5" topLeftCell="A267" activePane="bottomLeft" state="frozen"/>
      <selection activeCell="C10" sqref="C10"/>
      <selection pane="bottomLeft" activeCell="L160" sqref="L160"/>
    </sheetView>
  </sheetViews>
  <sheetFormatPr baseColWidth="10" defaultColWidth="11.7109375" defaultRowHeight="12.75" x14ac:dyDescent="0.2"/>
  <cols>
    <col min="1" max="1" width="4" style="479" customWidth="1"/>
    <col min="2" max="2" width="15.85546875" style="339" bestFit="1" customWidth="1"/>
    <col min="3" max="3" width="32.5703125" style="344" customWidth="1"/>
    <col min="4" max="4" width="32.5703125" style="4" customWidth="1"/>
    <col min="5" max="5" width="14.5703125" style="345" customWidth="1"/>
    <col min="6" max="6" width="14.5703125" style="346" customWidth="1"/>
    <col min="7" max="7" width="14.5703125" style="344" customWidth="1"/>
    <col min="8" max="8" width="27" style="344" customWidth="1"/>
    <col min="9" max="9" width="13.85546875" style="459" customWidth="1"/>
    <col min="10" max="12" width="11.7109375" style="340" customWidth="1"/>
    <col min="13" max="13" width="10.85546875" style="340" customWidth="1"/>
    <col min="14" max="14" width="5.7109375" style="341" customWidth="1"/>
    <col min="15" max="15" width="6" style="341" customWidth="1"/>
    <col min="16" max="16" width="5.85546875" style="341" customWidth="1"/>
    <col min="17" max="17" width="6.42578125" style="341" customWidth="1"/>
    <col min="18" max="18" width="45.140625" style="458" customWidth="1"/>
    <col min="19" max="29" width="11.7109375" style="340" customWidth="1"/>
    <col min="30" max="237" width="11.7109375" style="340"/>
    <col min="238" max="238" width="4" style="340" customWidth="1"/>
    <col min="239" max="239" width="15.85546875" style="340" bestFit="1" customWidth="1"/>
    <col min="240" max="240" width="30.7109375" style="340" customWidth="1"/>
    <col min="241" max="242" width="32.5703125" style="340" customWidth="1"/>
    <col min="243" max="245" width="14.5703125" style="340" customWidth="1"/>
    <col min="246" max="246" width="27" style="340" customWidth="1"/>
    <col min="247" max="247" width="13.85546875" style="340" customWidth="1"/>
    <col min="248" max="248" width="18.28515625" style="340" customWidth="1"/>
    <col min="249" max="249" width="16.28515625" style="340" customWidth="1"/>
    <col min="250" max="250" width="14" style="340" customWidth="1"/>
    <col min="251" max="251" width="16.7109375" style="340" customWidth="1"/>
    <col min="252" max="252" width="14.85546875" style="340" customWidth="1"/>
    <col min="253" max="253" width="15.42578125" style="340" customWidth="1"/>
    <col min="254" max="255" width="6.5703125" style="340" customWidth="1"/>
    <col min="256" max="256" width="8.42578125" style="340" customWidth="1"/>
    <col min="257" max="257" width="4.85546875" style="340" customWidth="1"/>
    <col min="258" max="258" width="10.140625" style="340" customWidth="1"/>
    <col min="259" max="259" width="10.5703125" style="340" customWidth="1"/>
    <col min="260" max="260" width="10.28515625" style="340" customWidth="1"/>
    <col min="261" max="261" width="12.85546875" style="340" customWidth="1"/>
    <col min="262" max="262" width="6.140625" style="340" customWidth="1"/>
    <col min="263" max="263" width="10.5703125" style="340" customWidth="1"/>
    <col min="264" max="264" width="11" style="340" customWidth="1"/>
    <col min="265" max="265" width="20.5703125" style="340" customWidth="1"/>
    <col min="266" max="273" width="11.7109375" style="340" customWidth="1"/>
    <col min="274" max="274" width="45.140625" style="340" customWidth="1"/>
    <col min="275" max="285" width="11.7109375" style="340" customWidth="1"/>
    <col min="286" max="493" width="11.7109375" style="340"/>
    <col min="494" max="494" width="4" style="340" customWidth="1"/>
    <col min="495" max="495" width="15.85546875" style="340" bestFit="1" customWidth="1"/>
    <col min="496" max="496" width="30.7109375" style="340" customWidth="1"/>
    <col min="497" max="498" width="32.5703125" style="340" customWidth="1"/>
    <col min="499" max="501" width="14.5703125" style="340" customWidth="1"/>
    <col min="502" max="502" width="27" style="340" customWidth="1"/>
    <col min="503" max="503" width="13.85546875" style="340" customWidth="1"/>
    <col min="504" max="504" width="18.28515625" style="340" customWidth="1"/>
    <col min="505" max="505" width="16.28515625" style="340" customWidth="1"/>
    <col min="506" max="506" width="14" style="340" customWidth="1"/>
    <col min="507" max="507" width="16.7109375" style="340" customWidth="1"/>
    <col min="508" max="508" width="14.85546875" style="340" customWidth="1"/>
    <col min="509" max="509" width="15.42578125" style="340" customWidth="1"/>
    <col min="510" max="511" width="6.5703125" style="340" customWidth="1"/>
    <col min="512" max="512" width="8.42578125" style="340" customWidth="1"/>
    <col min="513" max="513" width="4.85546875" style="340" customWidth="1"/>
    <col min="514" max="514" width="10.140625" style="340" customWidth="1"/>
    <col min="515" max="515" width="10.5703125" style="340" customWidth="1"/>
    <col min="516" max="516" width="10.28515625" style="340" customWidth="1"/>
    <col min="517" max="517" width="12.85546875" style="340" customWidth="1"/>
    <col min="518" max="518" width="6.140625" style="340" customWidth="1"/>
    <col min="519" max="519" width="10.5703125" style="340" customWidth="1"/>
    <col min="520" max="520" width="11" style="340" customWidth="1"/>
    <col min="521" max="521" width="20.5703125" style="340" customWidth="1"/>
    <col min="522" max="529" width="11.7109375" style="340" customWidth="1"/>
    <col min="530" max="530" width="45.140625" style="340" customWidth="1"/>
    <col min="531" max="541" width="11.7109375" style="340" customWidth="1"/>
    <col min="542" max="749" width="11.7109375" style="340"/>
    <col min="750" max="750" width="4" style="340" customWidth="1"/>
    <col min="751" max="751" width="15.85546875" style="340" bestFit="1" customWidth="1"/>
    <col min="752" max="752" width="30.7109375" style="340" customWidth="1"/>
    <col min="753" max="754" width="32.5703125" style="340" customWidth="1"/>
    <col min="755" max="757" width="14.5703125" style="340" customWidth="1"/>
    <col min="758" max="758" width="27" style="340" customWidth="1"/>
    <col min="759" max="759" width="13.85546875" style="340" customWidth="1"/>
    <col min="760" max="760" width="18.28515625" style="340" customWidth="1"/>
    <col min="761" max="761" width="16.28515625" style="340" customWidth="1"/>
    <col min="762" max="762" width="14" style="340" customWidth="1"/>
    <col min="763" max="763" width="16.7109375" style="340" customWidth="1"/>
    <col min="764" max="764" width="14.85546875" style="340" customWidth="1"/>
    <col min="765" max="765" width="15.42578125" style="340" customWidth="1"/>
    <col min="766" max="767" width="6.5703125" style="340" customWidth="1"/>
    <col min="768" max="768" width="8.42578125" style="340" customWidth="1"/>
    <col min="769" max="769" width="4.85546875" style="340" customWidth="1"/>
    <col min="770" max="770" width="10.140625" style="340" customWidth="1"/>
    <col min="771" max="771" width="10.5703125" style="340" customWidth="1"/>
    <col min="772" max="772" width="10.28515625" style="340" customWidth="1"/>
    <col min="773" max="773" width="12.85546875" style="340" customWidth="1"/>
    <col min="774" max="774" width="6.140625" style="340" customWidth="1"/>
    <col min="775" max="775" width="10.5703125" style="340" customWidth="1"/>
    <col min="776" max="776" width="11" style="340" customWidth="1"/>
    <col min="777" max="777" width="20.5703125" style="340" customWidth="1"/>
    <col min="778" max="785" width="11.7109375" style="340" customWidth="1"/>
    <col min="786" max="786" width="45.140625" style="340" customWidth="1"/>
    <col min="787" max="797" width="11.7109375" style="340" customWidth="1"/>
    <col min="798" max="1005" width="11.7109375" style="340"/>
    <col min="1006" max="1006" width="4" style="340" customWidth="1"/>
    <col min="1007" max="1007" width="15.85546875" style="340" bestFit="1" customWidth="1"/>
    <col min="1008" max="1008" width="30.7109375" style="340" customWidth="1"/>
    <col min="1009" max="1010" width="32.5703125" style="340" customWidth="1"/>
    <col min="1011" max="1013" width="14.5703125" style="340" customWidth="1"/>
    <col min="1014" max="1014" width="27" style="340" customWidth="1"/>
    <col min="1015" max="1015" width="13.85546875" style="340" customWidth="1"/>
    <col min="1016" max="1016" width="18.28515625" style="340" customWidth="1"/>
    <col min="1017" max="1017" width="16.28515625" style="340" customWidth="1"/>
    <col min="1018" max="1018" width="14" style="340" customWidth="1"/>
    <col min="1019" max="1019" width="16.7109375" style="340" customWidth="1"/>
    <col min="1020" max="1020" width="14.85546875" style="340" customWidth="1"/>
    <col min="1021" max="1021" width="15.42578125" style="340" customWidth="1"/>
    <col min="1022" max="1023" width="6.5703125" style="340" customWidth="1"/>
    <col min="1024" max="1024" width="8.42578125" style="340" customWidth="1"/>
    <col min="1025" max="1025" width="4.85546875" style="340" customWidth="1"/>
    <col min="1026" max="1026" width="10.140625" style="340" customWidth="1"/>
    <col min="1027" max="1027" width="10.5703125" style="340" customWidth="1"/>
    <col min="1028" max="1028" width="10.28515625" style="340" customWidth="1"/>
    <col min="1029" max="1029" width="12.85546875" style="340" customWidth="1"/>
    <col min="1030" max="1030" width="6.140625" style="340" customWidth="1"/>
    <col min="1031" max="1031" width="10.5703125" style="340" customWidth="1"/>
    <col min="1032" max="1032" width="11" style="340" customWidth="1"/>
    <col min="1033" max="1033" width="20.5703125" style="340" customWidth="1"/>
    <col min="1034" max="1041" width="11.7109375" style="340" customWidth="1"/>
    <col min="1042" max="1042" width="45.140625" style="340" customWidth="1"/>
    <col min="1043" max="1053" width="11.7109375" style="340" customWidth="1"/>
    <col min="1054" max="1261" width="11.7109375" style="340"/>
    <col min="1262" max="1262" width="4" style="340" customWidth="1"/>
    <col min="1263" max="1263" width="15.85546875" style="340" bestFit="1" customWidth="1"/>
    <col min="1264" max="1264" width="30.7109375" style="340" customWidth="1"/>
    <col min="1265" max="1266" width="32.5703125" style="340" customWidth="1"/>
    <col min="1267" max="1269" width="14.5703125" style="340" customWidth="1"/>
    <col min="1270" max="1270" width="27" style="340" customWidth="1"/>
    <col min="1271" max="1271" width="13.85546875" style="340" customWidth="1"/>
    <col min="1272" max="1272" width="18.28515625" style="340" customWidth="1"/>
    <col min="1273" max="1273" width="16.28515625" style="340" customWidth="1"/>
    <col min="1274" max="1274" width="14" style="340" customWidth="1"/>
    <col min="1275" max="1275" width="16.7109375" style="340" customWidth="1"/>
    <col min="1276" max="1276" width="14.85546875" style="340" customWidth="1"/>
    <col min="1277" max="1277" width="15.42578125" style="340" customWidth="1"/>
    <col min="1278" max="1279" width="6.5703125" style="340" customWidth="1"/>
    <col min="1280" max="1280" width="8.42578125" style="340" customWidth="1"/>
    <col min="1281" max="1281" width="4.85546875" style="340" customWidth="1"/>
    <col min="1282" max="1282" width="10.140625" style="340" customWidth="1"/>
    <col min="1283" max="1283" width="10.5703125" style="340" customWidth="1"/>
    <col min="1284" max="1284" width="10.28515625" style="340" customWidth="1"/>
    <col min="1285" max="1285" width="12.85546875" style="340" customWidth="1"/>
    <col min="1286" max="1286" width="6.140625" style="340" customWidth="1"/>
    <col min="1287" max="1287" width="10.5703125" style="340" customWidth="1"/>
    <col min="1288" max="1288" width="11" style="340" customWidth="1"/>
    <col min="1289" max="1289" width="20.5703125" style="340" customWidth="1"/>
    <col min="1290" max="1297" width="11.7109375" style="340" customWidth="1"/>
    <col min="1298" max="1298" width="45.140625" style="340" customWidth="1"/>
    <col min="1299" max="1309" width="11.7109375" style="340" customWidth="1"/>
    <col min="1310" max="1517" width="11.7109375" style="340"/>
    <col min="1518" max="1518" width="4" style="340" customWidth="1"/>
    <col min="1519" max="1519" width="15.85546875" style="340" bestFit="1" customWidth="1"/>
    <col min="1520" max="1520" width="30.7109375" style="340" customWidth="1"/>
    <col min="1521" max="1522" width="32.5703125" style="340" customWidth="1"/>
    <col min="1523" max="1525" width="14.5703125" style="340" customWidth="1"/>
    <col min="1526" max="1526" width="27" style="340" customWidth="1"/>
    <col min="1527" max="1527" width="13.85546875" style="340" customWidth="1"/>
    <col min="1528" max="1528" width="18.28515625" style="340" customWidth="1"/>
    <col min="1529" max="1529" width="16.28515625" style="340" customWidth="1"/>
    <col min="1530" max="1530" width="14" style="340" customWidth="1"/>
    <col min="1531" max="1531" width="16.7109375" style="340" customWidth="1"/>
    <col min="1532" max="1532" width="14.85546875" style="340" customWidth="1"/>
    <col min="1533" max="1533" width="15.42578125" style="340" customWidth="1"/>
    <col min="1534" max="1535" width="6.5703125" style="340" customWidth="1"/>
    <col min="1536" max="1536" width="8.42578125" style="340" customWidth="1"/>
    <col min="1537" max="1537" width="4.85546875" style="340" customWidth="1"/>
    <col min="1538" max="1538" width="10.140625" style="340" customWidth="1"/>
    <col min="1539" max="1539" width="10.5703125" style="340" customWidth="1"/>
    <col min="1540" max="1540" width="10.28515625" style="340" customWidth="1"/>
    <col min="1541" max="1541" width="12.85546875" style="340" customWidth="1"/>
    <col min="1542" max="1542" width="6.140625" style="340" customWidth="1"/>
    <col min="1543" max="1543" width="10.5703125" style="340" customWidth="1"/>
    <col min="1544" max="1544" width="11" style="340" customWidth="1"/>
    <col min="1545" max="1545" width="20.5703125" style="340" customWidth="1"/>
    <col min="1546" max="1553" width="11.7109375" style="340" customWidth="1"/>
    <col min="1554" max="1554" width="45.140625" style="340" customWidth="1"/>
    <col min="1555" max="1565" width="11.7109375" style="340" customWidth="1"/>
    <col min="1566" max="1773" width="11.7109375" style="340"/>
    <col min="1774" max="1774" width="4" style="340" customWidth="1"/>
    <col min="1775" max="1775" width="15.85546875" style="340" bestFit="1" customWidth="1"/>
    <col min="1776" max="1776" width="30.7109375" style="340" customWidth="1"/>
    <col min="1777" max="1778" width="32.5703125" style="340" customWidth="1"/>
    <col min="1779" max="1781" width="14.5703125" style="340" customWidth="1"/>
    <col min="1782" max="1782" width="27" style="340" customWidth="1"/>
    <col min="1783" max="1783" width="13.85546875" style="340" customWidth="1"/>
    <col min="1784" max="1784" width="18.28515625" style="340" customWidth="1"/>
    <col min="1785" max="1785" width="16.28515625" style="340" customWidth="1"/>
    <col min="1786" max="1786" width="14" style="340" customWidth="1"/>
    <col min="1787" max="1787" width="16.7109375" style="340" customWidth="1"/>
    <col min="1788" max="1788" width="14.85546875" style="340" customWidth="1"/>
    <col min="1789" max="1789" width="15.42578125" style="340" customWidth="1"/>
    <col min="1790" max="1791" width="6.5703125" style="340" customWidth="1"/>
    <col min="1792" max="1792" width="8.42578125" style="340" customWidth="1"/>
    <col min="1793" max="1793" width="4.85546875" style="340" customWidth="1"/>
    <col min="1794" max="1794" width="10.140625" style="340" customWidth="1"/>
    <col min="1795" max="1795" width="10.5703125" style="340" customWidth="1"/>
    <col min="1796" max="1796" width="10.28515625" style="340" customWidth="1"/>
    <col min="1797" max="1797" width="12.85546875" style="340" customWidth="1"/>
    <col min="1798" max="1798" width="6.140625" style="340" customWidth="1"/>
    <col min="1799" max="1799" width="10.5703125" style="340" customWidth="1"/>
    <col min="1800" max="1800" width="11" style="340" customWidth="1"/>
    <col min="1801" max="1801" width="20.5703125" style="340" customWidth="1"/>
    <col min="1802" max="1809" width="11.7109375" style="340" customWidth="1"/>
    <col min="1810" max="1810" width="45.140625" style="340" customWidth="1"/>
    <col min="1811" max="1821" width="11.7109375" style="340" customWidth="1"/>
    <col min="1822" max="2029" width="11.7109375" style="340"/>
    <col min="2030" max="2030" width="4" style="340" customWidth="1"/>
    <col min="2031" max="2031" width="15.85546875" style="340" bestFit="1" customWidth="1"/>
    <col min="2032" max="2032" width="30.7109375" style="340" customWidth="1"/>
    <col min="2033" max="2034" width="32.5703125" style="340" customWidth="1"/>
    <col min="2035" max="2037" width="14.5703125" style="340" customWidth="1"/>
    <col min="2038" max="2038" width="27" style="340" customWidth="1"/>
    <col min="2039" max="2039" width="13.85546875" style="340" customWidth="1"/>
    <col min="2040" max="2040" width="18.28515625" style="340" customWidth="1"/>
    <col min="2041" max="2041" width="16.28515625" style="340" customWidth="1"/>
    <col min="2042" max="2042" width="14" style="340" customWidth="1"/>
    <col min="2043" max="2043" width="16.7109375" style="340" customWidth="1"/>
    <col min="2044" max="2044" width="14.85546875" style="340" customWidth="1"/>
    <col min="2045" max="2045" width="15.42578125" style="340" customWidth="1"/>
    <col min="2046" max="2047" width="6.5703125" style="340" customWidth="1"/>
    <col min="2048" max="2048" width="8.42578125" style="340" customWidth="1"/>
    <col min="2049" max="2049" width="4.85546875" style="340" customWidth="1"/>
    <col min="2050" max="2050" width="10.140625" style="340" customWidth="1"/>
    <col min="2051" max="2051" width="10.5703125" style="340" customWidth="1"/>
    <col min="2052" max="2052" width="10.28515625" style="340" customWidth="1"/>
    <col min="2053" max="2053" width="12.85546875" style="340" customWidth="1"/>
    <col min="2054" max="2054" width="6.140625" style="340" customWidth="1"/>
    <col min="2055" max="2055" width="10.5703125" style="340" customWidth="1"/>
    <col min="2056" max="2056" width="11" style="340" customWidth="1"/>
    <col min="2057" max="2057" width="20.5703125" style="340" customWidth="1"/>
    <col min="2058" max="2065" width="11.7109375" style="340" customWidth="1"/>
    <col min="2066" max="2066" width="45.140625" style="340" customWidth="1"/>
    <col min="2067" max="2077" width="11.7109375" style="340" customWidth="1"/>
    <col min="2078" max="2285" width="11.7109375" style="340"/>
    <col min="2286" max="2286" width="4" style="340" customWidth="1"/>
    <col min="2287" max="2287" width="15.85546875" style="340" bestFit="1" customWidth="1"/>
    <col min="2288" max="2288" width="30.7109375" style="340" customWidth="1"/>
    <col min="2289" max="2290" width="32.5703125" style="340" customWidth="1"/>
    <col min="2291" max="2293" width="14.5703125" style="340" customWidth="1"/>
    <col min="2294" max="2294" width="27" style="340" customWidth="1"/>
    <col min="2295" max="2295" width="13.85546875" style="340" customWidth="1"/>
    <col min="2296" max="2296" width="18.28515625" style="340" customWidth="1"/>
    <col min="2297" max="2297" width="16.28515625" style="340" customWidth="1"/>
    <col min="2298" max="2298" width="14" style="340" customWidth="1"/>
    <col min="2299" max="2299" width="16.7109375" style="340" customWidth="1"/>
    <col min="2300" max="2300" width="14.85546875" style="340" customWidth="1"/>
    <col min="2301" max="2301" width="15.42578125" style="340" customWidth="1"/>
    <col min="2302" max="2303" width="6.5703125" style="340" customWidth="1"/>
    <col min="2304" max="2304" width="8.42578125" style="340" customWidth="1"/>
    <col min="2305" max="2305" width="4.85546875" style="340" customWidth="1"/>
    <col min="2306" max="2306" width="10.140625" style="340" customWidth="1"/>
    <col min="2307" max="2307" width="10.5703125" style="340" customWidth="1"/>
    <col min="2308" max="2308" width="10.28515625" style="340" customWidth="1"/>
    <col min="2309" max="2309" width="12.85546875" style="340" customWidth="1"/>
    <col min="2310" max="2310" width="6.140625" style="340" customWidth="1"/>
    <col min="2311" max="2311" width="10.5703125" style="340" customWidth="1"/>
    <col min="2312" max="2312" width="11" style="340" customWidth="1"/>
    <col min="2313" max="2313" width="20.5703125" style="340" customWidth="1"/>
    <col min="2314" max="2321" width="11.7109375" style="340" customWidth="1"/>
    <col min="2322" max="2322" width="45.140625" style="340" customWidth="1"/>
    <col min="2323" max="2333" width="11.7109375" style="340" customWidth="1"/>
    <col min="2334" max="2541" width="11.7109375" style="340"/>
    <col min="2542" max="2542" width="4" style="340" customWidth="1"/>
    <col min="2543" max="2543" width="15.85546875" style="340" bestFit="1" customWidth="1"/>
    <col min="2544" max="2544" width="30.7109375" style="340" customWidth="1"/>
    <col min="2545" max="2546" width="32.5703125" style="340" customWidth="1"/>
    <col min="2547" max="2549" width="14.5703125" style="340" customWidth="1"/>
    <col min="2550" max="2550" width="27" style="340" customWidth="1"/>
    <col min="2551" max="2551" width="13.85546875" style="340" customWidth="1"/>
    <col min="2552" max="2552" width="18.28515625" style="340" customWidth="1"/>
    <col min="2553" max="2553" width="16.28515625" style="340" customWidth="1"/>
    <col min="2554" max="2554" width="14" style="340" customWidth="1"/>
    <col min="2555" max="2555" width="16.7109375" style="340" customWidth="1"/>
    <col min="2556" max="2556" width="14.85546875" style="340" customWidth="1"/>
    <col min="2557" max="2557" width="15.42578125" style="340" customWidth="1"/>
    <col min="2558" max="2559" width="6.5703125" style="340" customWidth="1"/>
    <col min="2560" max="2560" width="8.42578125" style="340" customWidth="1"/>
    <col min="2561" max="2561" width="4.85546875" style="340" customWidth="1"/>
    <col min="2562" max="2562" width="10.140625" style="340" customWidth="1"/>
    <col min="2563" max="2563" width="10.5703125" style="340" customWidth="1"/>
    <col min="2564" max="2564" width="10.28515625" style="340" customWidth="1"/>
    <col min="2565" max="2565" width="12.85546875" style="340" customWidth="1"/>
    <col min="2566" max="2566" width="6.140625" style="340" customWidth="1"/>
    <col min="2567" max="2567" width="10.5703125" style="340" customWidth="1"/>
    <col min="2568" max="2568" width="11" style="340" customWidth="1"/>
    <col min="2569" max="2569" width="20.5703125" style="340" customWidth="1"/>
    <col min="2570" max="2577" width="11.7109375" style="340" customWidth="1"/>
    <col min="2578" max="2578" width="45.140625" style="340" customWidth="1"/>
    <col min="2579" max="2589" width="11.7109375" style="340" customWidth="1"/>
    <col min="2590" max="2797" width="11.7109375" style="340"/>
    <col min="2798" max="2798" width="4" style="340" customWidth="1"/>
    <col min="2799" max="2799" width="15.85546875" style="340" bestFit="1" customWidth="1"/>
    <col min="2800" max="2800" width="30.7109375" style="340" customWidth="1"/>
    <col min="2801" max="2802" width="32.5703125" style="340" customWidth="1"/>
    <col min="2803" max="2805" width="14.5703125" style="340" customWidth="1"/>
    <col min="2806" max="2806" width="27" style="340" customWidth="1"/>
    <col min="2807" max="2807" width="13.85546875" style="340" customWidth="1"/>
    <col min="2808" max="2808" width="18.28515625" style="340" customWidth="1"/>
    <col min="2809" max="2809" width="16.28515625" style="340" customWidth="1"/>
    <col min="2810" max="2810" width="14" style="340" customWidth="1"/>
    <col min="2811" max="2811" width="16.7109375" style="340" customWidth="1"/>
    <col min="2812" max="2812" width="14.85546875" style="340" customWidth="1"/>
    <col min="2813" max="2813" width="15.42578125" style="340" customWidth="1"/>
    <col min="2814" max="2815" width="6.5703125" style="340" customWidth="1"/>
    <col min="2816" max="2816" width="8.42578125" style="340" customWidth="1"/>
    <col min="2817" max="2817" width="4.85546875" style="340" customWidth="1"/>
    <col min="2818" max="2818" width="10.140625" style="340" customWidth="1"/>
    <col min="2819" max="2819" width="10.5703125" style="340" customWidth="1"/>
    <col min="2820" max="2820" width="10.28515625" style="340" customWidth="1"/>
    <col min="2821" max="2821" width="12.85546875" style="340" customWidth="1"/>
    <col min="2822" max="2822" width="6.140625" style="340" customWidth="1"/>
    <col min="2823" max="2823" width="10.5703125" style="340" customWidth="1"/>
    <col min="2824" max="2824" width="11" style="340" customWidth="1"/>
    <col min="2825" max="2825" width="20.5703125" style="340" customWidth="1"/>
    <col min="2826" max="2833" width="11.7109375" style="340" customWidth="1"/>
    <col min="2834" max="2834" width="45.140625" style="340" customWidth="1"/>
    <col min="2835" max="2845" width="11.7109375" style="340" customWidth="1"/>
    <col min="2846" max="3053" width="11.7109375" style="340"/>
    <col min="3054" max="3054" width="4" style="340" customWidth="1"/>
    <col min="3055" max="3055" width="15.85546875" style="340" bestFit="1" customWidth="1"/>
    <col min="3056" max="3056" width="30.7109375" style="340" customWidth="1"/>
    <col min="3057" max="3058" width="32.5703125" style="340" customWidth="1"/>
    <col min="3059" max="3061" width="14.5703125" style="340" customWidth="1"/>
    <col min="3062" max="3062" width="27" style="340" customWidth="1"/>
    <col min="3063" max="3063" width="13.85546875" style="340" customWidth="1"/>
    <col min="3064" max="3064" width="18.28515625" style="340" customWidth="1"/>
    <col min="3065" max="3065" width="16.28515625" style="340" customWidth="1"/>
    <col min="3066" max="3066" width="14" style="340" customWidth="1"/>
    <col min="3067" max="3067" width="16.7109375" style="340" customWidth="1"/>
    <col min="3068" max="3068" width="14.85546875" style="340" customWidth="1"/>
    <col min="3069" max="3069" width="15.42578125" style="340" customWidth="1"/>
    <col min="3070" max="3071" width="6.5703125" style="340" customWidth="1"/>
    <col min="3072" max="3072" width="8.42578125" style="340" customWidth="1"/>
    <col min="3073" max="3073" width="4.85546875" style="340" customWidth="1"/>
    <col min="3074" max="3074" width="10.140625" style="340" customWidth="1"/>
    <col min="3075" max="3075" width="10.5703125" style="340" customWidth="1"/>
    <col min="3076" max="3076" width="10.28515625" style="340" customWidth="1"/>
    <col min="3077" max="3077" width="12.85546875" style="340" customWidth="1"/>
    <col min="3078" max="3078" width="6.140625" style="340" customWidth="1"/>
    <col min="3079" max="3079" width="10.5703125" style="340" customWidth="1"/>
    <col min="3080" max="3080" width="11" style="340" customWidth="1"/>
    <col min="3081" max="3081" width="20.5703125" style="340" customWidth="1"/>
    <col min="3082" max="3089" width="11.7109375" style="340" customWidth="1"/>
    <col min="3090" max="3090" width="45.140625" style="340" customWidth="1"/>
    <col min="3091" max="3101" width="11.7109375" style="340" customWidth="1"/>
    <col min="3102" max="3309" width="11.7109375" style="340"/>
    <col min="3310" max="3310" width="4" style="340" customWidth="1"/>
    <col min="3311" max="3311" width="15.85546875" style="340" bestFit="1" customWidth="1"/>
    <col min="3312" max="3312" width="30.7109375" style="340" customWidth="1"/>
    <col min="3313" max="3314" width="32.5703125" style="340" customWidth="1"/>
    <col min="3315" max="3317" width="14.5703125" style="340" customWidth="1"/>
    <col min="3318" max="3318" width="27" style="340" customWidth="1"/>
    <col min="3319" max="3319" width="13.85546875" style="340" customWidth="1"/>
    <col min="3320" max="3320" width="18.28515625" style="340" customWidth="1"/>
    <col min="3321" max="3321" width="16.28515625" style="340" customWidth="1"/>
    <col min="3322" max="3322" width="14" style="340" customWidth="1"/>
    <col min="3323" max="3323" width="16.7109375" style="340" customWidth="1"/>
    <col min="3324" max="3324" width="14.85546875" style="340" customWidth="1"/>
    <col min="3325" max="3325" width="15.42578125" style="340" customWidth="1"/>
    <col min="3326" max="3327" width="6.5703125" style="340" customWidth="1"/>
    <col min="3328" max="3328" width="8.42578125" style="340" customWidth="1"/>
    <col min="3329" max="3329" width="4.85546875" style="340" customWidth="1"/>
    <col min="3330" max="3330" width="10.140625" style="340" customWidth="1"/>
    <col min="3331" max="3331" width="10.5703125" style="340" customWidth="1"/>
    <col min="3332" max="3332" width="10.28515625" style="340" customWidth="1"/>
    <col min="3333" max="3333" width="12.85546875" style="340" customWidth="1"/>
    <col min="3334" max="3334" width="6.140625" style="340" customWidth="1"/>
    <col min="3335" max="3335" width="10.5703125" style="340" customWidth="1"/>
    <col min="3336" max="3336" width="11" style="340" customWidth="1"/>
    <col min="3337" max="3337" width="20.5703125" style="340" customWidth="1"/>
    <col min="3338" max="3345" width="11.7109375" style="340" customWidth="1"/>
    <col min="3346" max="3346" width="45.140625" style="340" customWidth="1"/>
    <col min="3347" max="3357" width="11.7109375" style="340" customWidth="1"/>
    <col min="3358" max="3565" width="11.7109375" style="340"/>
    <col min="3566" max="3566" width="4" style="340" customWidth="1"/>
    <col min="3567" max="3567" width="15.85546875" style="340" bestFit="1" customWidth="1"/>
    <col min="3568" max="3568" width="30.7109375" style="340" customWidth="1"/>
    <col min="3569" max="3570" width="32.5703125" style="340" customWidth="1"/>
    <col min="3571" max="3573" width="14.5703125" style="340" customWidth="1"/>
    <col min="3574" max="3574" width="27" style="340" customWidth="1"/>
    <col min="3575" max="3575" width="13.85546875" style="340" customWidth="1"/>
    <col min="3576" max="3576" width="18.28515625" style="340" customWidth="1"/>
    <col min="3577" max="3577" width="16.28515625" style="340" customWidth="1"/>
    <col min="3578" max="3578" width="14" style="340" customWidth="1"/>
    <col min="3579" max="3579" width="16.7109375" style="340" customWidth="1"/>
    <col min="3580" max="3580" width="14.85546875" style="340" customWidth="1"/>
    <col min="3581" max="3581" width="15.42578125" style="340" customWidth="1"/>
    <col min="3582" max="3583" width="6.5703125" style="340" customWidth="1"/>
    <col min="3584" max="3584" width="8.42578125" style="340" customWidth="1"/>
    <col min="3585" max="3585" width="4.85546875" style="340" customWidth="1"/>
    <col min="3586" max="3586" width="10.140625" style="340" customWidth="1"/>
    <col min="3587" max="3587" width="10.5703125" style="340" customWidth="1"/>
    <col min="3588" max="3588" width="10.28515625" style="340" customWidth="1"/>
    <col min="3589" max="3589" width="12.85546875" style="340" customWidth="1"/>
    <col min="3590" max="3590" width="6.140625" style="340" customWidth="1"/>
    <col min="3591" max="3591" width="10.5703125" style="340" customWidth="1"/>
    <col min="3592" max="3592" width="11" style="340" customWidth="1"/>
    <col min="3593" max="3593" width="20.5703125" style="340" customWidth="1"/>
    <col min="3594" max="3601" width="11.7109375" style="340" customWidth="1"/>
    <col min="3602" max="3602" width="45.140625" style="340" customWidth="1"/>
    <col min="3603" max="3613" width="11.7109375" style="340" customWidth="1"/>
    <col min="3614" max="3821" width="11.7109375" style="340"/>
    <col min="3822" max="3822" width="4" style="340" customWidth="1"/>
    <col min="3823" max="3823" width="15.85546875" style="340" bestFit="1" customWidth="1"/>
    <col min="3824" max="3824" width="30.7109375" style="340" customWidth="1"/>
    <col min="3825" max="3826" width="32.5703125" style="340" customWidth="1"/>
    <col min="3827" max="3829" width="14.5703125" style="340" customWidth="1"/>
    <col min="3830" max="3830" width="27" style="340" customWidth="1"/>
    <col min="3831" max="3831" width="13.85546875" style="340" customWidth="1"/>
    <col min="3832" max="3832" width="18.28515625" style="340" customWidth="1"/>
    <col min="3833" max="3833" width="16.28515625" style="340" customWidth="1"/>
    <col min="3834" max="3834" width="14" style="340" customWidth="1"/>
    <col min="3835" max="3835" width="16.7109375" style="340" customWidth="1"/>
    <col min="3836" max="3836" width="14.85546875" style="340" customWidth="1"/>
    <col min="3837" max="3837" width="15.42578125" style="340" customWidth="1"/>
    <col min="3838" max="3839" width="6.5703125" style="340" customWidth="1"/>
    <col min="3840" max="3840" width="8.42578125" style="340" customWidth="1"/>
    <col min="3841" max="3841" width="4.85546875" style="340" customWidth="1"/>
    <col min="3842" max="3842" width="10.140625" style="340" customWidth="1"/>
    <col min="3843" max="3843" width="10.5703125" style="340" customWidth="1"/>
    <col min="3844" max="3844" width="10.28515625" style="340" customWidth="1"/>
    <col min="3845" max="3845" width="12.85546875" style="340" customWidth="1"/>
    <col min="3846" max="3846" width="6.140625" style="340" customWidth="1"/>
    <col min="3847" max="3847" width="10.5703125" style="340" customWidth="1"/>
    <col min="3848" max="3848" width="11" style="340" customWidth="1"/>
    <col min="3849" max="3849" width="20.5703125" style="340" customWidth="1"/>
    <col min="3850" max="3857" width="11.7109375" style="340" customWidth="1"/>
    <col min="3858" max="3858" width="45.140625" style="340" customWidth="1"/>
    <col min="3859" max="3869" width="11.7109375" style="340" customWidth="1"/>
    <col min="3870" max="4077" width="11.7109375" style="340"/>
    <col min="4078" max="4078" width="4" style="340" customWidth="1"/>
    <col min="4079" max="4079" width="15.85546875" style="340" bestFit="1" customWidth="1"/>
    <col min="4080" max="4080" width="30.7109375" style="340" customWidth="1"/>
    <col min="4081" max="4082" width="32.5703125" style="340" customWidth="1"/>
    <col min="4083" max="4085" width="14.5703125" style="340" customWidth="1"/>
    <col min="4086" max="4086" width="27" style="340" customWidth="1"/>
    <col min="4087" max="4087" width="13.85546875" style="340" customWidth="1"/>
    <col min="4088" max="4088" width="18.28515625" style="340" customWidth="1"/>
    <col min="4089" max="4089" width="16.28515625" style="340" customWidth="1"/>
    <col min="4090" max="4090" width="14" style="340" customWidth="1"/>
    <col min="4091" max="4091" width="16.7109375" style="340" customWidth="1"/>
    <col min="4092" max="4092" width="14.85546875" style="340" customWidth="1"/>
    <col min="4093" max="4093" width="15.42578125" style="340" customWidth="1"/>
    <col min="4094" max="4095" width="6.5703125" style="340" customWidth="1"/>
    <col min="4096" max="4096" width="8.42578125" style="340" customWidth="1"/>
    <col min="4097" max="4097" width="4.85546875" style="340" customWidth="1"/>
    <col min="4098" max="4098" width="10.140625" style="340" customWidth="1"/>
    <col min="4099" max="4099" width="10.5703125" style="340" customWidth="1"/>
    <col min="4100" max="4100" width="10.28515625" style="340" customWidth="1"/>
    <col min="4101" max="4101" width="12.85546875" style="340" customWidth="1"/>
    <col min="4102" max="4102" width="6.140625" style="340" customWidth="1"/>
    <col min="4103" max="4103" width="10.5703125" style="340" customWidth="1"/>
    <col min="4104" max="4104" width="11" style="340" customWidth="1"/>
    <col min="4105" max="4105" width="20.5703125" style="340" customWidth="1"/>
    <col min="4106" max="4113" width="11.7109375" style="340" customWidth="1"/>
    <col min="4114" max="4114" width="45.140625" style="340" customWidth="1"/>
    <col min="4115" max="4125" width="11.7109375" style="340" customWidth="1"/>
    <col min="4126" max="4333" width="11.7109375" style="340"/>
    <col min="4334" max="4334" width="4" style="340" customWidth="1"/>
    <col min="4335" max="4335" width="15.85546875" style="340" bestFit="1" customWidth="1"/>
    <col min="4336" max="4336" width="30.7109375" style="340" customWidth="1"/>
    <col min="4337" max="4338" width="32.5703125" style="340" customWidth="1"/>
    <col min="4339" max="4341" width="14.5703125" style="340" customWidth="1"/>
    <col min="4342" max="4342" width="27" style="340" customWidth="1"/>
    <col min="4343" max="4343" width="13.85546875" style="340" customWidth="1"/>
    <col min="4344" max="4344" width="18.28515625" style="340" customWidth="1"/>
    <col min="4345" max="4345" width="16.28515625" style="340" customWidth="1"/>
    <col min="4346" max="4346" width="14" style="340" customWidth="1"/>
    <col min="4347" max="4347" width="16.7109375" style="340" customWidth="1"/>
    <col min="4348" max="4348" width="14.85546875" style="340" customWidth="1"/>
    <col min="4349" max="4349" width="15.42578125" style="340" customWidth="1"/>
    <col min="4350" max="4351" width="6.5703125" style="340" customWidth="1"/>
    <col min="4352" max="4352" width="8.42578125" style="340" customWidth="1"/>
    <col min="4353" max="4353" width="4.85546875" style="340" customWidth="1"/>
    <col min="4354" max="4354" width="10.140625" style="340" customWidth="1"/>
    <col min="4355" max="4355" width="10.5703125" style="340" customWidth="1"/>
    <col min="4356" max="4356" width="10.28515625" style="340" customWidth="1"/>
    <col min="4357" max="4357" width="12.85546875" style="340" customWidth="1"/>
    <col min="4358" max="4358" width="6.140625" style="340" customWidth="1"/>
    <col min="4359" max="4359" width="10.5703125" style="340" customWidth="1"/>
    <col min="4360" max="4360" width="11" style="340" customWidth="1"/>
    <col min="4361" max="4361" width="20.5703125" style="340" customWidth="1"/>
    <col min="4362" max="4369" width="11.7109375" style="340" customWidth="1"/>
    <col min="4370" max="4370" width="45.140625" style="340" customWidth="1"/>
    <col min="4371" max="4381" width="11.7109375" style="340" customWidth="1"/>
    <col min="4382" max="4589" width="11.7109375" style="340"/>
    <col min="4590" max="4590" width="4" style="340" customWidth="1"/>
    <col min="4591" max="4591" width="15.85546875" style="340" bestFit="1" customWidth="1"/>
    <col min="4592" max="4592" width="30.7109375" style="340" customWidth="1"/>
    <col min="4593" max="4594" width="32.5703125" style="340" customWidth="1"/>
    <col min="4595" max="4597" width="14.5703125" style="340" customWidth="1"/>
    <col min="4598" max="4598" width="27" style="340" customWidth="1"/>
    <col min="4599" max="4599" width="13.85546875" style="340" customWidth="1"/>
    <col min="4600" max="4600" width="18.28515625" style="340" customWidth="1"/>
    <col min="4601" max="4601" width="16.28515625" style="340" customWidth="1"/>
    <col min="4602" max="4602" width="14" style="340" customWidth="1"/>
    <col min="4603" max="4603" width="16.7109375" style="340" customWidth="1"/>
    <col min="4604" max="4604" width="14.85546875" style="340" customWidth="1"/>
    <col min="4605" max="4605" width="15.42578125" style="340" customWidth="1"/>
    <col min="4606" max="4607" width="6.5703125" style="340" customWidth="1"/>
    <col min="4608" max="4608" width="8.42578125" style="340" customWidth="1"/>
    <col min="4609" max="4609" width="4.85546875" style="340" customWidth="1"/>
    <col min="4610" max="4610" width="10.140625" style="340" customWidth="1"/>
    <col min="4611" max="4611" width="10.5703125" style="340" customWidth="1"/>
    <col min="4612" max="4612" width="10.28515625" style="340" customWidth="1"/>
    <col min="4613" max="4613" width="12.85546875" style="340" customWidth="1"/>
    <col min="4614" max="4614" width="6.140625" style="340" customWidth="1"/>
    <col min="4615" max="4615" width="10.5703125" style="340" customWidth="1"/>
    <col min="4616" max="4616" width="11" style="340" customWidth="1"/>
    <col min="4617" max="4617" width="20.5703125" style="340" customWidth="1"/>
    <col min="4618" max="4625" width="11.7109375" style="340" customWidth="1"/>
    <col min="4626" max="4626" width="45.140625" style="340" customWidth="1"/>
    <col min="4627" max="4637" width="11.7109375" style="340" customWidth="1"/>
    <col min="4638" max="4845" width="11.7109375" style="340"/>
    <col min="4846" max="4846" width="4" style="340" customWidth="1"/>
    <col min="4847" max="4847" width="15.85546875" style="340" bestFit="1" customWidth="1"/>
    <col min="4848" max="4848" width="30.7109375" style="340" customWidth="1"/>
    <col min="4849" max="4850" width="32.5703125" style="340" customWidth="1"/>
    <col min="4851" max="4853" width="14.5703125" style="340" customWidth="1"/>
    <col min="4854" max="4854" width="27" style="340" customWidth="1"/>
    <col min="4855" max="4855" width="13.85546875" style="340" customWidth="1"/>
    <col min="4856" max="4856" width="18.28515625" style="340" customWidth="1"/>
    <col min="4857" max="4857" width="16.28515625" style="340" customWidth="1"/>
    <col min="4858" max="4858" width="14" style="340" customWidth="1"/>
    <col min="4859" max="4859" width="16.7109375" style="340" customWidth="1"/>
    <col min="4860" max="4860" width="14.85546875" style="340" customWidth="1"/>
    <col min="4861" max="4861" width="15.42578125" style="340" customWidth="1"/>
    <col min="4862" max="4863" width="6.5703125" style="340" customWidth="1"/>
    <col min="4864" max="4864" width="8.42578125" style="340" customWidth="1"/>
    <col min="4865" max="4865" width="4.85546875" style="340" customWidth="1"/>
    <col min="4866" max="4866" width="10.140625" style="340" customWidth="1"/>
    <col min="4867" max="4867" width="10.5703125" style="340" customWidth="1"/>
    <col min="4868" max="4868" width="10.28515625" style="340" customWidth="1"/>
    <col min="4869" max="4869" width="12.85546875" style="340" customWidth="1"/>
    <col min="4870" max="4870" width="6.140625" style="340" customWidth="1"/>
    <col min="4871" max="4871" width="10.5703125" style="340" customWidth="1"/>
    <col min="4872" max="4872" width="11" style="340" customWidth="1"/>
    <col min="4873" max="4873" width="20.5703125" style="340" customWidth="1"/>
    <col min="4874" max="4881" width="11.7109375" style="340" customWidth="1"/>
    <col min="4882" max="4882" width="45.140625" style="340" customWidth="1"/>
    <col min="4883" max="4893" width="11.7109375" style="340" customWidth="1"/>
    <col min="4894" max="5101" width="11.7109375" style="340"/>
    <col min="5102" max="5102" width="4" style="340" customWidth="1"/>
    <col min="5103" max="5103" width="15.85546875" style="340" bestFit="1" customWidth="1"/>
    <col min="5104" max="5104" width="30.7109375" style="340" customWidth="1"/>
    <col min="5105" max="5106" width="32.5703125" style="340" customWidth="1"/>
    <col min="5107" max="5109" width="14.5703125" style="340" customWidth="1"/>
    <col min="5110" max="5110" width="27" style="340" customWidth="1"/>
    <col min="5111" max="5111" width="13.85546875" style="340" customWidth="1"/>
    <col min="5112" max="5112" width="18.28515625" style="340" customWidth="1"/>
    <col min="5113" max="5113" width="16.28515625" style="340" customWidth="1"/>
    <col min="5114" max="5114" width="14" style="340" customWidth="1"/>
    <col min="5115" max="5115" width="16.7109375" style="340" customWidth="1"/>
    <col min="5116" max="5116" width="14.85546875" style="340" customWidth="1"/>
    <col min="5117" max="5117" width="15.42578125" style="340" customWidth="1"/>
    <col min="5118" max="5119" width="6.5703125" style="340" customWidth="1"/>
    <col min="5120" max="5120" width="8.42578125" style="340" customWidth="1"/>
    <col min="5121" max="5121" width="4.85546875" style="340" customWidth="1"/>
    <col min="5122" max="5122" width="10.140625" style="340" customWidth="1"/>
    <col min="5123" max="5123" width="10.5703125" style="340" customWidth="1"/>
    <col min="5124" max="5124" width="10.28515625" style="340" customWidth="1"/>
    <col min="5125" max="5125" width="12.85546875" style="340" customWidth="1"/>
    <col min="5126" max="5126" width="6.140625" style="340" customWidth="1"/>
    <col min="5127" max="5127" width="10.5703125" style="340" customWidth="1"/>
    <col min="5128" max="5128" width="11" style="340" customWidth="1"/>
    <col min="5129" max="5129" width="20.5703125" style="340" customWidth="1"/>
    <col min="5130" max="5137" width="11.7109375" style="340" customWidth="1"/>
    <col min="5138" max="5138" width="45.140625" style="340" customWidth="1"/>
    <col min="5139" max="5149" width="11.7109375" style="340" customWidth="1"/>
    <col min="5150" max="5357" width="11.7109375" style="340"/>
    <col min="5358" max="5358" width="4" style="340" customWidth="1"/>
    <col min="5359" max="5359" width="15.85546875" style="340" bestFit="1" customWidth="1"/>
    <col min="5360" max="5360" width="30.7109375" style="340" customWidth="1"/>
    <col min="5361" max="5362" width="32.5703125" style="340" customWidth="1"/>
    <col min="5363" max="5365" width="14.5703125" style="340" customWidth="1"/>
    <col min="5366" max="5366" width="27" style="340" customWidth="1"/>
    <col min="5367" max="5367" width="13.85546875" style="340" customWidth="1"/>
    <col min="5368" max="5368" width="18.28515625" style="340" customWidth="1"/>
    <col min="5369" max="5369" width="16.28515625" style="340" customWidth="1"/>
    <col min="5370" max="5370" width="14" style="340" customWidth="1"/>
    <col min="5371" max="5371" width="16.7109375" style="340" customWidth="1"/>
    <col min="5372" max="5372" width="14.85546875" style="340" customWidth="1"/>
    <col min="5373" max="5373" width="15.42578125" style="340" customWidth="1"/>
    <col min="5374" max="5375" width="6.5703125" style="340" customWidth="1"/>
    <col min="5376" max="5376" width="8.42578125" style="340" customWidth="1"/>
    <col min="5377" max="5377" width="4.85546875" style="340" customWidth="1"/>
    <col min="5378" max="5378" width="10.140625" style="340" customWidth="1"/>
    <col min="5379" max="5379" width="10.5703125" style="340" customWidth="1"/>
    <col min="5380" max="5380" width="10.28515625" style="340" customWidth="1"/>
    <col min="5381" max="5381" width="12.85546875" style="340" customWidth="1"/>
    <col min="5382" max="5382" width="6.140625" style="340" customWidth="1"/>
    <col min="5383" max="5383" width="10.5703125" style="340" customWidth="1"/>
    <col min="5384" max="5384" width="11" style="340" customWidth="1"/>
    <col min="5385" max="5385" width="20.5703125" style="340" customWidth="1"/>
    <col min="5386" max="5393" width="11.7109375" style="340" customWidth="1"/>
    <col min="5394" max="5394" width="45.140625" style="340" customWidth="1"/>
    <col min="5395" max="5405" width="11.7109375" style="340" customWidth="1"/>
    <col min="5406" max="5613" width="11.7109375" style="340"/>
    <col min="5614" max="5614" width="4" style="340" customWidth="1"/>
    <col min="5615" max="5615" width="15.85546875" style="340" bestFit="1" customWidth="1"/>
    <col min="5616" max="5616" width="30.7109375" style="340" customWidth="1"/>
    <col min="5617" max="5618" width="32.5703125" style="340" customWidth="1"/>
    <col min="5619" max="5621" width="14.5703125" style="340" customWidth="1"/>
    <col min="5622" max="5622" width="27" style="340" customWidth="1"/>
    <col min="5623" max="5623" width="13.85546875" style="340" customWidth="1"/>
    <col min="5624" max="5624" width="18.28515625" style="340" customWidth="1"/>
    <col min="5625" max="5625" width="16.28515625" style="340" customWidth="1"/>
    <col min="5626" max="5626" width="14" style="340" customWidth="1"/>
    <col min="5627" max="5627" width="16.7109375" style="340" customWidth="1"/>
    <col min="5628" max="5628" width="14.85546875" style="340" customWidth="1"/>
    <col min="5629" max="5629" width="15.42578125" style="340" customWidth="1"/>
    <col min="5630" max="5631" width="6.5703125" style="340" customWidth="1"/>
    <col min="5632" max="5632" width="8.42578125" style="340" customWidth="1"/>
    <col min="5633" max="5633" width="4.85546875" style="340" customWidth="1"/>
    <col min="5634" max="5634" width="10.140625" style="340" customWidth="1"/>
    <col min="5635" max="5635" width="10.5703125" style="340" customWidth="1"/>
    <col min="5636" max="5636" width="10.28515625" style="340" customWidth="1"/>
    <col min="5637" max="5637" width="12.85546875" style="340" customWidth="1"/>
    <col min="5638" max="5638" width="6.140625" style="340" customWidth="1"/>
    <col min="5639" max="5639" width="10.5703125" style="340" customWidth="1"/>
    <col min="5640" max="5640" width="11" style="340" customWidth="1"/>
    <col min="5641" max="5641" width="20.5703125" style="340" customWidth="1"/>
    <col min="5642" max="5649" width="11.7109375" style="340" customWidth="1"/>
    <col min="5650" max="5650" width="45.140625" style="340" customWidth="1"/>
    <col min="5651" max="5661" width="11.7109375" style="340" customWidth="1"/>
    <col min="5662" max="5869" width="11.7109375" style="340"/>
    <col min="5870" max="5870" width="4" style="340" customWidth="1"/>
    <col min="5871" max="5871" width="15.85546875" style="340" bestFit="1" customWidth="1"/>
    <col min="5872" max="5872" width="30.7109375" style="340" customWidth="1"/>
    <col min="5873" max="5874" width="32.5703125" style="340" customWidth="1"/>
    <col min="5875" max="5877" width="14.5703125" style="340" customWidth="1"/>
    <col min="5878" max="5878" width="27" style="340" customWidth="1"/>
    <col min="5879" max="5879" width="13.85546875" style="340" customWidth="1"/>
    <col min="5880" max="5880" width="18.28515625" style="340" customWidth="1"/>
    <col min="5881" max="5881" width="16.28515625" style="340" customWidth="1"/>
    <col min="5882" max="5882" width="14" style="340" customWidth="1"/>
    <col min="5883" max="5883" width="16.7109375" style="340" customWidth="1"/>
    <col min="5884" max="5884" width="14.85546875" style="340" customWidth="1"/>
    <col min="5885" max="5885" width="15.42578125" style="340" customWidth="1"/>
    <col min="5886" max="5887" width="6.5703125" style="340" customWidth="1"/>
    <col min="5888" max="5888" width="8.42578125" style="340" customWidth="1"/>
    <col min="5889" max="5889" width="4.85546875" style="340" customWidth="1"/>
    <col min="5890" max="5890" width="10.140625" style="340" customWidth="1"/>
    <col min="5891" max="5891" width="10.5703125" style="340" customWidth="1"/>
    <col min="5892" max="5892" width="10.28515625" style="340" customWidth="1"/>
    <col min="5893" max="5893" width="12.85546875" style="340" customWidth="1"/>
    <col min="5894" max="5894" width="6.140625" style="340" customWidth="1"/>
    <col min="5895" max="5895" width="10.5703125" style="340" customWidth="1"/>
    <col min="5896" max="5896" width="11" style="340" customWidth="1"/>
    <col min="5897" max="5897" width="20.5703125" style="340" customWidth="1"/>
    <col min="5898" max="5905" width="11.7109375" style="340" customWidth="1"/>
    <col min="5906" max="5906" width="45.140625" style="340" customWidth="1"/>
    <col min="5907" max="5917" width="11.7109375" style="340" customWidth="1"/>
    <col min="5918" max="6125" width="11.7109375" style="340"/>
    <col min="6126" max="6126" width="4" style="340" customWidth="1"/>
    <col min="6127" max="6127" width="15.85546875" style="340" bestFit="1" customWidth="1"/>
    <col min="6128" max="6128" width="30.7109375" style="340" customWidth="1"/>
    <col min="6129" max="6130" width="32.5703125" style="340" customWidth="1"/>
    <col min="6131" max="6133" width="14.5703125" style="340" customWidth="1"/>
    <col min="6134" max="6134" width="27" style="340" customWidth="1"/>
    <col min="6135" max="6135" width="13.85546875" style="340" customWidth="1"/>
    <col min="6136" max="6136" width="18.28515625" style="340" customWidth="1"/>
    <col min="6137" max="6137" width="16.28515625" style="340" customWidth="1"/>
    <col min="6138" max="6138" width="14" style="340" customWidth="1"/>
    <col min="6139" max="6139" width="16.7109375" style="340" customWidth="1"/>
    <col min="6140" max="6140" width="14.85546875" style="340" customWidth="1"/>
    <col min="6141" max="6141" width="15.42578125" style="340" customWidth="1"/>
    <col min="6142" max="6143" width="6.5703125" style="340" customWidth="1"/>
    <col min="6144" max="6144" width="8.42578125" style="340" customWidth="1"/>
    <col min="6145" max="6145" width="4.85546875" style="340" customWidth="1"/>
    <col min="6146" max="6146" width="10.140625" style="340" customWidth="1"/>
    <col min="6147" max="6147" width="10.5703125" style="340" customWidth="1"/>
    <col min="6148" max="6148" width="10.28515625" style="340" customWidth="1"/>
    <col min="6149" max="6149" width="12.85546875" style="340" customWidth="1"/>
    <col min="6150" max="6150" width="6.140625" style="340" customWidth="1"/>
    <col min="6151" max="6151" width="10.5703125" style="340" customWidth="1"/>
    <col min="6152" max="6152" width="11" style="340" customWidth="1"/>
    <col min="6153" max="6153" width="20.5703125" style="340" customWidth="1"/>
    <col min="6154" max="6161" width="11.7109375" style="340" customWidth="1"/>
    <col min="6162" max="6162" width="45.140625" style="340" customWidth="1"/>
    <col min="6163" max="6173" width="11.7109375" style="340" customWidth="1"/>
    <col min="6174" max="6381" width="11.7109375" style="340"/>
    <col min="6382" max="6382" width="4" style="340" customWidth="1"/>
    <col min="6383" max="6383" width="15.85546875" style="340" bestFit="1" customWidth="1"/>
    <col min="6384" max="6384" width="30.7109375" style="340" customWidth="1"/>
    <col min="6385" max="6386" width="32.5703125" style="340" customWidth="1"/>
    <col min="6387" max="6389" width="14.5703125" style="340" customWidth="1"/>
    <col min="6390" max="6390" width="27" style="340" customWidth="1"/>
    <col min="6391" max="6391" width="13.85546875" style="340" customWidth="1"/>
    <col min="6392" max="6392" width="18.28515625" style="340" customWidth="1"/>
    <col min="6393" max="6393" width="16.28515625" style="340" customWidth="1"/>
    <col min="6394" max="6394" width="14" style="340" customWidth="1"/>
    <col min="6395" max="6395" width="16.7109375" style="340" customWidth="1"/>
    <col min="6396" max="6396" width="14.85546875" style="340" customWidth="1"/>
    <col min="6397" max="6397" width="15.42578125" style="340" customWidth="1"/>
    <col min="6398" max="6399" width="6.5703125" style="340" customWidth="1"/>
    <col min="6400" max="6400" width="8.42578125" style="340" customWidth="1"/>
    <col min="6401" max="6401" width="4.85546875" style="340" customWidth="1"/>
    <col min="6402" max="6402" width="10.140625" style="340" customWidth="1"/>
    <col min="6403" max="6403" width="10.5703125" style="340" customWidth="1"/>
    <col min="6404" max="6404" width="10.28515625" style="340" customWidth="1"/>
    <col min="6405" max="6405" width="12.85546875" style="340" customWidth="1"/>
    <col min="6406" max="6406" width="6.140625" style="340" customWidth="1"/>
    <col min="6407" max="6407" width="10.5703125" style="340" customWidth="1"/>
    <col min="6408" max="6408" width="11" style="340" customWidth="1"/>
    <col min="6409" max="6409" width="20.5703125" style="340" customWidth="1"/>
    <col min="6410" max="6417" width="11.7109375" style="340" customWidth="1"/>
    <col min="6418" max="6418" width="45.140625" style="340" customWidth="1"/>
    <col min="6419" max="6429" width="11.7109375" style="340" customWidth="1"/>
    <col min="6430" max="6637" width="11.7109375" style="340"/>
    <col min="6638" max="6638" width="4" style="340" customWidth="1"/>
    <col min="6639" max="6639" width="15.85546875" style="340" bestFit="1" customWidth="1"/>
    <col min="6640" max="6640" width="30.7109375" style="340" customWidth="1"/>
    <col min="6641" max="6642" width="32.5703125" style="340" customWidth="1"/>
    <col min="6643" max="6645" width="14.5703125" style="340" customWidth="1"/>
    <col min="6646" max="6646" width="27" style="340" customWidth="1"/>
    <col min="6647" max="6647" width="13.85546875" style="340" customWidth="1"/>
    <col min="6648" max="6648" width="18.28515625" style="340" customWidth="1"/>
    <col min="6649" max="6649" width="16.28515625" style="340" customWidth="1"/>
    <col min="6650" max="6650" width="14" style="340" customWidth="1"/>
    <col min="6651" max="6651" width="16.7109375" style="340" customWidth="1"/>
    <col min="6652" max="6652" width="14.85546875" style="340" customWidth="1"/>
    <col min="6653" max="6653" width="15.42578125" style="340" customWidth="1"/>
    <col min="6654" max="6655" width="6.5703125" style="340" customWidth="1"/>
    <col min="6656" max="6656" width="8.42578125" style="340" customWidth="1"/>
    <col min="6657" max="6657" width="4.85546875" style="340" customWidth="1"/>
    <col min="6658" max="6658" width="10.140625" style="340" customWidth="1"/>
    <col min="6659" max="6659" width="10.5703125" style="340" customWidth="1"/>
    <col min="6660" max="6660" width="10.28515625" style="340" customWidth="1"/>
    <col min="6661" max="6661" width="12.85546875" style="340" customWidth="1"/>
    <col min="6662" max="6662" width="6.140625" style="340" customWidth="1"/>
    <col min="6663" max="6663" width="10.5703125" style="340" customWidth="1"/>
    <col min="6664" max="6664" width="11" style="340" customWidth="1"/>
    <col min="6665" max="6665" width="20.5703125" style="340" customWidth="1"/>
    <col min="6666" max="6673" width="11.7109375" style="340" customWidth="1"/>
    <col min="6674" max="6674" width="45.140625" style="340" customWidth="1"/>
    <col min="6675" max="6685" width="11.7109375" style="340" customWidth="1"/>
    <col min="6686" max="6893" width="11.7109375" style="340"/>
    <col min="6894" max="6894" width="4" style="340" customWidth="1"/>
    <col min="6895" max="6895" width="15.85546875" style="340" bestFit="1" customWidth="1"/>
    <col min="6896" max="6896" width="30.7109375" style="340" customWidth="1"/>
    <col min="6897" max="6898" width="32.5703125" style="340" customWidth="1"/>
    <col min="6899" max="6901" width="14.5703125" style="340" customWidth="1"/>
    <col min="6902" max="6902" width="27" style="340" customWidth="1"/>
    <col min="6903" max="6903" width="13.85546875" style="340" customWidth="1"/>
    <col min="6904" max="6904" width="18.28515625" style="340" customWidth="1"/>
    <col min="6905" max="6905" width="16.28515625" style="340" customWidth="1"/>
    <col min="6906" max="6906" width="14" style="340" customWidth="1"/>
    <col min="6907" max="6907" width="16.7109375" style="340" customWidth="1"/>
    <col min="6908" max="6908" width="14.85546875" style="340" customWidth="1"/>
    <col min="6909" max="6909" width="15.42578125" style="340" customWidth="1"/>
    <col min="6910" max="6911" width="6.5703125" style="340" customWidth="1"/>
    <col min="6912" max="6912" width="8.42578125" style="340" customWidth="1"/>
    <col min="6913" max="6913" width="4.85546875" style="340" customWidth="1"/>
    <col min="6914" max="6914" width="10.140625" style="340" customWidth="1"/>
    <col min="6915" max="6915" width="10.5703125" style="340" customWidth="1"/>
    <col min="6916" max="6916" width="10.28515625" style="340" customWidth="1"/>
    <col min="6917" max="6917" width="12.85546875" style="340" customWidth="1"/>
    <col min="6918" max="6918" width="6.140625" style="340" customWidth="1"/>
    <col min="6919" max="6919" width="10.5703125" style="340" customWidth="1"/>
    <col min="6920" max="6920" width="11" style="340" customWidth="1"/>
    <col min="6921" max="6921" width="20.5703125" style="340" customWidth="1"/>
    <col min="6922" max="6929" width="11.7109375" style="340" customWidth="1"/>
    <col min="6930" max="6930" width="45.140625" style="340" customWidth="1"/>
    <col min="6931" max="6941" width="11.7109375" style="340" customWidth="1"/>
    <col min="6942" max="7149" width="11.7109375" style="340"/>
    <col min="7150" max="7150" width="4" style="340" customWidth="1"/>
    <col min="7151" max="7151" width="15.85546875" style="340" bestFit="1" customWidth="1"/>
    <col min="7152" max="7152" width="30.7109375" style="340" customWidth="1"/>
    <col min="7153" max="7154" width="32.5703125" style="340" customWidth="1"/>
    <col min="7155" max="7157" width="14.5703125" style="340" customWidth="1"/>
    <col min="7158" max="7158" width="27" style="340" customWidth="1"/>
    <col min="7159" max="7159" width="13.85546875" style="340" customWidth="1"/>
    <col min="7160" max="7160" width="18.28515625" style="340" customWidth="1"/>
    <col min="7161" max="7161" width="16.28515625" style="340" customWidth="1"/>
    <col min="7162" max="7162" width="14" style="340" customWidth="1"/>
    <col min="7163" max="7163" width="16.7109375" style="340" customWidth="1"/>
    <col min="7164" max="7164" width="14.85546875" style="340" customWidth="1"/>
    <col min="7165" max="7165" width="15.42578125" style="340" customWidth="1"/>
    <col min="7166" max="7167" width="6.5703125" style="340" customWidth="1"/>
    <col min="7168" max="7168" width="8.42578125" style="340" customWidth="1"/>
    <col min="7169" max="7169" width="4.85546875" style="340" customWidth="1"/>
    <col min="7170" max="7170" width="10.140625" style="340" customWidth="1"/>
    <col min="7171" max="7171" width="10.5703125" style="340" customWidth="1"/>
    <col min="7172" max="7172" width="10.28515625" style="340" customWidth="1"/>
    <col min="7173" max="7173" width="12.85546875" style="340" customWidth="1"/>
    <col min="7174" max="7174" width="6.140625" style="340" customWidth="1"/>
    <col min="7175" max="7175" width="10.5703125" style="340" customWidth="1"/>
    <col min="7176" max="7176" width="11" style="340" customWidth="1"/>
    <col min="7177" max="7177" width="20.5703125" style="340" customWidth="1"/>
    <col min="7178" max="7185" width="11.7109375" style="340" customWidth="1"/>
    <col min="7186" max="7186" width="45.140625" style="340" customWidth="1"/>
    <col min="7187" max="7197" width="11.7109375" style="340" customWidth="1"/>
    <col min="7198" max="7405" width="11.7109375" style="340"/>
    <col min="7406" max="7406" width="4" style="340" customWidth="1"/>
    <col min="7407" max="7407" width="15.85546875" style="340" bestFit="1" customWidth="1"/>
    <col min="7408" max="7408" width="30.7109375" style="340" customWidth="1"/>
    <col min="7409" max="7410" width="32.5703125" style="340" customWidth="1"/>
    <col min="7411" max="7413" width="14.5703125" style="340" customWidth="1"/>
    <col min="7414" max="7414" width="27" style="340" customWidth="1"/>
    <col min="7415" max="7415" width="13.85546875" style="340" customWidth="1"/>
    <col min="7416" max="7416" width="18.28515625" style="340" customWidth="1"/>
    <col min="7417" max="7417" width="16.28515625" style="340" customWidth="1"/>
    <col min="7418" max="7418" width="14" style="340" customWidth="1"/>
    <col min="7419" max="7419" width="16.7109375" style="340" customWidth="1"/>
    <col min="7420" max="7420" width="14.85546875" style="340" customWidth="1"/>
    <col min="7421" max="7421" width="15.42578125" style="340" customWidth="1"/>
    <col min="7422" max="7423" width="6.5703125" style="340" customWidth="1"/>
    <col min="7424" max="7424" width="8.42578125" style="340" customWidth="1"/>
    <col min="7425" max="7425" width="4.85546875" style="340" customWidth="1"/>
    <col min="7426" max="7426" width="10.140625" style="340" customWidth="1"/>
    <col min="7427" max="7427" width="10.5703125" style="340" customWidth="1"/>
    <col min="7428" max="7428" width="10.28515625" style="340" customWidth="1"/>
    <col min="7429" max="7429" width="12.85546875" style="340" customWidth="1"/>
    <col min="7430" max="7430" width="6.140625" style="340" customWidth="1"/>
    <col min="7431" max="7431" width="10.5703125" style="340" customWidth="1"/>
    <col min="7432" max="7432" width="11" style="340" customWidth="1"/>
    <col min="7433" max="7433" width="20.5703125" style="340" customWidth="1"/>
    <col min="7434" max="7441" width="11.7109375" style="340" customWidth="1"/>
    <col min="7442" max="7442" width="45.140625" style="340" customWidth="1"/>
    <col min="7443" max="7453" width="11.7109375" style="340" customWidth="1"/>
    <col min="7454" max="7661" width="11.7109375" style="340"/>
    <col min="7662" max="7662" width="4" style="340" customWidth="1"/>
    <col min="7663" max="7663" width="15.85546875" style="340" bestFit="1" customWidth="1"/>
    <col min="7664" max="7664" width="30.7109375" style="340" customWidth="1"/>
    <col min="7665" max="7666" width="32.5703125" style="340" customWidth="1"/>
    <col min="7667" max="7669" width="14.5703125" style="340" customWidth="1"/>
    <col min="7670" max="7670" width="27" style="340" customWidth="1"/>
    <col min="7671" max="7671" width="13.85546875" style="340" customWidth="1"/>
    <col min="7672" max="7672" width="18.28515625" style="340" customWidth="1"/>
    <col min="7673" max="7673" width="16.28515625" style="340" customWidth="1"/>
    <col min="7674" max="7674" width="14" style="340" customWidth="1"/>
    <col min="7675" max="7675" width="16.7109375" style="340" customWidth="1"/>
    <col min="7676" max="7676" width="14.85546875" style="340" customWidth="1"/>
    <col min="7677" max="7677" width="15.42578125" style="340" customWidth="1"/>
    <col min="7678" max="7679" width="6.5703125" style="340" customWidth="1"/>
    <col min="7680" max="7680" width="8.42578125" style="340" customWidth="1"/>
    <col min="7681" max="7681" width="4.85546875" style="340" customWidth="1"/>
    <col min="7682" max="7682" width="10.140625" style="340" customWidth="1"/>
    <col min="7683" max="7683" width="10.5703125" style="340" customWidth="1"/>
    <col min="7684" max="7684" width="10.28515625" style="340" customWidth="1"/>
    <col min="7685" max="7685" width="12.85546875" style="340" customWidth="1"/>
    <col min="7686" max="7686" width="6.140625" style="340" customWidth="1"/>
    <col min="7687" max="7687" width="10.5703125" style="340" customWidth="1"/>
    <col min="7688" max="7688" width="11" style="340" customWidth="1"/>
    <col min="7689" max="7689" width="20.5703125" style="340" customWidth="1"/>
    <col min="7690" max="7697" width="11.7109375" style="340" customWidth="1"/>
    <col min="7698" max="7698" width="45.140625" style="340" customWidth="1"/>
    <col min="7699" max="7709" width="11.7109375" style="340" customWidth="1"/>
    <col min="7710" max="7917" width="11.7109375" style="340"/>
    <col min="7918" max="7918" width="4" style="340" customWidth="1"/>
    <col min="7919" max="7919" width="15.85546875" style="340" bestFit="1" customWidth="1"/>
    <col min="7920" max="7920" width="30.7109375" style="340" customWidth="1"/>
    <col min="7921" max="7922" width="32.5703125" style="340" customWidth="1"/>
    <col min="7923" max="7925" width="14.5703125" style="340" customWidth="1"/>
    <col min="7926" max="7926" width="27" style="340" customWidth="1"/>
    <col min="7927" max="7927" width="13.85546875" style="340" customWidth="1"/>
    <col min="7928" max="7928" width="18.28515625" style="340" customWidth="1"/>
    <col min="7929" max="7929" width="16.28515625" style="340" customWidth="1"/>
    <col min="7930" max="7930" width="14" style="340" customWidth="1"/>
    <col min="7931" max="7931" width="16.7109375" style="340" customWidth="1"/>
    <col min="7932" max="7932" width="14.85546875" style="340" customWidth="1"/>
    <col min="7933" max="7933" width="15.42578125" style="340" customWidth="1"/>
    <col min="7934" max="7935" width="6.5703125" style="340" customWidth="1"/>
    <col min="7936" max="7936" width="8.42578125" style="340" customWidth="1"/>
    <col min="7937" max="7937" width="4.85546875" style="340" customWidth="1"/>
    <col min="7938" max="7938" width="10.140625" style="340" customWidth="1"/>
    <col min="7939" max="7939" width="10.5703125" style="340" customWidth="1"/>
    <col min="7940" max="7940" width="10.28515625" style="340" customWidth="1"/>
    <col min="7941" max="7941" width="12.85546875" style="340" customWidth="1"/>
    <col min="7942" max="7942" width="6.140625" style="340" customWidth="1"/>
    <col min="7943" max="7943" width="10.5703125" style="340" customWidth="1"/>
    <col min="7944" max="7944" width="11" style="340" customWidth="1"/>
    <col min="7945" max="7945" width="20.5703125" style="340" customWidth="1"/>
    <col min="7946" max="7953" width="11.7109375" style="340" customWidth="1"/>
    <col min="7954" max="7954" width="45.140625" style="340" customWidth="1"/>
    <col min="7955" max="7965" width="11.7109375" style="340" customWidth="1"/>
    <col min="7966" max="8173" width="11.7109375" style="340"/>
    <col min="8174" max="8174" width="4" style="340" customWidth="1"/>
    <col min="8175" max="8175" width="15.85546875" style="340" bestFit="1" customWidth="1"/>
    <col min="8176" max="8176" width="30.7109375" style="340" customWidth="1"/>
    <col min="8177" max="8178" width="32.5703125" style="340" customWidth="1"/>
    <col min="8179" max="8181" width="14.5703125" style="340" customWidth="1"/>
    <col min="8182" max="8182" width="27" style="340" customWidth="1"/>
    <col min="8183" max="8183" width="13.85546875" style="340" customWidth="1"/>
    <col min="8184" max="8184" width="18.28515625" style="340" customWidth="1"/>
    <col min="8185" max="8185" width="16.28515625" style="340" customWidth="1"/>
    <col min="8186" max="8186" width="14" style="340" customWidth="1"/>
    <col min="8187" max="8187" width="16.7109375" style="340" customWidth="1"/>
    <col min="8188" max="8188" width="14.85546875" style="340" customWidth="1"/>
    <col min="8189" max="8189" width="15.42578125" style="340" customWidth="1"/>
    <col min="8190" max="8191" width="6.5703125" style="340" customWidth="1"/>
    <col min="8192" max="8192" width="8.42578125" style="340" customWidth="1"/>
    <col min="8193" max="8193" width="4.85546875" style="340" customWidth="1"/>
    <col min="8194" max="8194" width="10.140625" style="340" customWidth="1"/>
    <col min="8195" max="8195" width="10.5703125" style="340" customWidth="1"/>
    <col min="8196" max="8196" width="10.28515625" style="340" customWidth="1"/>
    <col min="8197" max="8197" width="12.85546875" style="340" customWidth="1"/>
    <col min="8198" max="8198" width="6.140625" style="340" customWidth="1"/>
    <col min="8199" max="8199" width="10.5703125" style="340" customWidth="1"/>
    <col min="8200" max="8200" width="11" style="340" customWidth="1"/>
    <col min="8201" max="8201" width="20.5703125" style="340" customWidth="1"/>
    <col min="8202" max="8209" width="11.7109375" style="340" customWidth="1"/>
    <col min="8210" max="8210" width="45.140625" style="340" customWidth="1"/>
    <col min="8211" max="8221" width="11.7109375" style="340" customWidth="1"/>
    <col min="8222" max="8429" width="11.7109375" style="340"/>
    <col min="8430" max="8430" width="4" style="340" customWidth="1"/>
    <col min="8431" max="8431" width="15.85546875" style="340" bestFit="1" customWidth="1"/>
    <col min="8432" max="8432" width="30.7109375" style="340" customWidth="1"/>
    <col min="8433" max="8434" width="32.5703125" style="340" customWidth="1"/>
    <col min="8435" max="8437" width="14.5703125" style="340" customWidth="1"/>
    <col min="8438" max="8438" width="27" style="340" customWidth="1"/>
    <col min="8439" max="8439" width="13.85546875" style="340" customWidth="1"/>
    <col min="8440" max="8440" width="18.28515625" style="340" customWidth="1"/>
    <col min="8441" max="8441" width="16.28515625" style="340" customWidth="1"/>
    <col min="8442" max="8442" width="14" style="340" customWidth="1"/>
    <col min="8443" max="8443" width="16.7109375" style="340" customWidth="1"/>
    <col min="8444" max="8444" width="14.85546875" style="340" customWidth="1"/>
    <col min="8445" max="8445" width="15.42578125" style="340" customWidth="1"/>
    <col min="8446" max="8447" width="6.5703125" style="340" customWidth="1"/>
    <col min="8448" max="8448" width="8.42578125" style="340" customWidth="1"/>
    <col min="8449" max="8449" width="4.85546875" style="340" customWidth="1"/>
    <col min="8450" max="8450" width="10.140625" style="340" customWidth="1"/>
    <col min="8451" max="8451" width="10.5703125" style="340" customWidth="1"/>
    <col min="8452" max="8452" width="10.28515625" style="340" customWidth="1"/>
    <col min="8453" max="8453" width="12.85546875" style="340" customWidth="1"/>
    <col min="8454" max="8454" width="6.140625" style="340" customWidth="1"/>
    <col min="8455" max="8455" width="10.5703125" style="340" customWidth="1"/>
    <col min="8456" max="8456" width="11" style="340" customWidth="1"/>
    <col min="8457" max="8457" width="20.5703125" style="340" customWidth="1"/>
    <col min="8458" max="8465" width="11.7109375" style="340" customWidth="1"/>
    <col min="8466" max="8466" width="45.140625" style="340" customWidth="1"/>
    <col min="8467" max="8477" width="11.7109375" style="340" customWidth="1"/>
    <col min="8478" max="8685" width="11.7109375" style="340"/>
    <col min="8686" max="8686" width="4" style="340" customWidth="1"/>
    <col min="8687" max="8687" width="15.85546875" style="340" bestFit="1" customWidth="1"/>
    <col min="8688" max="8688" width="30.7109375" style="340" customWidth="1"/>
    <col min="8689" max="8690" width="32.5703125" style="340" customWidth="1"/>
    <col min="8691" max="8693" width="14.5703125" style="340" customWidth="1"/>
    <col min="8694" max="8694" width="27" style="340" customWidth="1"/>
    <col min="8695" max="8695" width="13.85546875" style="340" customWidth="1"/>
    <col min="8696" max="8696" width="18.28515625" style="340" customWidth="1"/>
    <col min="8697" max="8697" width="16.28515625" style="340" customWidth="1"/>
    <col min="8698" max="8698" width="14" style="340" customWidth="1"/>
    <col min="8699" max="8699" width="16.7109375" style="340" customWidth="1"/>
    <col min="8700" max="8700" width="14.85546875" style="340" customWidth="1"/>
    <col min="8701" max="8701" width="15.42578125" style="340" customWidth="1"/>
    <col min="8702" max="8703" width="6.5703125" style="340" customWidth="1"/>
    <col min="8704" max="8704" width="8.42578125" style="340" customWidth="1"/>
    <col min="8705" max="8705" width="4.85546875" style="340" customWidth="1"/>
    <col min="8706" max="8706" width="10.140625" style="340" customWidth="1"/>
    <col min="8707" max="8707" width="10.5703125" style="340" customWidth="1"/>
    <col min="8708" max="8708" width="10.28515625" style="340" customWidth="1"/>
    <col min="8709" max="8709" width="12.85546875" style="340" customWidth="1"/>
    <col min="8710" max="8710" width="6.140625" style="340" customWidth="1"/>
    <col min="8711" max="8711" width="10.5703125" style="340" customWidth="1"/>
    <col min="8712" max="8712" width="11" style="340" customWidth="1"/>
    <col min="8713" max="8713" width="20.5703125" style="340" customWidth="1"/>
    <col min="8714" max="8721" width="11.7109375" style="340" customWidth="1"/>
    <col min="8722" max="8722" width="45.140625" style="340" customWidth="1"/>
    <col min="8723" max="8733" width="11.7109375" style="340" customWidth="1"/>
    <col min="8734" max="8941" width="11.7109375" style="340"/>
    <col min="8942" max="8942" width="4" style="340" customWidth="1"/>
    <col min="8943" max="8943" width="15.85546875" style="340" bestFit="1" customWidth="1"/>
    <col min="8944" max="8944" width="30.7109375" style="340" customWidth="1"/>
    <col min="8945" max="8946" width="32.5703125" style="340" customWidth="1"/>
    <col min="8947" max="8949" width="14.5703125" style="340" customWidth="1"/>
    <col min="8950" max="8950" width="27" style="340" customWidth="1"/>
    <col min="8951" max="8951" width="13.85546875" style="340" customWidth="1"/>
    <col min="8952" max="8952" width="18.28515625" style="340" customWidth="1"/>
    <col min="8953" max="8953" width="16.28515625" style="340" customWidth="1"/>
    <col min="8954" max="8954" width="14" style="340" customWidth="1"/>
    <col min="8955" max="8955" width="16.7109375" style="340" customWidth="1"/>
    <col min="8956" max="8956" width="14.85546875" style="340" customWidth="1"/>
    <col min="8957" max="8957" width="15.42578125" style="340" customWidth="1"/>
    <col min="8958" max="8959" width="6.5703125" style="340" customWidth="1"/>
    <col min="8960" max="8960" width="8.42578125" style="340" customWidth="1"/>
    <col min="8961" max="8961" width="4.85546875" style="340" customWidth="1"/>
    <col min="8962" max="8962" width="10.140625" style="340" customWidth="1"/>
    <col min="8963" max="8963" width="10.5703125" style="340" customWidth="1"/>
    <col min="8964" max="8964" width="10.28515625" style="340" customWidth="1"/>
    <col min="8965" max="8965" width="12.85546875" style="340" customWidth="1"/>
    <col min="8966" max="8966" width="6.140625" style="340" customWidth="1"/>
    <col min="8967" max="8967" width="10.5703125" style="340" customWidth="1"/>
    <col min="8968" max="8968" width="11" style="340" customWidth="1"/>
    <col min="8969" max="8969" width="20.5703125" style="340" customWidth="1"/>
    <col min="8970" max="8977" width="11.7109375" style="340" customWidth="1"/>
    <col min="8978" max="8978" width="45.140625" style="340" customWidth="1"/>
    <col min="8979" max="8989" width="11.7109375" style="340" customWidth="1"/>
    <col min="8990" max="9197" width="11.7109375" style="340"/>
    <col min="9198" max="9198" width="4" style="340" customWidth="1"/>
    <col min="9199" max="9199" width="15.85546875" style="340" bestFit="1" customWidth="1"/>
    <col min="9200" max="9200" width="30.7109375" style="340" customWidth="1"/>
    <col min="9201" max="9202" width="32.5703125" style="340" customWidth="1"/>
    <col min="9203" max="9205" width="14.5703125" style="340" customWidth="1"/>
    <col min="9206" max="9206" width="27" style="340" customWidth="1"/>
    <col min="9207" max="9207" width="13.85546875" style="340" customWidth="1"/>
    <col min="9208" max="9208" width="18.28515625" style="340" customWidth="1"/>
    <col min="9209" max="9209" width="16.28515625" style="340" customWidth="1"/>
    <col min="9210" max="9210" width="14" style="340" customWidth="1"/>
    <col min="9211" max="9211" width="16.7109375" style="340" customWidth="1"/>
    <col min="9212" max="9212" width="14.85546875" style="340" customWidth="1"/>
    <col min="9213" max="9213" width="15.42578125" style="340" customWidth="1"/>
    <col min="9214" max="9215" width="6.5703125" style="340" customWidth="1"/>
    <col min="9216" max="9216" width="8.42578125" style="340" customWidth="1"/>
    <col min="9217" max="9217" width="4.85546875" style="340" customWidth="1"/>
    <col min="9218" max="9218" width="10.140625" style="340" customWidth="1"/>
    <col min="9219" max="9219" width="10.5703125" style="340" customWidth="1"/>
    <col min="9220" max="9220" width="10.28515625" style="340" customWidth="1"/>
    <col min="9221" max="9221" width="12.85546875" style="340" customWidth="1"/>
    <col min="9222" max="9222" width="6.140625" style="340" customWidth="1"/>
    <col min="9223" max="9223" width="10.5703125" style="340" customWidth="1"/>
    <col min="9224" max="9224" width="11" style="340" customWidth="1"/>
    <col min="9225" max="9225" width="20.5703125" style="340" customWidth="1"/>
    <col min="9226" max="9233" width="11.7109375" style="340" customWidth="1"/>
    <col min="9234" max="9234" width="45.140625" style="340" customWidth="1"/>
    <col min="9235" max="9245" width="11.7109375" style="340" customWidth="1"/>
    <col min="9246" max="9453" width="11.7109375" style="340"/>
    <col min="9454" max="9454" width="4" style="340" customWidth="1"/>
    <col min="9455" max="9455" width="15.85546875" style="340" bestFit="1" customWidth="1"/>
    <col min="9456" max="9456" width="30.7109375" style="340" customWidth="1"/>
    <col min="9457" max="9458" width="32.5703125" style="340" customWidth="1"/>
    <col min="9459" max="9461" width="14.5703125" style="340" customWidth="1"/>
    <col min="9462" max="9462" width="27" style="340" customWidth="1"/>
    <col min="9463" max="9463" width="13.85546875" style="340" customWidth="1"/>
    <col min="9464" max="9464" width="18.28515625" style="340" customWidth="1"/>
    <col min="9465" max="9465" width="16.28515625" style="340" customWidth="1"/>
    <col min="9466" max="9466" width="14" style="340" customWidth="1"/>
    <col min="9467" max="9467" width="16.7109375" style="340" customWidth="1"/>
    <col min="9468" max="9468" width="14.85546875" style="340" customWidth="1"/>
    <col min="9469" max="9469" width="15.42578125" style="340" customWidth="1"/>
    <col min="9470" max="9471" width="6.5703125" style="340" customWidth="1"/>
    <col min="9472" max="9472" width="8.42578125" style="340" customWidth="1"/>
    <col min="9473" max="9473" width="4.85546875" style="340" customWidth="1"/>
    <col min="9474" max="9474" width="10.140625" style="340" customWidth="1"/>
    <col min="9475" max="9475" width="10.5703125" style="340" customWidth="1"/>
    <col min="9476" max="9476" width="10.28515625" style="340" customWidth="1"/>
    <col min="9477" max="9477" width="12.85546875" style="340" customWidth="1"/>
    <col min="9478" max="9478" width="6.140625" style="340" customWidth="1"/>
    <col min="9479" max="9479" width="10.5703125" style="340" customWidth="1"/>
    <col min="9480" max="9480" width="11" style="340" customWidth="1"/>
    <col min="9481" max="9481" width="20.5703125" style="340" customWidth="1"/>
    <col min="9482" max="9489" width="11.7109375" style="340" customWidth="1"/>
    <col min="9490" max="9490" width="45.140625" style="340" customWidth="1"/>
    <col min="9491" max="9501" width="11.7109375" style="340" customWidth="1"/>
    <col min="9502" max="9709" width="11.7109375" style="340"/>
    <col min="9710" max="9710" width="4" style="340" customWidth="1"/>
    <col min="9711" max="9711" width="15.85546875" style="340" bestFit="1" customWidth="1"/>
    <col min="9712" max="9712" width="30.7109375" style="340" customWidth="1"/>
    <col min="9713" max="9714" width="32.5703125" style="340" customWidth="1"/>
    <col min="9715" max="9717" width="14.5703125" style="340" customWidth="1"/>
    <col min="9718" max="9718" width="27" style="340" customWidth="1"/>
    <col min="9719" max="9719" width="13.85546875" style="340" customWidth="1"/>
    <col min="9720" max="9720" width="18.28515625" style="340" customWidth="1"/>
    <col min="9721" max="9721" width="16.28515625" style="340" customWidth="1"/>
    <col min="9722" max="9722" width="14" style="340" customWidth="1"/>
    <col min="9723" max="9723" width="16.7109375" style="340" customWidth="1"/>
    <col min="9724" max="9724" width="14.85546875" style="340" customWidth="1"/>
    <col min="9725" max="9725" width="15.42578125" style="340" customWidth="1"/>
    <col min="9726" max="9727" width="6.5703125" style="340" customWidth="1"/>
    <col min="9728" max="9728" width="8.42578125" style="340" customWidth="1"/>
    <col min="9729" max="9729" width="4.85546875" style="340" customWidth="1"/>
    <col min="9730" max="9730" width="10.140625" style="340" customWidth="1"/>
    <col min="9731" max="9731" width="10.5703125" style="340" customWidth="1"/>
    <col min="9732" max="9732" width="10.28515625" style="340" customWidth="1"/>
    <col min="9733" max="9733" width="12.85546875" style="340" customWidth="1"/>
    <col min="9734" max="9734" width="6.140625" style="340" customWidth="1"/>
    <col min="9735" max="9735" width="10.5703125" style="340" customWidth="1"/>
    <col min="9736" max="9736" width="11" style="340" customWidth="1"/>
    <col min="9737" max="9737" width="20.5703125" style="340" customWidth="1"/>
    <col min="9738" max="9745" width="11.7109375" style="340" customWidth="1"/>
    <col min="9746" max="9746" width="45.140625" style="340" customWidth="1"/>
    <col min="9747" max="9757" width="11.7109375" style="340" customWidth="1"/>
    <col min="9758" max="9965" width="11.7109375" style="340"/>
    <col min="9966" max="9966" width="4" style="340" customWidth="1"/>
    <col min="9967" max="9967" width="15.85546875" style="340" bestFit="1" customWidth="1"/>
    <col min="9968" max="9968" width="30.7109375" style="340" customWidth="1"/>
    <col min="9969" max="9970" width="32.5703125" style="340" customWidth="1"/>
    <col min="9971" max="9973" width="14.5703125" style="340" customWidth="1"/>
    <col min="9974" max="9974" width="27" style="340" customWidth="1"/>
    <col min="9975" max="9975" width="13.85546875" style="340" customWidth="1"/>
    <col min="9976" max="9976" width="18.28515625" style="340" customWidth="1"/>
    <col min="9977" max="9977" width="16.28515625" style="340" customWidth="1"/>
    <col min="9978" max="9978" width="14" style="340" customWidth="1"/>
    <col min="9979" max="9979" width="16.7109375" style="340" customWidth="1"/>
    <col min="9980" max="9980" width="14.85546875" style="340" customWidth="1"/>
    <col min="9981" max="9981" width="15.42578125" style="340" customWidth="1"/>
    <col min="9982" max="9983" width="6.5703125" style="340" customWidth="1"/>
    <col min="9984" max="9984" width="8.42578125" style="340" customWidth="1"/>
    <col min="9985" max="9985" width="4.85546875" style="340" customWidth="1"/>
    <col min="9986" max="9986" width="10.140625" style="340" customWidth="1"/>
    <col min="9987" max="9987" width="10.5703125" style="340" customWidth="1"/>
    <col min="9988" max="9988" width="10.28515625" style="340" customWidth="1"/>
    <col min="9989" max="9989" width="12.85546875" style="340" customWidth="1"/>
    <col min="9990" max="9990" width="6.140625" style="340" customWidth="1"/>
    <col min="9991" max="9991" width="10.5703125" style="340" customWidth="1"/>
    <col min="9992" max="9992" width="11" style="340" customWidth="1"/>
    <col min="9993" max="9993" width="20.5703125" style="340" customWidth="1"/>
    <col min="9994" max="10001" width="11.7109375" style="340" customWidth="1"/>
    <col min="10002" max="10002" width="45.140625" style="340" customWidth="1"/>
    <col min="10003" max="10013" width="11.7109375" style="340" customWidth="1"/>
    <col min="10014" max="10221" width="11.7109375" style="340"/>
    <col min="10222" max="10222" width="4" style="340" customWidth="1"/>
    <col min="10223" max="10223" width="15.85546875" style="340" bestFit="1" customWidth="1"/>
    <col min="10224" max="10224" width="30.7109375" style="340" customWidth="1"/>
    <col min="10225" max="10226" width="32.5703125" style="340" customWidth="1"/>
    <col min="10227" max="10229" width="14.5703125" style="340" customWidth="1"/>
    <col min="10230" max="10230" width="27" style="340" customWidth="1"/>
    <col min="10231" max="10231" width="13.85546875" style="340" customWidth="1"/>
    <col min="10232" max="10232" width="18.28515625" style="340" customWidth="1"/>
    <col min="10233" max="10233" width="16.28515625" style="340" customWidth="1"/>
    <col min="10234" max="10234" width="14" style="340" customWidth="1"/>
    <col min="10235" max="10235" width="16.7109375" style="340" customWidth="1"/>
    <col min="10236" max="10236" width="14.85546875" style="340" customWidth="1"/>
    <col min="10237" max="10237" width="15.42578125" style="340" customWidth="1"/>
    <col min="10238" max="10239" width="6.5703125" style="340" customWidth="1"/>
    <col min="10240" max="10240" width="8.42578125" style="340" customWidth="1"/>
    <col min="10241" max="10241" width="4.85546875" style="340" customWidth="1"/>
    <col min="10242" max="10242" width="10.140625" style="340" customWidth="1"/>
    <col min="10243" max="10243" width="10.5703125" style="340" customWidth="1"/>
    <col min="10244" max="10244" width="10.28515625" style="340" customWidth="1"/>
    <col min="10245" max="10245" width="12.85546875" style="340" customWidth="1"/>
    <col min="10246" max="10246" width="6.140625" style="340" customWidth="1"/>
    <col min="10247" max="10247" width="10.5703125" style="340" customWidth="1"/>
    <col min="10248" max="10248" width="11" style="340" customWidth="1"/>
    <col min="10249" max="10249" width="20.5703125" style="340" customWidth="1"/>
    <col min="10250" max="10257" width="11.7109375" style="340" customWidth="1"/>
    <col min="10258" max="10258" width="45.140625" style="340" customWidth="1"/>
    <col min="10259" max="10269" width="11.7109375" style="340" customWidth="1"/>
    <col min="10270" max="10477" width="11.7109375" style="340"/>
    <col min="10478" max="10478" width="4" style="340" customWidth="1"/>
    <col min="10479" max="10479" width="15.85546875" style="340" bestFit="1" customWidth="1"/>
    <col min="10480" max="10480" width="30.7109375" style="340" customWidth="1"/>
    <col min="10481" max="10482" width="32.5703125" style="340" customWidth="1"/>
    <col min="10483" max="10485" width="14.5703125" style="340" customWidth="1"/>
    <col min="10486" max="10486" width="27" style="340" customWidth="1"/>
    <col min="10487" max="10487" width="13.85546875" style="340" customWidth="1"/>
    <col min="10488" max="10488" width="18.28515625" style="340" customWidth="1"/>
    <col min="10489" max="10489" width="16.28515625" style="340" customWidth="1"/>
    <col min="10490" max="10490" width="14" style="340" customWidth="1"/>
    <col min="10491" max="10491" width="16.7109375" style="340" customWidth="1"/>
    <col min="10492" max="10492" width="14.85546875" style="340" customWidth="1"/>
    <col min="10493" max="10493" width="15.42578125" style="340" customWidth="1"/>
    <col min="10494" max="10495" width="6.5703125" style="340" customWidth="1"/>
    <col min="10496" max="10496" width="8.42578125" style="340" customWidth="1"/>
    <col min="10497" max="10497" width="4.85546875" style="340" customWidth="1"/>
    <col min="10498" max="10498" width="10.140625" style="340" customWidth="1"/>
    <col min="10499" max="10499" width="10.5703125" style="340" customWidth="1"/>
    <col min="10500" max="10500" width="10.28515625" style="340" customWidth="1"/>
    <col min="10501" max="10501" width="12.85546875" style="340" customWidth="1"/>
    <col min="10502" max="10502" width="6.140625" style="340" customWidth="1"/>
    <col min="10503" max="10503" width="10.5703125" style="340" customWidth="1"/>
    <col min="10504" max="10504" width="11" style="340" customWidth="1"/>
    <col min="10505" max="10505" width="20.5703125" style="340" customWidth="1"/>
    <col min="10506" max="10513" width="11.7109375" style="340" customWidth="1"/>
    <col min="10514" max="10514" width="45.140625" style="340" customWidth="1"/>
    <col min="10515" max="10525" width="11.7109375" style="340" customWidth="1"/>
    <col min="10526" max="10733" width="11.7109375" style="340"/>
    <col min="10734" max="10734" width="4" style="340" customWidth="1"/>
    <col min="10735" max="10735" width="15.85546875" style="340" bestFit="1" customWidth="1"/>
    <col min="10736" max="10736" width="30.7109375" style="340" customWidth="1"/>
    <col min="10737" max="10738" width="32.5703125" style="340" customWidth="1"/>
    <col min="10739" max="10741" width="14.5703125" style="340" customWidth="1"/>
    <col min="10742" max="10742" width="27" style="340" customWidth="1"/>
    <col min="10743" max="10743" width="13.85546875" style="340" customWidth="1"/>
    <col min="10744" max="10744" width="18.28515625" style="340" customWidth="1"/>
    <col min="10745" max="10745" width="16.28515625" style="340" customWidth="1"/>
    <col min="10746" max="10746" width="14" style="340" customWidth="1"/>
    <col min="10747" max="10747" width="16.7109375" style="340" customWidth="1"/>
    <col min="10748" max="10748" width="14.85546875" style="340" customWidth="1"/>
    <col min="10749" max="10749" width="15.42578125" style="340" customWidth="1"/>
    <col min="10750" max="10751" width="6.5703125" style="340" customWidth="1"/>
    <col min="10752" max="10752" width="8.42578125" style="340" customWidth="1"/>
    <col min="10753" max="10753" width="4.85546875" style="340" customWidth="1"/>
    <col min="10754" max="10754" width="10.140625" style="340" customWidth="1"/>
    <col min="10755" max="10755" width="10.5703125" style="340" customWidth="1"/>
    <col min="10756" max="10756" width="10.28515625" style="340" customWidth="1"/>
    <col min="10757" max="10757" width="12.85546875" style="340" customWidth="1"/>
    <col min="10758" max="10758" width="6.140625" style="340" customWidth="1"/>
    <col min="10759" max="10759" width="10.5703125" style="340" customWidth="1"/>
    <col min="10760" max="10760" width="11" style="340" customWidth="1"/>
    <col min="10761" max="10761" width="20.5703125" style="340" customWidth="1"/>
    <col min="10762" max="10769" width="11.7109375" style="340" customWidth="1"/>
    <col min="10770" max="10770" width="45.140625" style="340" customWidth="1"/>
    <col min="10771" max="10781" width="11.7109375" style="340" customWidth="1"/>
    <col min="10782" max="10989" width="11.7109375" style="340"/>
    <col min="10990" max="10990" width="4" style="340" customWidth="1"/>
    <col min="10991" max="10991" width="15.85546875" style="340" bestFit="1" customWidth="1"/>
    <col min="10992" max="10992" width="30.7109375" style="340" customWidth="1"/>
    <col min="10993" max="10994" width="32.5703125" style="340" customWidth="1"/>
    <col min="10995" max="10997" width="14.5703125" style="340" customWidth="1"/>
    <col min="10998" max="10998" width="27" style="340" customWidth="1"/>
    <col min="10999" max="10999" width="13.85546875" style="340" customWidth="1"/>
    <col min="11000" max="11000" width="18.28515625" style="340" customWidth="1"/>
    <col min="11001" max="11001" width="16.28515625" style="340" customWidth="1"/>
    <col min="11002" max="11002" width="14" style="340" customWidth="1"/>
    <col min="11003" max="11003" width="16.7109375" style="340" customWidth="1"/>
    <col min="11004" max="11004" width="14.85546875" style="340" customWidth="1"/>
    <col min="11005" max="11005" width="15.42578125" style="340" customWidth="1"/>
    <col min="11006" max="11007" width="6.5703125" style="340" customWidth="1"/>
    <col min="11008" max="11008" width="8.42578125" style="340" customWidth="1"/>
    <col min="11009" max="11009" width="4.85546875" style="340" customWidth="1"/>
    <col min="11010" max="11010" width="10.140625" style="340" customWidth="1"/>
    <col min="11011" max="11011" width="10.5703125" style="340" customWidth="1"/>
    <col min="11012" max="11012" width="10.28515625" style="340" customWidth="1"/>
    <col min="11013" max="11013" width="12.85546875" style="340" customWidth="1"/>
    <col min="11014" max="11014" width="6.140625" style="340" customWidth="1"/>
    <col min="11015" max="11015" width="10.5703125" style="340" customWidth="1"/>
    <col min="11016" max="11016" width="11" style="340" customWidth="1"/>
    <col min="11017" max="11017" width="20.5703125" style="340" customWidth="1"/>
    <col min="11018" max="11025" width="11.7109375" style="340" customWidth="1"/>
    <col min="11026" max="11026" width="45.140625" style="340" customWidth="1"/>
    <col min="11027" max="11037" width="11.7109375" style="340" customWidth="1"/>
    <col min="11038" max="11245" width="11.7109375" style="340"/>
    <col min="11246" max="11246" width="4" style="340" customWidth="1"/>
    <col min="11247" max="11247" width="15.85546875" style="340" bestFit="1" customWidth="1"/>
    <col min="11248" max="11248" width="30.7109375" style="340" customWidth="1"/>
    <col min="11249" max="11250" width="32.5703125" style="340" customWidth="1"/>
    <col min="11251" max="11253" width="14.5703125" style="340" customWidth="1"/>
    <col min="11254" max="11254" width="27" style="340" customWidth="1"/>
    <col min="11255" max="11255" width="13.85546875" style="340" customWidth="1"/>
    <col min="11256" max="11256" width="18.28515625" style="340" customWidth="1"/>
    <col min="11257" max="11257" width="16.28515625" style="340" customWidth="1"/>
    <col min="11258" max="11258" width="14" style="340" customWidth="1"/>
    <col min="11259" max="11259" width="16.7109375" style="340" customWidth="1"/>
    <col min="11260" max="11260" width="14.85546875" style="340" customWidth="1"/>
    <col min="11261" max="11261" width="15.42578125" style="340" customWidth="1"/>
    <col min="11262" max="11263" width="6.5703125" style="340" customWidth="1"/>
    <col min="11264" max="11264" width="8.42578125" style="340" customWidth="1"/>
    <col min="11265" max="11265" width="4.85546875" style="340" customWidth="1"/>
    <col min="11266" max="11266" width="10.140625" style="340" customWidth="1"/>
    <col min="11267" max="11267" width="10.5703125" style="340" customWidth="1"/>
    <col min="11268" max="11268" width="10.28515625" style="340" customWidth="1"/>
    <col min="11269" max="11269" width="12.85546875" style="340" customWidth="1"/>
    <col min="11270" max="11270" width="6.140625" style="340" customWidth="1"/>
    <col min="11271" max="11271" width="10.5703125" style="340" customWidth="1"/>
    <col min="11272" max="11272" width="11" style="340" customWidth="1"/>
    <col min="11273" max="11273" width="20.5703125" style="340" customWidth="1"/>
    <col min="11274" max="11281" width="11.7109375" style="340" customWidth="1"/>
    <col min="11282" max="11282" width="45.140625" style="340" customWidth="1"/>
    <col min="11283" max="11293" width="11.7109375" style="340" customWidth="1"/>
    <col min="11294" max="11501" width="11.7109375" style="340"/>
    <col min="11502" max="11502" width="4" style="340" customWidth="1"/>
    <col min="11503" max="11503" width="15.85546875" style="340" bestFit="1" customWidth="1"/>
    <col min="11504" max="11504" width="30.7109375" style="340" customWidth="1"/>
    <col min="11505" max="11506" width="32.5703125" style="340" customWidth="1"/>
    <col min="11507" max="11509" width="14.5703125" style="340" customWidth="1"/>
    <col min="11510" max="11510" width="27" style="340" customWidth="1"/>
    <col min="11511" max="11511" width="13.85546875" style="340" customWidth="1"/>
    <col min="11512" max="11512" width="18.28515625" style="340" customWidth="1"/>
    <col min="11513" max="11513" width="16.28515625" style="340" customWidth="1"/>
    <col min="11514" max="11514" width="14" style="340" customWidth="1"/>
    <col min="11515" max="11515" width="16.7109375" style="340" customWidth="1"/>
    <col min="11516" max="11516" width="14.85546875" style="340" customWidth="1"/>
    <col min="11517" max="11517" width="15.42578125" style="340" customWidth="1"/>
    <col min="11518" max="11519" width="6.5703125" style="340" customWidth="1"/>
    <col min="11520" max="11520" width="8.42578125" style="340" customWidth="1"/>
    <col min="11521" max="11521" width="4.85546875" style="340" customWidth="1"/>
    <col min="11522" max="11522" width="10.140625" style="340" customWidth="1"/>
    <col min="11523" max="11523" width="10.5703125" style="340" customWidth="1"/>
    <col min="11524" max="11524" width="10.28515625" style="340" customWidth="1"/>
    <col min="11525" max="11525" width="12.85546875" style="340" customWidth="1"/>
    <col min="11526" max="11526" width="6.140625" style="340" customWidth="1"/>
    <col min="11527" max="11527" width="10.5703125" style="340" customWidth="1"/>
    <col min="11528" max="11528" width="11" style="340" customWidth="1"/>
    <col min="11529" max="11529" width="20.5703125" style="340" customWidth="1"/>
    <col min="11530" max="11537" width="11.7109375" style="340" customWidth="1"/>
    <col min="11538" max="11538" width="45.140625" style="340" customWidth="1"/>
    <col min="11539" max="11549" width="11.7109375" style="340" customWidth="1"/>
    <col min="11550" max="11757" width="11.7109375" style="340"/>
    <col min="11758" max="11758" width="4" style="340" customWidth="1"/>
    <col min="11759" max="11759" width="15.85546875" style="340" bestFit="1" customWidth="1"/>
    <col min="11760" max="11760" width="30.7109375" style="340" customWidth="1"/>
    <col min="11761" max="11762" width="32.5703125" style="340" customWidth="1"/>
    <col min="11763" max="11765" width="14.5703125" style="340" customWidth="1"/>
    <col min="11766" max="11766" width="27" style="340" customWidth="1"/>
    <col min="11767" max="11767" width="13.85546875" style="340" customWidth="1"/>
    <col min="11768" max="11768" width="18.28515625" style="340" customWidth="1"/>
    <col min="11769" max="11769" width="16.28515625" style="340" customWidth="1"/>
    <col min="11770" max="11770" width="14" style="340" customWidth="1"/>
    <col min="11771" max="11771" width="16.7109375" style="340" customWidth="1"/>
    <col min="11772" max="11772" width="14.85546875" style="340" customWidth="1"/>
    <col min="11773" max="11773" width="15.42578125" style="340" customWidth="1"/>
    <col min="11774" max="11775" width="6.5703125" style="340" customWidth="1"/>
    <col min="11776" max="11776" width="8.42578125" style="340" customWidth="1"/>
    <col min="11777" max="11777" width="4.85546875" style="340" customWidth="1"/>
    <col min="11778" max="11778" width="10.140625" style="340" customWidth="1"/>
    <col min="11779" max="11779" width="10.5703125" style="340" customWidth="1"/>
    <col min="11780" max="11780" width="10.28515625" style="340" customWidth="1"/>
    <col min="11781" max="11781" width="12.85546875" style="340" customWidth="1"/>
    <col min="11782" max="11782" width="6.140625" style="340" customWidth="1"/>
    <col min="11783" max="11783" width="10.5703125" style="340" customWidth="1"/>
    <col min="11784" max="11784" width="11" style="340" customWidth="1"/>
    <col min="11785" max="11785" width="20.5703125" style="340" customWidth="1"/>
    <col min="11786" max="11793" width="11.7109375" style="340" customWidth="1"/>
    <col min="11794" max="11794" width="45.140625" style="340" customWidth="1"/>
    <col min="11795" max="11805" width="11.7109375" style="340" customWidth="1"/>
    <col min="11806" max="12013" width="11.7109375" style="340"/>
    <col min="12014" max="12014" width="4" style="340" customWidth="1"/>
    <col min="12015" max="12015" width="15.85546875" style="340" bestFit="1" customWidth="1"/>
    <col min="12016" max="12016" width="30.7109375" style="340" customWidth="1"/>
    <col min="12017" max="12018" width="32.5703125" style="340" customWidth="1"/>
    <col min="12019" max="12021" width="14.5703125" style="340" customWidth="1"/>
    <col min="12022" max="12022" width="27" style="340" customWidth="1"/>
    <col min="12023" max="12023" width="13.85546875" style="340" customWidth="1"/>
    <col min="12024" max="12024" width="18.28515625" style="340" customWidth="1"/>
    <col min="12025" max="12025" width="16.28515625" style="340" customWidth="1"/>
    <col min="12026" max="12026" width="14" style="340" customWidth="1"/>
    <col min="12027" max="12027" width="16.7109375" style="340" customWidth="1"/>
    <col min="12028" max="12028" width="14.85546875" style="340" customWidth="1"/>
    <col min="12029" max="12029" width="15.42578125" style="340" customWidth="1"/>
    <col min="12030" max="12031" width="6.5703125" style="340" customWidth="1"/>
    <col min="12032" max="12032" width="8.42578125" style="340" customWidth="1"/>
    <col min="12033" max="12033" width="4.85546875" style="340" customWidth="1"/>
    <col min="12034" max="12034" width="10.140625" style="340" customWidth="1"/>
    <col min="12035" max="12035" width="10.5703125" style="340" customWidth="1"/>
    <col min="12036" max="12036" width="10.28515625" style="340" customWidth="1"/>
    <col min="12037" max="12037" width="12.85546875" style="340" customWidth="1"/>
    <col min="12038" max="12038" width="6.140625" style="340" customWidth="1"/>
    <col min="12039" max="12039" width="10.5703125" style="340" customWidth="1"/>
    <col min="12040" max="12040" width="11" style="340" customWidth="1"/>
    <col min="12041" max="12041" width="20.5703125" style="340" customWidth="1"/>
    <col min="12042" max="12049" width="11.7109375" style="340" customWidth="1"/>
    <col min="12050" max="12050" width="45.140625" style="340" customWidth="1"/>
    <col min="12051" max="12061" width="11.7109375" style="340" customWidth="1"/>
    <col min="12062" max="12269" width="11.7109375" style="340"/>
    <col min="12270" max="12270" width="4" style="340" customWidth="1"/>
    <col min="12271" max="12271" width="15.85546875" style="340" bestFit="1" customWidth="1"/>
    <col min="12272" max="12272" width="30.7109375" style="340" customWidth="1"/>
    <col min="12273" max="12274" width="32.5703125" style="340" customWidth="1"/>
    <col min="12275" max="12277" width="14.5703125" style="340" customWidth="1"/>
    <col min="12278" max="12278" width="27" style="340" customWidth="1"/>
    <col min="12279" max="12279" width="13.85546875" style="340" customWidth="1"/>
    <col min="12280" max="12280" width="18.28515625" style="340" customWidth="1"/>
    <col min="12281" max="12281" width="16.28515625" style="340" customWidth="1"/>
    <col min="12282" max="12282" width="14" style="340" customWidth="1"/>
    <col min="12283" max="12283" width="16.7109375" style="340" customWidth="1"/>
    <col min="12284" max="12284" width="14.85546875" style="340" customWidth="1"/>
    <col min="12285" max="12285" width="15.42578125" style="340" customWidth="1"/>
    <col min="12286" max="12287" width="6.5703125" style="340" customWidth="1"/>
    <col min="12288" max="12288" width="8.42578125" style="340" customWidth="1"/>
    <col min="12289" max="12289" width="4.85546875" style="340" customWidth="1"/>
    <col min="12290" max="12290" width="10.140625" style="340" customWidth="1"/>
    <col min="12291" max="12291" width="10.5703125" style="340" customWidth="1"/>
    <col min="12292" max="12292" width="10.28515625" style="340" customWidth="1"/>
    <col min="12293" max="12293" width="12.85546875" style="340" customWidth="1"/>
    <col min="12294" max="12294" width="6.140625" style="340" customWidth="1"/>
    <col min="12295" max="12295" width="10.5703125" style="340" customWidth="1"/>
    <col min="12296" max="12296" width="11" style="340" customWidth="1"/>
    <col min="12297" max="12297" width="20.5703125" style="340" customWidth="1"/>
    <col min="12298" max="12305" width="11.7109375" style="340" customWidth="1"/>
    <col min="12306" max="12306" width="45.140625" style="340" customWidth="1"/>
    <col min="12307" max="12317" width="11.7109375" style="340" customWidth="1"/>
    <col min="12318" max="12525" width="11.7109375" style="340"/>
    <col min="12526" max="12526" width="4" style="340" customWidth="1"/>
    <col min="12527" max="12527" width="15.85546875" style="340" bestFit="1" customWidth="1"/>
    <col min="12528" max="12528" width="30.7109375" style="340" customWidth="1"/>
    <col min="12529" max="12530" width="32.5703125" style="340" customWidth="1"/>
    <col min="12531" max="12533" width="14.5703125" style="340" customWidth="1"/>
    <col min="12534" max="12534" width="27" style="340" customWidth="1"/>
    <col min="12535" max="12535" width="13.85546875" style="340" customWidth="1"/>
    <col min="12536" max="12536" width="18.28515625" style="340" customWidth="1"/>
    <col min="12537" max="12537" width="16.28515625" style="340" customWidth="1"/>
    <col min="12538" max="12538" width="14" style="340" customWidth="1"/>
    <col min="12539" max="12539" width="16.7109375" style="340" customWidth="1"/>
    <col min="12540" max="12540" width="14.85546875" style="340" customWidth="1"/>
    <col min="12541" max="12541" width="15.42578125" style="340" customWidth="1"/>
    <col min="12542" max="12543" width="6.5703125" style="340" customWidth="1"/>
    <col min="12544" max="12544" width="8.42578125" style="340" customWidth="1"/>
    <col min="12545" max="12545" width="4.85546875" style="340" customWidth="1"/>
    <col min="12546" max="12546" width="10.140625" style="340" customWidth="1"/>
    <col min="12547" max="12547" width="10.5703125" style="340" customWidth="1"/>
    <col min="12548" max="12548" width="10.28515625" style="340" customWidth="1"/>
    <col min="12549" max="12549" width="12.85546875" style="340" customWidth="1"/>
    <col min="12550" max="12550" width="6.140625" style="340" customWidth="1"/>
    <col min="12551" max="12551" width="10.5703125" style="340" customWidth="1"/>
    <col min="12552" max="12552" width="11" style="340" customWidth="1"/>
    <col min="12553" max="12553" width="20.5703125" style="340" customWidth="1"/>
    <col min="12554" max="12561" width="11.7109375" style="340" customWidth="1"/>
    <col min="12562" max="12562" width="45.140625" style="340" customWidth="1"/>
    <col min="12563" max="12573" width="11.7109375" style="340" customWidth="1"/>
    <col min="12574" max="12781" width="11.7109375" style="340"/>
    <col min="12782" max="12782" width="4" style="340" customWidth="1"/>
    <col min="12783" max="12783" width="15.85546875" style="340" bestFit="1" customWidth="1"/>
    <col min="12784" max="12784" width="30.7109375" style="340" customWidth="1"/>
    <col min="12785" max="12786" width="32.5703125" style="340" customWidth="1"/>
    <col min="12787" max="12789" width="14.5703125" style="340" customWidth="1"/>
    <col min="12790" max="12790" width="27" style="340" customWidth="1"/>
    <col min="12791" max="12791" width="13.85546875" style="340" customWidth="1"/>
    <col min="12792" max="12792" width="18.28515625" style="340" customWidth="1"/>
    <col min="12793" max="12793" width="16.28515625" style="340" customWidth="1"/>
    <col min="12794" max="12794" width="14" style="340" customWidth="1"/>
    <col min="12795" max="12795" width="16.7109375" style="340" customWidth="1"/>
    <col min="12796" max="12796" width="14.85546875" style="340" customWidth="1"/>
    <col min="12797" max="12797" width="15.42578125" style="340" customWidth="1"/>
    <col min="12798" max="12799" width="6.5703125" style="340" customWidth="1"/>
    <col min="12800" max="12800" width="8.42578125" style="340" customWidth="1"/>
    <col min="12801" max="12801" width="4.85546875" style="340" customWidth="1"/>
    <col min="12802" max="12802" width="10.140625" style="340" customWidth="1"/>
    <col min="12803" max="12803" width="10.5703125" style="340" customWidth="1"/>
    <col min="12804" max="12804" width="10.28515625" style="340" customWidth="1"/>
    <col min="12805" max="12805" width="12.85546875" style="340" customWidth="1"/>
    <col min="12806" max="12806" width="6.140625" style="340" customWidth="1"/>
    <col min="12807" max="12807" width="10.5703125" style="340" customWidth="1"/>
    <col min="12808" max="12808" width="11" style="340" customWidth="1"/>
    <col min="12809" max="12809" width="20.5703125" style="340" customWidth="1"/>
    <col min="12810" max="12817" width="11.7109375" style="340" customWidth="1"/>
    <col min="12818" max="12818" width="45.140625" style="340" customWidth="1"/>
    <col min="12819" max="12829" width="11.7109375" style="340" customWidth="1"/>
    <col min="12830" max="13037" width="11.7109375" style="340"/>
    <col min="13038" max="13038" width="4" style="340" customWidth="1"/>
    <col min="13039" max="13039" width="15.85546875" style="340" bestFit="1" customWidth="1"/>
    <col min="13040" max="13040" width="30.7109375" style="340" customWidth="1"/>
    <col min="13041" max="13042" width="32.5703125" style="340" customWidth="1"/>
    <col min="13043" max="13045" width="14.5703125" style="340" customWidth="1"/>
    <col min="13046" max="13046" width="27" style="340" customWidth="1"/>
    <col min="13047" max="13047" width="13.85546875" style="340" customWidth="1"/>
    <col min="13048" max="13048" width="18.28515625" style="340" customWidth="1"/>
    <col min="13049" max="13049" width="16.28515625" style="340" customWidth="1"/>
    <col min="13050" max="13050" width="14" style="340" customWidth="1"/>
    <col min="13051" max="13051" width="16.7109375" style="340" customWidth="1"/>
    <col min="13052" max="13052" width="14.85546875" style="340" customWidth="1"/>
    <col min="13053" max="13053" width="15.42578125" style="340" customWidth="1"/>
    <col min="13054" max="13055" width="6.5703125" style="340" customWidth="1"/>
    <col min="13056" max="13056" width="8.42578125" style="340" customWidth="1"/>
    <col min="13057" max="13057" width="4.85546875" style="340" customWidth="1"/>
    <col min="13058" max="13058" width="10.140625" style="340" customWidth="1"/>
    <col min="13059" max="13059" width="10.5703125" style="340" customWidth="1"/>
    <col min="13060" max="13060" width="10.28515625" style="340" customWidth="1"/>
    <col min="13061" max="13061" width="12.85546875" style="340" customWidth="1"/>
    <col min="13062" max="13062" width="6.140625" style="340" customWidth="1"/>
    <col min="13063" max="13063" width="10.5703125" style="340" customWidth="1"/>
    <col min="13064" max="13064" width="11" style="340" customWidth="1"/>
    <col min="13065" max="13065" width="20.5703125" style="340" customWidth="1"/>
    <col min="13066" max="13073" width="11.7109375" style="340" customWidth="1"/>
    <col min="13074" max="13074" width="45.140625" style="340" customWidth="1"/>
    <col min="13075" max="13085" width="11.7109375" style="340" customWidth="1"/>
    <col min="13086" max="13293" width="11.7109375" style="340"/>
    <col min="13294" max="13294" width="4" style="340" customWidth="1"/>
    <col min="13295" max="13295" width="15.85546875" style="340" bestFit="1" customWidth="1"/>
    <col min="13296" max="13296" width="30.7109375" style="340" customWidth="1"/>
    <col min="13297" max="13298" width="32.5703125" style="340" customWidth="1"/>
    <col min="13299" max="13301" width="14.5703125" style="340" customWidth="1"/>
    <col min="13302" max="13302" width="27" style="340" customWidth="1"/>
    <col min="13303" max="13303" width="13.85546875" style="340" customWidth="1"/>
    <col min="13304" max="13304" width="18.28515625" style="340" customWidth="1"/>
    <col min="13305" max="13305" width="16.28515625" style="340" customWidth="1"/>
    <col min="13306" max="13306" width="14" style="340" customWidth="1"/>
    <col min="13307" max="13307" width="16.7109375" style="340" customWidth="1"/>
    <col min="13308" max="13308" width="14.85546875" style="340" customWidth="1"/>
    <col min="13309" max="13309" width="15.42578125" style="340" customWidth="1"/>
    <col min="13310" max="13311" width="6.5703125" style="340" customWidth="1"/>
    <col min="13312" max="13312" width="8.42578125" style="340" customWidth="1"/>
    <col min="13313" max="13313" width="4.85546875" style="340" customWidth="1"/>
    <col min="13314" max="13314" width="10.140625" style="340" customWidth="1"/>
    <col min="13315" max="13315" width="10.5703125" style="340" customWidth="1"/>
    <col min="13316" max="13316" width="10.28515625" style="340" customWidth="1"/>
    <col min="13317" max="13317" width="12.85546875" style="340" customWidth="1"/>
    <col min="13318" max="13318" width="6.140625" style="340" customWidth="1"/>
    <col min="13319" max="13319" width="10.5703125" style="340" customWidth="1"/>
    <col min="13320" max="13320" width="11" style="340" customWidth="1"/>
    <col min="13321" max="13321" width="20.5703125" style="340" customWidth="1"/>
    <col min="13322" max="13329" width="11.7109375" style="340" customWidth="1"/>
    <col min="13330" max="13330" width="45.140625" style="340" customWidth="1"/>
    <col min="13331" max="13341" width="11.7109375" style="340" customWidth="1"/>
    <col min="13342" max="13549" width="11.7109375" style="340"/>
    <col min="13550" max="13550" width="4" style="340" customWidth="1"/>
    <col min="13551" max="13551" width="15.85546875" style="340" bestFit="1" customWidth="1"/>
    <col min="13552" max="13552" width="30.7109375" style="340" customWidth="1"/>
    <col min="13553" max="13554" width="32.5703125" style="340" customWidth="1"/>
    <col min="13555" max="13557" width="14.5703125" style="340" customWidth="1"/>
    <col min="13558" max="13558" width="27" style="340" customWidth="1"/>
    <col min="13559" max="13559" width="13.85546875" style="340" customWidth="1"/>
    <col min="13560" max="13560" width="18.28515625" style="340" customWidth="1"/>
    <col min="13561" max="13561" width="16.28515625" style="340" customWidth="1"/>
    <col min="13562" max="13562" width="14" style="340" customWidth="1"/>
    <col min="13563" max="13563" width="16.7109375" style="340" customWidth="1"/>
    <col min="13564" max="13564" width="14.85546875" style="340" customWidth="1"/>
    <col min="13565" max="13565" width="15.42578125" style="340" customWidth="1"/>
    <col min="13566" max="13567" width="6.5703125" style="340" customWidth="1"/>
    <col min="13568" max="13568" width="8.42578125" style="340" customWidth="1"/>
    <col min="13569" max="13569" width="4.85546875" style="340" customWidth="1"/>
    <col min="13570" max="13570" width="10.140625" style="340" customWidth="1"/>
    <col min="13571" max="13571" width="10.5703125" style="340" customWidth="1"/>
    <col min="13572" max="13572" width="10.28515625" style="340" customWidth="1"/>
    <col min="13573" max="13573" width="12.85546875" style="340" customWidth="1"/>
    <col min="13574" max="13574" width="6.140625" style="340" customWidth="1"/>
    <col min="13575" max="13575" width="10.5703125" style="340" customWidth="1"/>
    <col min="13576" max="13576" width="11" style="340" customWidth="1"/>
    <col min="13577" max="13577" width="20.5703125" style="340" customWidth="1"/>
    <col min="13578" max="13585" width="11.7109375" style="340" customWidth="1"/>
    <col min="13586" max="13586" width="45.140625" style="340" customWidth="1"/>
    <col min="13587" max="13597" width="11.7109375" style="340" customWidth="1"/>
    <col min="13598" max="13805" width="11.7109375" style="340"/>
    <col min="13806" max="13806" width="4" style="340" customWidth="1"/>
    <col min="13807" max="13807" width="15.85546875" style="340" bestFit="1" customWidth="1"/>
    <col min="13808" max="13808" width="30.7109375" style="340" customWidth="1"/>
    <col min="13809" max="13810" width="32.5703125" style="340" customWidth="1"/>
    <col min="13811" max="13813" width="14.5703125" style="340" customWidth="1"/>
    <col min="13814" max="13814" width="27" style="340" customWidth="1"/>
    <col min="13815" max="13815" width="13.85546875" style="340" customWidth="1"/>
    <col min="13816" max="13816" width="18.28515625" style="340" customWidth="1"/>
    <col min="13817" max="13817" width="16.28515625" style="340" customWidth="1"/>
    <col min="13818" max="13818" width="14" style="340" customWidth="1"/>
    <col min="13819" max="13819" width="16.7109375" style="340" customWidth="1"/>
    <col min="13820" max="13820" width="14.85546875" style="340" customWidth="1"/>
    <col min="13821" max="13821" width="15.42578125" style="340" customWidth="1"/>
    <col min="13822" max="13823" width="6.5703125" style="340" customWidth="1"/>
    <col min="13824" max="13824" width="8.42578125" style="340" customWidth="1"/>
    <col min="13825" max="13825" width="4.85546875" style="340" customWidth="1"/>
    <col min="13826" max="13826" width="10.140625" style="340" customWidth="1"/>
    <col min="13827" max="13827" width="10.5703125" style="340" customWidth="1"/>
    <col min="13828" max="13828" width="10.28515625" style="340" customWidth="1"/>
    <col min="13829" max="13829" width="12.85546875" style="340" customWidth="1"/>
    <col min="13830" max="13830" width="6.140625" style="340" customWidth="1"/>
    <col min="13831" max="13831" width="10.5703125" style="340" customWidth="1"/>
    <col min="13832" max="13832" width="11" style="340" customWidth="1"/>
    <col min="13833" max="13833" width="20.5703125" style="340" customWidth="1"/>
    <col min="13834" max="13841" width="11.7109375" style="340" customWidth="1"/>
    <col min="13842" max="13842" width="45.140625" style="340" customWidth="1"/>
    <col min="13843" max="13853" width="11.7109375" style="340" customWidth="1"/>
    <col min="13854" max="14061" width="11.7109375" style="340"/>
    <col min="14062" max="14062" width="4" style="340" customWidth="1"/>
    <col min="14063" max="14063" width="15.85546875" style="340" bestFit="1" customWidth="1"/>
    <col min="14064" max="14064" width="30.7109375" style="340" customWidth="1"/>
    <col min="14065" max="14066" width="32.5703125" style="340" customWidth="1"/>
    <col min="14067" max="14069" width="14.5703125" style="340" customWidth="1"/>
    <col min="14070" max="14070" width="27" style="340" customWidth="1"/>
    <col min="14071" max="14071" width="13.85546875" style="340" customWidth="1"/>
    <col min="14072" max="14072" width="18.28515625" style="340" customWidth="1"/>
    <col min="14073" max="14073" width="16.28515625" style="340" customWidth="1"/>
    <col min="14074" max="14074" width="14" style="340" customWidth="1"/>
    <col min="14075" max="14075" width="16.7109375" style="340" customWidth="1"/>
    <col min="14076" max="14076" width="14.85546875" style="340" customWidth="1"/>
    <col min="14077" max="14077" width="15.42578125" style="340" customWidth="1"/>
    <col min="14078" max="14079" width="6.5703125" style="340" customWidth="1"/>
    <col min="14080" max="14080" width="8.42578125" style="340" customWidth="1"/>
    <col min="14081" max="14081" width="4.85546875" style="340" customWidth="1"/>
    <col min="14082" max="14082" width="10.140625" style="340" customWidth="1"/>
    <col min="14083" max="14083" width="10.5703125" style="340" customWidth="1"/>
    <col min="14084" max="14084" width="10.28515625" style="340" customWidth="1"/>
    <col min="14085" max="14085" width="12.85546875" style="340" customWidth="1"/>
    <col min="14086" max="14086" width="6.140625" style="340" customWidth="1"/>
    <col min="14087" max="14087" width="10.5703125" style="340" customWidth="1"/>
    <col min="14088" max="14088" width="11" style="340" customWidth="1"/>
    <col min="14089" max="14089" width="20.5703125" style="340" customWidth="1"/>
    <col min="14090" max="14097" width="11.7109375" style="340" customWidth="1"/>
    <col min="14098" max="14098" width="45.140625" style="340" customWidth="1"/>
    <col min="14099" max="14109" width="11.7109375" style="340" customWidth="1"/>
    <col min="14110" max="14317" width="11.7109375" style="340"/>
    <col min="14318" max="14318" width="4" style="340" customWidth="1"/>
    <col min="14319" max="14319" width="15.85546875" style="340" bestFit="1" customWidth="1"/>
    <col min="14320" max="14320" width="30.7109375" style="340" customWidth="1"/>
    <col min="14321" max="14322" width="32.5703125" style="340" customWidth="1"/>
    <col min="14323" max="14325" width="14.5703125" style="340" customWidth="1"/>
    <col min="14326" max="14326" width="27" style="340" customWidth="1"/>
    <col min="14327" max="14327" width="13.85546875" style="340" customWidth="1"/>
    <col min="14328" max="14328" width="18.28515625" style="340" customWidth="1"/>
    <col min="14329" max="14329" width="16.28515625" style="340" customWidth="1"/>
    <col min="14330" max="14330" width="14" style="340" customWidth="1"/>
    <col min="14331" max="14331" width="16.7109375" style="340" customWidth="1"/>
    <col min="14332" max="14332" width="14.85546875" style="340" customWidth="1"/>
    <col min="14333" max="14333" width="15.42578125" style="340" customWidth="1"/>
    <col min="14334" max="14335" width="6.5703125" style="340" customWidth="1"/>
    <col min="14336" max="14336" width="8.42578125" style="340" customWidth="1"/>
    <col min="14337" max="14337" width="4.85546875" style="340" customWidth="1"/>
    <col min="14338" max="14338" width="10.140625" style="340" customWidth="1"/>
    <col min="14339" max="14339" width="10.5703125" style="340" customWidth="1"/>
    <col min="14340" max="14340" width="10.28515625" style="340" customWidth="1"/>
    <col min="14341" max="14341" width="12.85546875" style="340" customWidth="1"/>
    <col min="14342" max="14342" width="6.140625" style="340" customWidth="1"/>
    <col min="14343" max="14343" width="10.5703125" style="340" customWidth="1"/>
    <col min="14344" max="14344" width="11" style="340" customWidth="1"/>
    <col min="14345" max="14345" width="20.5703125" style="340" customWidth="1"/>
    <col min="14346" max="14353" width="11.7109375" style="340" customWidth="1"/>
    <col min="14354" max="14354" width="45.140625" style="340" customWidth="1"/>
    <col min="14355" max="14365" width="11.7109375" style="340" customWidth="1"/>
    <col min="14366" max="14573" width="11.7109375" style="340"/>
    <col min="14574" max="14574" width="4" style="340" customWidth="1"/>
    <col min="14575" max="14575" width="15.85546875" style="340" bestFit="1" customWidth="1"/>
    <col min="14576" max="14576" width="30.7109375" style="340" customWidth="1"/>
    <col min="14577" max="14578" width="32.5703125" style="340" customWidth="1"/>
    <col min="14579" max="14581" width="14.5703125" style="340" customWidth="1"/>
    <col min="14582" max="14582" width="27" style="340" customWidth="1"/>
    <col min="14583" max="14583" width="13.85546875" style="340" customWidth="1"/>
    <col min="14584" max="14584" width="18.28515625" style="340" customWidth="1"/>
    <col min="14585" max="14585" width="16.28515625" style="340" customWidth="1"/>
    <col min="14586" max="14586" width="14" style="340" customWidth="1"/>
    <col min="14587" max="14587" width="16.7109375" style="340" customWidth="1"/>
    <col min="14588" max="14588" width="14.85546875" style="340" customWidth="1"/>
    <col min="14589" max="14589" width="15.42578125" style="340" customWidth="1"/>
    <col min="14590" max="14591" width="6.5703125" style="340" customWidth="1"/>
    <col min="14592" max="14592" width="8.42578125" style="340" customWidth="1"/>
    <col min="14593" max="14593" width="4.85546875" style="340" customWidth="1"/>
    <col min="14594" max="14594" width="10.140625" style="340" customWidth="1"/>
    <col min="14595" max="14595" width="10.5703125" style="340" customWidth="1"/>
    <col min="14596" max="14596" width="10.28515625" style="340" customWidth="1"/>
    <col min="14597" max="14597" width="12.85546875" style="340" customWidth="1"/>
    <col min="14598" max="14598" width="6.140625" style="340" customWidth="1"/>
    <col min="14599" max="14599" width="10.5703125" style="340" customWidth="1"/>
    <col min="14600" max="14600" width="11" style="340" customWidth="1"/>
    <col min="14601" max="14601" width="20.5703125" style="340" customWidth="1"/>
    <col min="14602" max="14609" width="11.7109375" style="340" customWidth="1"/>
    <col min="14610" max="14610" width="45.140625" style="340" customWidth="1"/>
    <col min="14611" max="14621" width="11.7109375" style="340" customWidth="1"/>
    <col min="14622" max="14829" width="11.7109375" style="340"/>
    <col min="14830" max="14830" width="4" style="340" customWidth="1"/>
    <col min="14831" max="14831" width="15.85546875" style="340" bestFit="1" customWidth="1"/>
    <col min="14832" max="14832" width="30.7109375" style="340" customWidth="1"/>
    <col min="14833" max="14834" width="32.5703125" style="340" customWidth="1"/>
    <col min="14835" max="14837" width="14.5703125" style="340" customWidth="1"/>
    <col min="14838" max="14838" width="27" style="340" customWidth="1"/>
    <col min="14839" max="14839" width="13.85546875" style="340" customWidth="1"/>
    <col min="14840" max="14840" width="18.28515625" style="340" customWidth="1"/>
    <col min="14841" max="14841" width="16.28515625" style="340" customWidth="1"/>
    <col min="14842" max="14842" width="14" style="340" customWidth="1"/>
    <col min="14843" max="14843" width="16.7109375" style="340" customWidth="1"/>
    <col min="14844" max="14844" width="14.85546875" style="340" customWidth="1"/>
    <col min="14845" max="14845" width="15.42578125" style="340" customWidth="1"/>
    <col min="14846" max="14847" width="6.5703125" style="340" customWidth="1"/>
    <col min="14848" max="14848" width="8.42578125" style="340" customWidth="1"/>
    <col min="14849" max="14849" width="4.85546875" style="340" customWidth="1"/>
    <col min="14850" max="14850" width="10.140625" style="340" customWidth="1"/>
    <col min="14851" max="14851" width="10.5703125" style="340" customWidth="1"/>
    <col min="14852" max="14852" width="10.28515625" style="340" customWidth="1"/>
    <col min="14853" max="14853" width="12.85546875" style="340" customWidth="1"/>
    <col min="14854" max="14854" width="6.140625" style="340" customWidth="1"/>
    <col min="14855" max="14855" width="10.5703125" style="340" customWidth="1"/>
    <col min="14856" max="14856" width="11" style="340" customWidth="1"/>
    <col min="14857" max="14857" width="20.5703125" style="340" customWidth="1"/>
    <col min="14858" max="14865" width="11.7109375" style="340" customWidth="1"/>
    <col min="14866" max="14866" width="45.140625" style="340" customWidth="1"/>
    <col min="14867" max="14877" width="11.7109375" style="340" customWidth="1"/>
    <col min="14878" max="15085" width="11.7109375" style="340"/>
    <col min="15086" max="15086" width="4" style="340" customWidth="1"/>
    <col min="15087" max="15087" width="15.85546875" style="340" bestFit="1" customWidth="1"/>
    <col min="15088" max="15088" width="30.7109375" style="340" customWidth="1"/>
    <col min="15089" max="15090" width="32.5703125" style="340" customWidth="1"/>
    <col min="15091" max="15093" width="14.5703125" style="340" customWidth="1"/>
    <col min="15094" max="15094" width="27" style="340" customWidth="1"/>
    <col min="15095" max="15095" width="13.85546875" style="340" customWidth="1"/>
    <col min="15096" max="15096" width="18.28515625" style="340" customWidth="1"/>
    <col min="15097" max="15097" width="16.28515625" style="340" customWidth="1"/>
    <col min="15098" max="15098" width="14" style="340" customWidth="1"/>
    <col min="15099" max="15099" width="16.7109375" style="340" customWidth="1"/>
    <col min="15100" max="15100" width="14.85546875" style="340" customWidth="1"/>
    <col min="15101" max="15101" width="15.42578125" style="340" customWidth="1"/>
    <col min="15102" max="15103" width="6.5703125" style="340" customWidth="1"/>
    <col min="15104" max="15104" width="8.42578125" style="340" customWidth="1"/>
    <col min="15105" max="15105" width="4.85546875" style="340" customWidth="1"/>
    <col min="15106" max="15106" width="10.140625" style="340" customWidth="1"/>
    <col min="15107" max="15107" width="10.5703125" style="340" customWidth="1"/>
    <col min="15108" max="15108" width="10.28515625" style="340" customWidth="1"/>
    <col min="15109" max="15109" width="12.85546875" style="340" customWidth="1"/>
    <col min="15110" max="15110" width="6.140625" style="340" customWidth="1"/>
    <col min="15111" max="15111" width="10.5703125" style="340" customWidth="1"/>
    <col min="15112" max="15112" width="11" style="340" customWidth="1"/>
    <col min="15113" max="15113" width="20.5703125" style="340" customWidth="1"/>
    <col min="15114" max="15121" width="11.7109375" style="340" customWidth="1"/>
    <col min="15122" max="15122" width="45.140625" style="340" customWidth="1"/>
    <col min="15123" max="15133" width="11.7109375" style="340" customWidth="1"/>
    <col min="15134" max="15341" width="11.7109375" style="340"/>
    <col min="15342" max="15342" width="4" style="340" customWidth="1"/>
    <col min="15343" max="15343" width="15.85546875" style="340" bestFit="1" customWidth="1"/>
    <col min="15344" max="15344" width="30.7109375" style="340" customWidth="1"/>
    <col min="15345" max="15346" width="32.5703125" style="340" customWidth="1"/>
    <col min="15347" max="15349" width="14.5703125" style="340" customWidth="1"/>
    <col min="15350" max="15350" width="27" style="340" customWidth="1"/>
    <col min="15351" max="15351" width="13.85546875" style="340" customWidth="1"/>
    <col min="15352" max="15352" width="18.28515625" style="340" customWidth="1"/>
    <col min="15353" max="15353" width="16.28515625" style="340" customWidth="1"/>
    <col min="15354" max="15354" width="14" style="340" customWidth="1"/>
    <col min="15355" max="15355" width="16.7109375" style="340" customWidth="1"/>
    <col min="15356" max="15356" width="14.85546875" style="340" customWidth="1"/>
    <col min="15357" max="15357" width="15.42578125" style="340" customWidth="1"/>
    <col min="15358" max="15359" width="6.5703125" style="340" customWidth="1"/>
    <col min="15360" max="15360" width="8.42578125" style="340" customWidth="1"/>
    <col min="15361" max="15361" width="4.85546875" style="340" customWidth="1"/>
    <col min="15362" max="15362" width="10.140625" style="340" customWidth="1"/>
    <col min="15363" max="15363" width="10.5703125" style="340" customWidth="1"/>
    <col min="15364" max="15364" width="10.28515625" style="340" customWidth="1"/>
    <col min="15365" max="15365" width="12.85546875" style="340" customWidth="1"/>
    <col min="15366" max="15366" width="6.140625" style="340" customWidth="1"/>
    <col min="15367" max="15367" width="10.5703125" style="340" customWidth="1"/>
    <col min="15368" max="15368" width="11" style="340" customWidth="1"/>
    <col min="15369" max="15369" width="20.5703125" style="340" customWidth="1"/>
    <col min="15370" max="15377" width="11.7109375" style="340" customWidth="1"/>
    <col min="15378" max="15378" width="45.140625" style="340" customWidth="1"/>
    <col min="15379" max="15389" width="11.7109375" style="340" customWidth="1"/>
    <col min="15390" max="15597" width="11.7109375" style="340"/>
    <col min="15598" max="15598" width="4" style="340" customWidth="1"/>
    <col min="15599" max="15599" width="15.85546875" style="340" bestFit="1" customWidth="1"/>
    <col min="15600" max="15600" width="30.7109375" style="340" customWidth="1"/>
    <col min="15601" max="15602" width="32.5703125" style="340" customWidth="1"/>
    <col min="15603" max="15605" width="14.5703125" style="340" customWidth="1"/>
    <col min="15606" max="15606" width="27" style="340" customWidth="1"/>
    <col min="15607" max="15607" width="13.85546875" style="340" customWidth="1"/>
    <col min="15608" max="15608" width="18.28515625" style="340" customWidth="1"/>
    <col min="15609" max="15609" width="16.28515625" style="340" customWidth="1"/>
    <col min="15610" max="15610" width="14" style="340" customWidth="1"/>
    <col min="15611" max="15611" width="16.7109375" style="340" customWidth="1"/>
    <col min="15612" max="15612" width="14.85546875" style="340" customWidth="1"/>
    <col min="15613" max="15613" width="15.42578125" style="340" customWidth="1"/>
    <col min="15614" max="15615" width="6.5703125" style="340" customWidth="1"/>
    <col min="15616" max="15616" width="8.42578125" style="340" customWidth="1"/>
    <col min="15617" max="15617" width="4.85546875" style="340" customWidth="1"/>
    <col min="15618" max="15618" width="10.140625" style="340" customWidth="1"/>
    <col min="15619" max="15619" width="10.5703125" style="340" customWidth="1"/>
    <col min="15620" max="15620" width="10.28515625" style="340" customWidth="1"/>
    <col min="15621" max="15621" width="12.85546875" style="340" customWidth="1"/>
    <col min="15622" max="15622" width="6.140625" style="340" customWidth="1"/>
    <col min="15623" max="15623" width="10.5703125" style="340" customWidth="1"/>
    <col min="15624" max="15624" width="11" style="340" customWidth="1"/>
    <col min="15625" max="15625" width="20.5703125" style="340" customWidth="1"/>
    <col min="15626" max="15633" width="11.7109375" style="340" customWidth="1"/>
    <col min="15634" max="15634" width="45.140625" style="340" customWidth="1"/>
    <col min="15635" max="15645" width="11.7109375" style="340" customWidth="1"/>
    <col min="15646" max="15853" width="11.7109375" style="340"/>
    <col min="15854" max="15854" width="4" style="340" customWidth="1"/>
    <col min="15855" max="15855" width="15.85546875" style="340" bestFit="1" customWidth="1"/>
    <col min="15856" max="15856" width="30.7109375" style="340" customWidth="1"/>
    <col min="15857" max="15858" width="32.5703125" style="340" customWidth="1"/>
    <col min="15859" max="15861" width="14.5703125" style="340" customWidth="1"/>
    <col min="15862" max="15862" width="27" style="340" customWidth="1"/>
    <col min="15863" max="15863" width="13.85546875" style="340" customWidth="1"/>
    <col min="15864" max="15864" width="18.28515625" style="340" customWidth="1"/>
    <col min="15865" max="15865" width="16.28515625" style="340" customWidth="1"/>
    <col min="15866" max="15866" width="14" style="340" customWidth="1"/>
    <col min="15867" max="15867" width="16.7109375" style="340" customWidth="1"/>
    <col min="15868" max="15868" width="14.85546875" style="340" customWidth="1"/>
    <col min="15869" max="15869" width="15.42578125" style="340" customWidth="1"/>
    <col min="15870" max="15871" width="6.5703125" style="340" customWidth="1"/>
    <col min="15872" max="15872" width="8.42578125" style="340" customWidth="1"/>
    <col min="15873" max="15873" width="4.85546875" style="340" customWidth="1"/>
    <col min="15874" max="15874" width="10.140625" style="340" customWidth="1"/>
    <col min="15875" max="15875" width="10.5703125" style="340" customWidth="1"/>
    <col min="15876" max="15876" width="10.28515625" style="340" customWidth="1"/>
    <col min="15877" max="15877" width="12.85546875" style="340" customWidth="1"/>
    <col min="15878" max="15878" width="6.140625" style="340" customWidth="1"/>
    <col min="15879" max="15879" width="10.5703125" style="340" customWidth="1"/>
    <col min="15880" max="15880" width="11" style="340" customWidth="1"/>
    <col min="15881" max="15881" width="20.5703125" style="340" customWidth="1"/>
    <col min="15882" max="15889" width="11.7109375" style="340" customWidth="1"/>
    <col min="15890" max="15890" width="45.140625" style="340" customWidth="1"/>
    <col min="15891" max="15901" width="11.7109375" style="340" customWidth="1"/>
    <col min="15902" max="16109" width="11.7109375" style="340"/>
    <col min="16110" max="16110" width="4" style="340" customWidth="1"/>
    <col min="16111" max="16111" width="15.85546875" style="340" bestFit="1" customWidth="1"/>
    <col min="16112" max="16112" width="30.7109375" style="340" customWidth="1"/>
    <col min="16113" max="16114" width="32.5703125" style="340" customWidth="1"/>
    <col min="16115" max="16117" width="14.5703125" style="340" customWidth="1"/>
    <col min="16118" max="16118" width="27" style="340" customWidth="1"/>
    <col min="16119" max="16119" width="13.85546875" style="340" customWidth="1"/>
    <col min="16120" max="16120" width="18.28515625" style="340" customWidth="1"/>
    <col min="16121" max="16121" width="16.28515625" style="340" customWidth="1"/>
    <col min="16122" max="16122" width="14" style="340" customWidth="1"/>
    <col min="16123" max="16123" width="16.7109375" style="340" customWidth="1"/>
    <col min="16124" max="16124" width="14.85546875" style="340" customWidth="1"/>
    <col min="16125" max="16125" width="15.42578125" style="340" customWidth="1"/>
    <col min="16126" max="16127" width="6.5703125" style="340" customWidth="1"/>
    <col min="16128" max="16128" width="8.42578125" style="340" customWidth="1"/>
    <col min="16129" max="16129" width="4.85546875" style="340" customWidth="1"/>
    <col min="16130" max="16130" width="10.140625" style="340" customWidth="1"/>
    <col min="16131" max="16131" width="10.5703125" style="340" customWidth="1"/>
    <col min="16132" max="16132" width="10.28515625" style="340" customWidth="1"/>
    <col min="16133" max="16133" width="12.85546875" style="340" customWidth="1"/>
    <col min="16134" max="16134" width="6.140625" style="340" customWidth="1"/>
    <col min="16135" max="16135" width="10.5703125" style="340" customWidth="1"/>
    <col min="16136" max="16136" width="11" style="340" customWidth="1"/>
    <col min="16137" max="16137" width="20.5703125" style="340" customWidth="1"/>
    <col min="16138" max="16145" width="11.7109375" style="340" customWidth="1"/>
    <col min="16146" max="16146" width="45.140625" style="340" customWidth="1"/>
    <col min="16147" max="16157" width="11.7109375" style="340" customWidth="1"/>
    <col min="16158" max="16384" width="11.7109375" style="340"/>
  </cols>
  <sheetData>
    <row r="1" spans="1:18" s="321" customFormat="1" ht="21" x14ac:dyDescent="0.2">
      <c r="A1" s="796"/>
      <c r="B1" s="796"/>
      <c r="C1" s="796"/>
      <c r="D1" s="796"/>
      <c r="E1" s="796"/>
      <c r="F1" s="796"/>
      <c r="G1" s="796"/>
      <c r="H1" s="796"/>
      <c r="I1" s="797"/>
      <c r="N1" s="322"/>
      <c r="O1" s="322"/>
      <c r="P1" s="322"/>
      <c r="Q1" s="322"/>
      <c r="R1" s="453"/>
    </row>
    <row r="2" spans="1:18" s="321" customFormat="1" ht="21" x14ac:dyDescent="0.2">
      <c r="A2" s="460"/>
      <c r="B2" s="521"/>
      <c r="C2" s="521"/>
      <c r="D2" s="325"/>
      <c r="E2" s="521"/>
      <c r="F2" s="521"/>
      <c r="G2" s="521"/>
      <c r="H2" s="521"/>
      <c r="I2" s="454"/>
      <c r="N2" s="322"/>
      <c r="O2" s="322"/>
      <c r="P2" s="322"/>
      <c r="Q2" s="322"/>
      <c r="R2" s="453"/>
    </row>
    <row r="3" spans="1:18" s="321" customFormat="1" ht="21" x14ac:dyDescent="0.2">
      <c r="A3" s="460"/>
      <c r="B3" s="521"/>
      <c r="C3" s="521"/>
      <c r="D3" s="325"/>
      <c r="E3" s="521"/>
      <c r="F3" s="521"/>
      <c r="G3" s="521"/>
      <c r="H3" s="521"/>
      <c r="I3" s="454"/>
      <c r="N3" s="322"/>
      <c r="O3" s="322"/>
      <c r="P3" s="322"/>
      <c r="Q3" s="322"/>
      <c r="R3" s="453"/>
    </row>
    <row r="4" spans="1:18" s="321" customFormat="1" ht="21" x14ac:dyDescent="0.2">
      <c r="A4" s="460"/>
      <c r="B4" s="521"/>
      <c r="C4" s="521"/>
      <c r="D4" s="325"/>
      <c r="E4" s="521"/>
      <c r="F4" s="521"/>
      <c r="G4" s="521"/>
      <c r="H4" s="521"/>
      <c r="I4" s="454"/>
      <c r="N4" s="322"/>
      <c r="O4" s="322"/>
      <c r="P4" s="322"/>
      <c r="Q4" s="322"/>
      <c r="R4" s="453"/>
    </row>
    <row r="5" spans="1:18" s="321" customFormat="1" ht="21" x14ac:dyDescent="0.2">
      <c r="A5" s="460"/>
      <c r="B5" s="521"/>
      <c r="C5" s="521"/>
      <c r="D5" s="325"/>
      <c r="E5" s="521"/>
      <c r="F5" s="521"/>
      <c r="G5" s="521"/>
      <c r="H5" s="521"/>
      <c r="I5" s="454"/>
      <c r="N5" s="322"/>
      <c r="O5" s="322"/>
      <c r="P5" s="322"/>
      <c r="Q5" s="322"/>
      <c r="R5" s="453"/>
    </row>
    <row r="6" spans="1:18" s="321" customFormat="1" ht="21" x14ac:dyDescent="0.2">
      <c r="A6" s="460"/>
      <c r="B6" s="521"/>
      <c r="C6" s="521"/>
      <c r="D6" s="325"/>
      <c r="E6" s="521"/>
      <c r="F6" s="521"/>
      <c r="G6" s="521"/>
      <c r="H6" s="521"/>
      <c r="I6" s="454"/>
      <c r="N6" s="322"/>
      <c r="O6" s="322"/>
      <c r="P6" s="322"/>
      <c r="Q6" s="322"/>
      <c r="R6" s="453"/>
    </row>
    <row r="7" spans="1:18" s="321" customFormat="1" ht="21" x14ac:dyDescent="0.2">
      <c r="A7" s="460"/>
      <c r="B7" s="521"/>
      <c r="C7" s="521"/>
      <c r="D7" s="325"/>
      <c r="E7" s="521"/>
      <c r="F7" s="521"/>
      <c r="G7" s="521"/>
      <c r="H7" s="521"/>
      <c r="I7" s="454"/>
      <c r="N7" s="322"/>
      <c r="O7" s="322"/>
      <c r="P7" s="322"/>
      <c r="Q7" s="322"/>
      <c r="R7" s="453"/>
    </row>
    <row r="8" spans="1:18" s="321" customFormat="1" ht="21" x14ac:dyDescent="0.2">
      <c r="A8" s="460"/>
      <c r="B8" s="521"/>
      <c r="C8" s="521"/>
      <c r="D8" s="325"/>
      <c r="E8" s="521"/>
      <c r="F8" s="521"/>
      <c r="G8" s="521"/>
      <c r="H8" s="521"/>
      <c r="I8" s="454"/>
      <c r="N8" s="322"/>
      <c r="O8" s="322"/>
      <c r="P8" s="322"/>
      <c r="Q8" s="322"/>
      <c r="R8" s="453"/>
    </row>
    <row r="9" spans="1:18" s="455" customFormat="1" ht="33.75" customHeight="1" x14ac:dyDescent="0.2">
      <c r="A9" s="845" t="s">
        <v>6503</v>
      </c>
      <c r="B9" s="845"/>
      <c r="C9" s="845"/>
      <c r="D9" s="845"/>
      <c r="E9" s="845"/>
      <c r="F9" s="845"/>
      <c r="G9" s="845"/>
      <c r="H9" s="845"/>
      <c r="I9" s="845"/>
      <c r="J9" s="845"/>
      <c r="K9" s="845"/>
      <c r="L9" s="845"/>
      <c r="M9" s="845"/>
      <c r="N9" s="845"/>
      <c r="O9" s="845"/>
      <c r="P9" s="845"/>
      <c r="Q9" s="845"/>
      <c r="R9" s="845"/>
    </row>
    <row r="10" spans="1:18" s="455" customFormat="1" ht="31.5" customHeight="1" x14ac:dyDescent="0.2">
      <c r="A10" s="846" t="s">
        <v>8021</v>
      </c>
      <c r="B10" s="846"/>
      <c r="C10" s="846"/>
      <c r="D10" s="846"/>
      <c r="E10" s="846"/>
      <c r="F10" s="846"/>
      <c r="G10" s="846"/>
      <c r="H10" s="846"/>
      <c r="I10" s="846"/>
      <c r="J10" s="846"/>
      <c r="K10" s="846"/>
      <c r="L10" s="846"/>
      <c r="M10" s="846"/>
      <c r="N10" s="846"/>
      <c r="O10" s="846"/>
      <c r="P10" s="846"/>
      <c r="Q10" s="846"/>
      <c r="R10" s="846"/>
    </row>
    <row r="11" spans="1:18" s="455" customFormat="1" ht="31.5" customHeight="1" x14ac:dyDescent="0.5">
      <c r="A11" s="847" t="s">
        <v>8387</v>
      </c>
      <c r="B11" s="847"/>
      <c r="C11" s="847"/>
      <c r="D11" s="847"/>
      <c r="E11" s="847"/>
      <c r="F11" s="847"/>
      <c r="G11" s="847"/>
      <c r="H11" s="847"/>
      <c r="I11" s="847"/>
      <c r="J11" s="847"/>
      <c r="K11" s="847"/>
      <c r="L11" s="847"/>
      <c r="M11" s="847"/>
      <c r="N11" s="847"/>
      <c r="O11" s="847"/>
      <c r="P11" s="847"/>
      <c r="Q11" s="847"/>
      <c r="R11" s="847"/>
    </row>
    <row r="12" spans="1:18" s="321" customFormat="1" ht="8.25" customHeight="1" thickBot="1" x14ac:dyDescent="0.25">
      <c r="A12" s="798"/>
      <c r="B12" s="798"/>
      <c r="C12" s="798"/>
      <c r="D12" s="798"/>
      <c r="E12" s="326"/>
      <c r="F12" s="327"/>
      <c r="G12" s="326"/>
      <c r="H12" s="329"/>
      <c r="I12" s="456"/>
      <c r="N12" s="322"/>
      <c r="O12" s="322"/>
      <c r="P12" s="322"/>
      <c r="Q12" s="322"/>
      <c r="R12" s="453"/>
    </row>
    <row r="13" spans="1:18" s="457" customFormat="1" ht="45" customHeight="1" thickTop="1" x14ac:dyDescent="0.15">
      <c r="A13" s="848" t="s">
        <v>6505</v>
      </c>
      <c r="B13" s="850" t="s">
        <v>8022</v>
      </c>
      <c r="C13" s="852" t="s">
        <v>5685</v>
      </c>
      <c r="D13" s="852" t="s">
        <v>5686</v>
      </c>
      <c r="E13" s="854" t="s">
        <v>5687</v>
      </c>
      <c r="F13" s="854" t="s">
        <v>5688</v>
      </c>
      <c r="G13" s="852" t="s">
        <v>5689</v>
      </c>
      <c r="H13" s="852" t="s">
        <v>5690</v>
      </c>
      <c r="I13" s="861" t="s">
        <v>5691</v>
      </c>
      <c r="J13" s="861" t="s">
        <v>3390</v>
      </c>
      <c r="K13" s="861"/>
      <c r="L13" s="861" t="s">
        <v>3391</v>
      </c>
      <c r="M13" s="861"/>
      <c r="N13" s="856" t="s">
        <v>3392</v>
      </c>
      <c r="O13" s="857"/>
      <c r="P13" s="857"/>
      <c r="Q13" s="858"/>
      <c r="R13" s="859" t="s">
        <v>3393</v>
      </c>
    </row>
    <row r="14" spans="1:18" s="457" customFormat="1" ht="46.5" customHeight="1" thickBot="1" x14ac:dyDescent="0.2">
      <c r="A14" s="849"/>
      <c r="B14" s="851"/>
      <c r="C14" s="853"/>
      <c r="D14" s="853"/>
      <c r="E14" s="855"/>
      <c r="F14" s="855"/>
      <c r="G14" s="853"/>
      <c r="H14" s="853"/>
      <c r="I14" s="877"/>
      <c r="J14" s="461" t="s">
        <v>3396</v>
      </c>
      <c r="K14" s="461" t="s">
        <v>5692</v>
      </c>
      <c r="L14" s="461" t="s">
        <v>3396</v>
      </c>
      <c r="M14" s="461" t="s">
        <v>3395</v>
      </c>
      <c r="N14" s="461" t="s">
        <v>1795</v>
      </c>
      <c r="O14" s="461" t="s">
        <v>1796</v>
      </c>
      <c r="P14" s="461" t="s">
        <v>1797</v>
      </c>
      <c r="Q14" s="462" t="s">
        <v>1798</v>
      </c>
      <c r="R14" s="860"/>
    </row>
    <row r="15" spans="1:18" s="321" customFormat="1" ht="34.5" thickTop="1" x14ac:dyDescent="0.2">
      <c r="A15" s="480">
        <v>1</v>
      </c>
      <c r="B15" s="528" t="s">
        <v>8023</v>
      </c>
      <c r="C15" s="524" t="s">
        <v>5694</v>
      </c>
      <c r="D15" s="524" t="s">
        <v>5695</v>
      </c>
      <c r="E15" s="481">
        <v>16800</v>
      </c>
      <c r="F15" s="481" t="s">
        <v>5696</v>
      </c>
      <c r="G15" s="532">
        <v>42382</v>
      </c>
      <c r="H15" s="534" t="s">
        <v>7552</v>
      </c>
      <c r="I15" s="535" t="s">
        <v>7553</v>
      </c>
      <c r="J15" s="537" t="s">
        <v>1799</v>
      </c>
      <c r="K15" s="482"/>
      <c r="L15" s="537" t="s">
        <v>1799</v>
      </c>
      <c r="M15" s="482"/>
      <c r="N15" s="539" t="s">
        <v>1799</v>
      </c>
      <c r="O15" s="539"/>
      <c r="P15" s="539"/>
      <c r="Q15" s="483"/>
      <c r="R15" s="484"/>
    </row>
    <row r="16" spans="1:18" s="321" customFormat="1" ht="33.75" x14ac:dyDescent="0.2">
      <c r="A16" s="485">
        <v>2</v>
      </c>
      <c r="B16" s="528" t="s">
        <v>8024</v>
      </c>
      <c r="C16" s="517" t="s">
        <v>5701</v>
      </c>
      <c r="D16" s="517" t="s">
        <v>5695</v>
      </c>
      <c r="E16" s="486">
        <v>12000</v>
      </c>
      <c r="F16" s="486" t="s">
        <v>5696</v>
      </c>
      <c r="G16" s="519">
        <v>42382</v>
      </c>
      <c r="H16" s="534" t="s">
        <v>7552</v>
      </c>
      <c r="I16" s="535" t="s">
        <v>7554</v>
      </c>
      <c r="J16" s="487" t="s">
        <v>1799</v>
      </c>
      <c r="K16" s="488"/>
      <c r="L16" s="487" t="s">
        <v>1799</v>
      </c>
      <c r="M16" s="488"/>
      <c r="N16" s="489" t="s">
        <v>1799</v>
      </c>
      <c r="O16" s="489"/>
      <c r="P16" s="489"/>
      <c r="Q16" s="490"/>
      <c r="R16" s="451"/>
    </row>
    <row r="17" spans="1:18" s="321" customFormat="1" ht="33.75" x14ac:dyDescent="0.2">
      <c r="A17" s="485">
        <v>3</v>
      </c>
      <c r="B17" s="528" t="s">
        <v>6511</v>
      </c>
      <c r="C17" s="517" t="s">
        <v>5704</v>
      </c>
      <c r="D17" s="517" t="s">
        <v>5705</v>
      </c>
      <c r="E17" s="486">
        <v>49800</v>
      </c>
      <c r="F17" s="486" t="s">
        <v>5696</v>
      </c>
      <c r="G17" s="519">
        <v>42382</v>
      </c>
      <c r="H17" s="534" t="s">
        <v>7552</v>
      </c>
      <c r="I17" s="535" t="s">
        <v>7555</v>
      </c>
      <c r="J17" s="487" t="s">
        <v>1799</v>
      </c>
      <c r="K17" s="488"/>
      <c r="L17" s="487" t="s">
        <v>1799</v>
      </c>
      <c r="M17" s="488"/>
      <c r="N17" s="489" t="s">
        <v>1799</v>
      </c>
      <c r="O17" s="489"/>
      <c r="P17" s="489"/>
      <c r="Q17" s="490"/>
      <c r="R17" s="451"/>
    </row>
    <row r="18" spans="1:18" s="321" customFormat="1" ht="22.5" x14ac:dyDescent="0.2">
      <c r="A18" s="526">
        <v>4</v>
      </c>
      <c r="B18" s="527" t="s">
        <v>8025</v>
      </c>
      <c r="C18" s="523" t="s">
        <v>7556</v>
      </c>
      <c r="D18" s="523" t="s">
        <v>7557</v>
      </c>
      <c r="E18" s="491">
        <v>60000</v>
      </c>
      <c r="F18" s="491" t="s">
        <v>5696</v>
      </c>
      <c r="G18" s="530">
        <v>42389</v>
      </c>
      <c r="H18" s="533" t="s">
        <v>7558</v>
      </c>
      <c r="I18" s="535" t="s">
        <v>7559</v>
      </c>
      <c r="J18" s="487" t="s">
        <v>1799</v>
      </c>
      <c r="K18" s="488"/>
      <c r="L18" s="487" t="s">
        <v>1799</v>
      </c>
      <c r="M18" s="488"/>
      <c r="N18" s="489" t="s">
        <v>1799</v>
      </c>
      <c r="O18" s="489"/>
      <c r="P18" s="489"/>
      <c r="Q18" s="490"/>
      <c r="R18" s="451"/>
    </row>
    <row r="19" spans="1:18" s="321" customFormat="1" ht="18.75" customHeight="1" x14ac:dyDescent="0.2">
      <c r="A19" s="862">
        <v>5</v>
      </c>
      <c r="B19" s="865" t="s">
        <v>8026</v>
      </c>
      <c r="C19" s="523" t="s">
        <v>5716</v>
      </c>
      <c r="D19" s="868" t="s">
        <v>7560</v>
      </c>
      <c r="E19" s="491">
        <v>90</v>
      </c>
      <c r="F19" s="491" t="s">
        <v>5696</v>
      </c>
      <c r="G19" s="871">
        <v>42374</v>
      </c>
      <c r="H19" s="874" t="s">
        <v>7558</v>
      </c>
      <c r="I19" s="535" t="s">
        <v>7561</v>
      </c>
      <c r="J19" s="487" t="s">
        <v>1799</v>
      </c>
      <c r="K19" s="488"/>
      <c r="L19" s="487" t="s">
        <v>1799</v>
      </c>
      <c r="M19" s="488"/>
      <c r="N19" s="489" t="s">
        <v>1799</v>
      </c>
      <c r="O19" s="489"/>
      <c r="P19" s="489"/>
      <c r="Q19" s="490"/>
      <c r="R19" s="451"/>
    </row>
    <row r="20" spans="1:18" s="321" customFormat="1" ht="26.25" customHeight="1" x14ac:dyDescent="0.2">
      <c r="A20" s="863"/>
      <c r="B20" s="866"/>
      <c r="C20" s="523" t="s">
        <v>5719</v>
      </c>
      <c r="D20" s="869"/>
      <c r="E20" s="491">
        <v>90</v>
      </c>
      <c r="F20" s="491" t="s">
        <v>5696</v>
      </c>
      <c r="G20" s="872"/>
      <c r="H20" s="875"/>
      <c r="I20" s="535" t="s">
        <v>7562</v>
      </c>
      <c r="J20" s="487" t="s">
        <v>1799</v>
      </c>
      <c r="K20" s="488"/>
      <c r="L20" s="487" t="s">
        <v>1799</v>
      </c>
      <c r="M20" s="488"/>
      <c r="N20" s="489" t="s">
        <v>1799</v>
      </c>
      <c r="O20" s="489"/>
      <c r="P20" s="489"/>
      <c r="Q20" s="490"/>
      <c r="R20" s="451"/>
    </row>
    <row r="21" spans="1:18" s="321" customFormat="1" ht="18.75" customHeight="1" x14ac:dyDescent="0.2">
      <c r="A21" s="863"/>
      <c r="B21" s="866"/>
      <c r="C21" s="523" t="s">
        <v>5720</v>
      </c>
      <c r="D21" s="869"/>
      <c r="E21" s="491">
        <v>70</v>
      </c>
      <c r="F21" s="491" t="s">
        <v>5696</v>
      </c>
      <c r="G21" s="872"/>
      <c r="H21" s="875"/>
      <c r="I21" s="535" t="s">
        <v>7563</v>
      </c>
      <c r="J21" s="487" t="s">
        <v>1799</v>
      </c>
      <c r="K21" s="488"/>
      <c r="L21" s="487" t="s">
        <v>1799</v>
      </c>
      <c r="M21" s="488"/>
      <c r="N21" s="489"/>
      <c r="O21" s="489"/>
      <c r="P21" s="489" t="s">
        <v>1799</v>
      </c>
      <c r="Q21" s="490"/>
      <c r="R21" s="451" t="s">
        <v>7564</v>
      </c>
    </row>
    <row r="22" spans="1:18" s="321" customFormat="1" ht="18.75" customHeight="1" x14ac:dyDescent="0.2">
      <c r="A22" s="864"/>
      <c r="B22" s="867"/>
      <c r="C22" s="523" t="s">
        <v>7565</v>
      </c>
      <c r="D22" s="870"/>
      <c r="E22" s="491">
        <v>45</v>
      </c>
      <c r="F22" s="491" t="s">
        <v>5696</v>
      </c>
      <c r="G22" s="873"/>
      <c r="H22" s="876"/>
      <c r="I22" s="535" t="s">
        <v>7566</v>
      </c>
      <c r="J22" s="487" t="s">
        <v>1799</v>
      </c>
      <c r="K22" s="488"/>
      <c r="L22" s="487" t="s">
        <v>1799</v>
      </c>
      <c r="M22" s="488"/>
      <c r="N22" s="489"/>
      <c r="O22" s="489"/>
      <c r="P22" s="489" t="s">
        <v>1799</v>
      </c>
      <c r="Q22" s="490"/>
      <c r="R22" s="451" t="s">
        <v>7564</v>
      </c>
    </row>
    <row r="23" spans="1:18" s="321" customFormat="1" ht="137.25" customHeight="1" x14ac:dyDescent="0.2">
      <c r="A23" s="485">
        <v>6</v>
      </c>
      <c r="B23" s="527" t="s">
        <v>8027</v>
      </c>
      <c r="C23" s="523" t="s">
        <v>7567</v>
      </c>
      <c r="D23" s="523" t="s">
        <v>7568</v>
      </c>
      <c r="E23" s="491">
        <v>5310</v>
      </c>
      <c r="F23" s="491" t="s">
        <v>5696</v>
      </c>
      <c r="G23" s="530">
        <v>42376</v>
      </c>
      <c r="H23" s="533" t="s">
        <v>8028</v>
      </c>
      <c r="I23" s="535" t="s">
        <v>7569</v>
      </c>
      <c r="J23" s="487"/>
      <c r="K23" s="487" t="s">
        <v>1799</v>
      </c>
      <c r="L23" s="487"/>
      <c r="M23" s="487" t="s">
        <v>1799</v>
      </c>
      <c r="N23" s="489"/>
      <c r="O23" s="489"/>
      <c r="P23" s="489"/>
      <c r="Q23" s="490" t="s">
        <v>1799</v>
      </c>
      <c r="R23" s="451" t="s">
        <v>8388</v>
      </c>
    </row>
    <row r="24" spans="1:18" s="321" customFormat="1" ht="45" x14ac:dyDescent="0.2">
      <c r="A24" s="485">
        <v>7</v>
      </c>
      <c r="B24" s="527" t="s">
        <v>8029</v>
      </c>
      <c r="C24" s="523" t="s">
        <v>7570</v>
      </c>
      <c r="D24" s="523" t="s">
        <v>7571</v>
      </c>
      <c r="E24" s="491">
        <v>4833</v>
      </c>
      <c r="F24" s="491" t="s">
        <v>5696</v>
      </c>
      <c r="G24" s="530">
        <v>42398</v>
      </c>
      <c r="H24" s="533" t="s">
        <v>7572</v>
      </c>
      <c r="I24" s="535" t="s">
        <v>7573</v>
      </c>
      <c r="J24" s="487" t="s">
        <v>1799</v>
      </c>
      <c r="K24" s="488"/>
      <c r="L24" s="487" t="s">
        <v>1799</v>
      </c>
      <c r="M24" s="488"/>
      <c r="N24" s="489" t="s">
        <v>1799</v>
      </c>
      <c r="O24" s="489"/>
      <c r="P24" s="489"/>
      <c r="Q24" s="490"/>
      <c r="R24" s="451"/>
    </row>
    <row r="25" spans="1:18" s="321" customFormat="1" ht="22.5" x14ac:dyDescent="0.2">
      <c r="A25" s="485">
        <v>8</v>
      </c>
      <c r="B25" s="527" t="s">
        <v>8030</v>
      </c>
      <c r="C25" s="523" t="s">
        <v>7574</v>
      </c>
      <c r="D25" s="523" t="s">
        <v>6520</v>
      </c>
      <c r="E25" s="491">
        <v>1500</v>
      </c>
      <c r="F25" s="491" t="s">
        <v>5696</v>
      </c>
      <c r="G25" s="530">
        <v>42377</v>
      </c>
      <c r="H25" s="533" t="s">
        <v>7575</v>
      </c>
      <c r="I25" s="535" t="s">
        <v>7576</v>
      </c>
      <c r="J25" s="487" t="s">
        <v>1799</v>
      </c>
      <c r="K25" s="488"/>
      <c r="L25" s="487" t="s">
        <v>1799</v>
      </c>
      <c r="M25" s="488"/>
      <c r="N25" s="489"/>
      <c r="O25" s="489"/>
      <c r="P25" s="489" t="s">
        <v>1799</v>
      </c>
      <c r="Q25" s="490"/>
      <c r="R25" s="451"/>
    </row>
    <row r="26" spans="1:18" s="321" customFormat="1" ht="29.25" x14ac:dyDescent="0.2">
      <c r="A26" s="485">
        <v>9</v>
      </c>
      <c r="B26" s="527" t="s">
        <v>8031</v>
      </c>
      <c r="C26" s="868" t="s">
        <v>5824</v>
      </c>
      <c r="D26" s="868" t="s">
        <v>7577</v>
      </c>
      <c r="E26" s="491">
        <v>11400</v>
      </c>
      <c r="F26" s="491" t="s">
        <v>5734</v>
      </c>
      <c r="G26" s="530">
        <v>42403</v>
      </c>
      <c r="H26" s="533" t="s">
        <v>8032</v>
      </c>
      <c r="I26" s="535" t="s">
        <v>7578</v>
      </c>
      <c r="J26" s="882" t="s">
        <v>1799</v>
      </c>
      <c r="K26" s="882"/>
      <c r="L26" s="882" t="s">
        <v>1799</v>
      </c>
      <c r="M26" s="882"/>
      <c r="N26" s="878"/>
      <c r="O26" s="878"/>
      <c r="P26" s="878" t="s">
        <v>1799</v>
      </c>
      <c r="Q26" s="878"/>
      <c r="R26" s="880"/>
    </row>
    <row r="27" spans="1:18" s="321" customFormat="1" ht="48.75" x14ac:dyDescent="0.2">
      <c r="A27" s="526">
        <v>10</v>
      </c>
      <c r="B27" s="527" t="s">
        <v>8033</v>
      </c>
      <c r="C27" s="870"/>
      <c r="D27" s="870"/>
      <c r="E27" s="491">
        <v>2280</v>
      </c>
      <c r="F27" s="491" t="s">
        <v>6109</v>
      </c>
      <c r="G27" s="530">
        <v>42600</v>
      </c>
      <c r="H27" s="533" t="s">
        <v>8034</v>
      </c>
      <c r="I27" s="535" t="s">
        <v>8035</v>
      </c>
      <c r="J27" s="883"/>
      <c r="K27" s="883"/>
      <c r="L27" s="883"/>
      <c r="M27" s="883"/>
      <c r="N27" s="879"/>
      <c r="O27" s="879"/>
      <c r="P27" s="879"/>
      <c r="Q27" s="879"/>
      <c r="R27" s="881"/>
    </row>
    <row r="28" spans="1:18" s="321" customFormat="1" ht="45" x14ac:dyDescent="0.2">
      <c r="A28" s="526">
        <v>11</v>
      </c>
      <c r="B28" s="527" t="s">
        <v>8036</v>
      </c>
      <c r="C28" s="523" t="s">
        <v>5885</v>
      </c>
      <c r="D28" s="523" t="s">
        <v>7579</v>
      </c>
      <c r="E28" s="491">
        <v>4205.5200000000004</v>
      </c>
      <c r="F28" s="491" t="s">
        <v>5696</v>
      </c>
      <c r="G28" s="530">
        <v>42383</v>
      </c>
      <c r="H28" s="533" t="s">
        <v>7580</v>
      </c>
      <c r="I28" s="535" t="s">
        <v>7581</v>
      </c>
      <c r="J28" s="538" t="s">
        <v>1799</v>
      </c>
      <c r="K28" s="515"/>
      <c r="L28" s="538" t="s">
        <v>1799</v>
      </c>
      <c r="M28" s="515"/>
      <c r="N28" s="538"/>
      <c r="O28" s="538"/>
      <c r="P28" s="538" t="s">
        <v>1799</v>
      </c>
      <c r="Q28" s="493"/>
      <c r="R28" s="494"/>
    </row>
    <row r="29" spans="1:18" s="321" customFormat="1" ht="19.5" customHeight="1" x14ac:dyDescent="0.2">
      <c r="A29" s="862">
        <v>12</v>
      </c>
      <c r="B29" s="865" t="s">
        <v>8037</v>
      </c>
      <c r="C29" s="523" t="s">
        <v>6463</v>
      </c>
      <c r="D29" s="868" t="s">
        <v>7582</v>
      </c>
      <c r="E29" s="491">
        <v>2415</v>
      </c>
      <c r="F29" s="491" t="s">
        <v>5696</v>
      </c>
      <c r="G29" s="871">
        <v>42387</v>
      </c>
      <c r="H29" s="533" t="s">
        <v>7583</v>
      </c>
      <c r="I29" s="535" t="s">
        <v>7584</v>
      </c>
      <c r="J29" s="536" t="s">
        <v>1799</v>
      </c>
      <c r="K29" s="492"/>
      <c r="L29" s="536" t="s">
        <v>1799</v>
      </c>
      <c r="M29" s="492"/>
      <c r="N29" s="538" t="s">
        <v>1799</v>
      </c>
      <c r="O29" s="538"/>
      <c r="P29" s="538"/>
      <c r="Q29" s="493"/>
      <c r="R29" s="494"/>
    </row>
    <row r="30" spans="1:18" s="321" customFormat="1" ht="19.5" customHeight="1" x14ac:dyDescent="0.2">
      <c r="A30" s="864"/>
      <c r="B30" s="867"/>
      <c r="C30" s="523" t="s">
        <v>6746</v>
      </c>
      <c r="D30" s="870"/>
      <c r="E30" s="491">
        <v>2415</v>
      </c>
      <c r="F30" s="491" t="s">
        <v>5696</v>
      </c>
      <c r="G30" s="873"/>
      <c r="H30" s="533" t="s">
        <v>7583</v>
      </c>
      <c r="I30" s="535" t="s">
        <v>7585</v>
      </c>
      <c r="J30" s="536" t="s">
        <v>1799</v>
      </c>
      <c r="K30" s="492"/>
      <c r="L30" s="536" t="s">
        <v>1799</v>
      </c>
      <c r="M30" s="492"/>
      <c r="N30" s="538" t="s">
        <v>1799</v>
      </c>
      <c r="O30" s="538"/>
      <c r="P30" s="538"/>
      <c r="Q30" s="493"/>
      <c r="R30" s="494"/>
    </row>
    <row r="31" spans="1:18" s="321" customFormat="1" ht="18.75" customHeight="1" x14ac:dyDescent="0.2">
      <c r="A31" s="862">
        <v>13</v>
      </c>
      <c r="B31" s="865" t="s">
        <v>7586</v>
      </c>
      <c r="C31" s="523" t="s">
        <v>6463</v>
      </c>
      <c r="D31" s="868" t="s">
        <v>7587</v>
      </c>
      <c r="E31" s="491">
        <v>2415</v>
      </c>
      <c r="F31" s="491" t="s">
        <v>5868</v>
      </c>
      <c r="G31" s="871">
        <v>42438</v>
      </c>
      <c r="H31" s="884" t="s">
        <v>7588</v>
      </c>
      <c r="I31" s="535" t="s">
        <v>7589</v>
      </c>
      <c r="J31" s="536" t="s">
        <v>1799</v>
      </c>
      <c r="K31" s="492"/>
      <c r="L31" s="536" t="s">
        <v>1799</v>
      </c>
      <c r="M31" s="492"/>
      <c r="N31" s="538" t="s">
        <v>1799</v>
      </c>
      <c r="O31" s="538"/>
      <c r="P31" s="538"/>
      <c r="Q31" s="493"/>
      <c r="R31" s="494"/>
    </row>
    <row r="32" spans="1:18" s="321" customFormat="1" ht="18.75" customHeight="1" x14ac:dyDescent="0.2">
      <c r="A32" s="864"/>
      <c r="B32" s="867"/>
      <c r="C32" s="523" t="s">
        <v>6746</v>
      </c>
      <c r="D32" s="870"/>
      <c r="E32" s="491">
        <v>2415</v>
      </c>
      <c r="F32" s="491" t="s">
        <v>5868</v>
      </c>
      <c r="G32" s="873"/>
      <c r="H32" s="885"/>
      <c r="I32" s="535" t="s">
        <v>7590</v>
      </c>
      <c r="J32" s="536" t="s">
        <v>1799</v>
      </c>
      <c r="K32" s="492"/>
      <c r="L32" s="536" t="s">
        <v>1799</v>
      </c>
      <c r="M32" s="492"/>
      <c r="N32" s="538" t="s">
        <v>1799</v>
      </c>
      <c r="O32" s="538"/>
      <c r="P32" s="538"/>
      <c r="Q32" s="493"/>
      <c r="R32" s="494"/>
    </row>
    <row r="33" spans="1:18" s="321" customFormat="1" ht="33.75" x14ac:dyDescent="0.2">
      <c r="A33" s="526">
        <v>14</v>
      </c>
      <c r="B33" s="527" t="s">
        <v>8038</v>
      </c>
      <c r="C33" s="523" t="s">
        <v>7591</v>
      </c>
      <c r="D33" s="523" t="s">
        <v>7592</v>
      </c>
      <c r="E33" s="491">
        <v>20400</v>
      </c>
      <c r="F33" s="491" t="s">
        <v>5734</v>
      </c>
      <c r="G33" s="530">
        <v>42405</v>
      </c>
      <c r="H33" s="533" t="s">
        <v>7593</v>
      </c>
      <c r="I33" s="535" t="s">
        <v>7594</v>
      </c>
      <c r="J33" s="536" t="s">
        <v>1799</v>
      </c>
      <c r="K33" s="492"/>
      <c r="L33" s="536" t="s">
        <v>1799</v>
      </c>
      <c r="M33" s="492"/>
      <c r="N33" s="538"/>
      <c r="O33" s="538"/>
      <c r="P33" s="538"/>
      <c r="Q33" s="493" t="s">
        <v>1799</v>
      </c>
      <c r="R33" s="494"/>
    </row>
    <row r="34" spans="1:18" s="321" customFormat="1" ht="33.75" x14ac:dyDescent="0.2">
      <c r="A34" s="526">
        <v>15</v>
      </c>
      <c r="B34" s="527" t="s">
        <v>8039</v>
      </c>
      <c r="C34" s="523" t="s">
        <v>7595</v>
      </c>
      <c r="D34" s="523" t="s">
        <v>7596</v>
      </c>
      <c r="E34" s="491">
        <v>6796.8</v>
      </c>
      <c r="F34" s="491" t="s">
        <v>5696</v>
      </c>
      <c r="G34" s="530">
        <v>42390</v>
      </c>
      <c r="H34" s="533" t="s">
        <v>7597</v>
      </c>
      <c r="I34" s="535" t="s">
        <v>7598</v>
      </c>
      <c r="J34" s="536" t="s">
        <v>1799</v>
      </c>
      <c r="K34" s="492"/>
      <c r="L34" s="536" t="s">
        <v>1799</v>
      </c>
      <c r="M34" s="492"/>
      <c r="N34" s="538"/>
      <c r="O34" s="538"/>
      <c r="P34" s="538" t="s">
        <v>1799</v>
      </c>
      <c r="Q34" s="493"/>
      <c r="R34" s="494"/>
    </row>
    <row r="35" spans="1:18" s="321" customFormat="1" ht="19.5" customHeight="1" x14ac:dyDescent="0.2">
      <c r="A35" s="862">
        <v>16</v>
      </c>
      <c r="B35" s="865" t="s">
        <v>8040</v>
      </c>
      <c r="C35" s="523" t="s">
        <v>7481</v>
      </c>
      <c r="D35" s="868" t="s">
        <v>7599</v>
      </c>
      <c r="E35" s="491">
        <v>1140</v>
      </c>
      <c r="F35" s="491" t="s">
        <v>5734</v>
      </c>
      <c r="G35" s="871">
        <v>42422</v>
      </c>
      <c r="H35" s="533" t="s">
        <v>7600</v>
      </c>
      <c r="I35" s="535" t="s">
        <v>7601</v>
      </c>
      <c r="J35" s="536" t="s">
        <v>1799</v>
      </c>
      <c r="K35" s="492"/>
      <c r="L35" s="536" t="s">
        <v>1799</v>
      </c>
      <c r="M35" s="492"/>
      <c r="N35" s="538" t="s">
        <v>1799</v>
      </c>
      <c r="O35" s="538"/>
      <c r="P35" s="538"/>
      <c r="Q35" s="493"/>
      <c r="R35" s="494"/>
    </row>
    <row r="36" spans="1:18" s="321" customFormat="1" ht="56.25" x14ac:dyDescent="0.2">
      <c r="A36" s="863"/>
      <c r="B36" s="866"/>
      <c r="C36" s="523" t="s">
        <v>6010</v>
      </c>
      <c r="D36" s="869"/>
      <c r="E36" s="491">
        <v>7847</v>
      </c>
      <c r="F36" s="491" t="s">
        <v>5734</v>
      </c>
      <c r="G36" s="872"/>
      <c r="H36" s="533" t="s">
        <v>7602</v>
      </c>
      <c r="I36" s="535" t="s">
        <v>7603</v>
      </c>
      <c r="J36" s="536"/>
      <c r="K36" s="536" t="s">
        <v>1799</v>
      </c>
      <c r="L36" s="536" t="s">
        <v>1799</v>
      </c>
      <c r="M36" s="536"/>
      <c r="N36" s="538"/>
      <c r="O36" s="538"/>
      <c r="P36" s="538"/>
      <c r="Q36" s="493" t="s">
        <v>1799</v>
      </c>
      <c r="R36" s="494" t="s">
        <v>8389</v>
      </c>
    </row>
    <row r="37" spans="1:18" s="321" customFormat="1" ht="78.75" x14ac:dyDescent="0.2">
      <c r="A37" s="863"/>
      <c r="B37" s="866"/>
      <c r="C37" s="523" t="s">
        <v>5929</v>
      </c>
      <c r="D37" s="869"/>
      <c r="E37" s="491">
        <v>1925.52</v>
      </c>
      <c r="F37" s="491" t="s">
        <v>5734</v>
      </c>
      <c r="G37" s="872"/>
      <c r="H37" s="533" t="s">
        <v>7604</v>
      </c>
      <c r="I37" s="535" t="s">
        <v>7605</v>
      </c>
      <c r="J37" s="536"/>
      <c r="K37" s="536" t="s">
        <v>1799</v>
      </c>
      <c r="L37" s="536" t="s">
        <v>1799</v>
      </c>
      <c r="M37" s="492"/>
      <c r="N37" s="538"/>
      <c r="O37" s="538"/>
      <c r="P37" s="538"/>
      <c r="Q37" s="493" t="s">
        <v>1799</v>
      </c>
      <c r="R37" s="494" t="s">
        <v>8666</v>
      </c>
    </row>
    <row r="38" spans="1:18" s="321" customFormat="1" ht="19.5" customHeight="1" x14ac:dyDescent="0.2">
      <c r="A38" s="864"/>
      <c r="B38" s="867"/>
      <c r="C38" s="523" t="s">
        <v>6252</v>
      </c>
      <c r="D38" s="870"/>
      <c r="E38" s="491">
        <v>1129.5</v>
      </c>
      <c r="F38" s="491" t="s">
        <v>5734</v>
      </c>
      <c r="G38" s="873"/>
      <c r="H38" s="533" t="s">
        <v>7606</v>
      </c>
      <c r="I38" s="535" t="s">
        <v>7607</v>
      </c>
      <c r="J38" s="536" t="s">
        <v>1799</v>
      </c>
      <c r="K38" s="492"/>
      <c r="L38" s="536" t="s">
        <v>1799</v>
      </c>
      <c r="M38" s="492"/>
      <c r="N38" s="538" t="s">
        <v>1799</v>
      </c>
      <c r="O38" s="538"/>
      <c r="P38" s="538"/>
      <c r="Q38" s="493"/>
      <c r="R38" s="494"/>
    </row>
    <row r="39" spans="1:18" s="321" customFormat="1" ht="22.5" x14ac:dyDescent="0.2">
      <c r="A39" s="526">
        <v>17</v>
      </c>
      <c r="B39" s="527" t="s">
        <v>8041</v>
      </c>
      <c r="C39" s="523" t="s">
        <v>7608</v>
      </c>
      <c r="D39" s="523" t="s">
        <v>7609</v>
      </c>
      <c r="E39" s="491">
        <v>561.70000000000005</v>
      </c>
      <c r="F39" s="491" t="s">
        <v>5696</v>
      </c>
      <c r="G39" s="530">
        <v>42384</v>
      </c>
      <c r="H39" s="533" t="s">
        <v>7610</v>
      </c>
      <c r="I39" s="535" t="s">
        <v>7611</v>
      </c>
      <c r="J39" s="536" t="s">
        <v>1799</v>
      </c>
      <c r="K39" s="492"/>
      <c r="L39" s="536" t="s">
        <v>1799</v>
      </c>
      <c r="M39" s="492"/>
      <c r="N39" s="538" t="s">
        <v>1799</v>
      </c>
      <c r="O39" s="538"/>
      <c r="P39" s="538"/>
      <c r="Q39" s="493"/>
      <c r="R39" s="494"/>
    </row>
    <row r="40" spans="1:18" s="321" customFormat="1" ht="22.5" x14ac:dyDescent="0.2">
      <c r="A40" s="526">
        <v>18</v>
      </c>
      <c r="B40" s="527" t="s">
        <v>8042</v>
      </c>
      <c r="C40" s="523" t="s">
        <v>3957</v>
      </c>
      <c r="D40" s="523" t="s">
        <v>7612</v>
      </c>
      <c r="E40" s="491">
        <v>11272.2</v>
      </c>
      <c r="F40" s="491" t="s">
        <v>5734</v>
      </c>
      <c r="G40" s="530">
        <v>42409</v>
      </c>
      <c r="H40" s="533" t="s">
        <v>7613</v>
      </c>
      <c r="I40" s="535" t="s">
        <v>7614</v>
      </c>
      <c r="J40" s="536" t="s">
        <v>1799</v>
      </c>
      <c r="K40" s="492"/>
      <c r="L40" s="536" t="s">
        <v>1799</v>
      </c>
      <c r="M40" s="492"/>
      <c r="N40" s="538" t="s">
        <v>1799</v>
      </c>
      <c r="O40" s="538"/>
      <c r="P40" s="538"/>
      <c r="Q40" s="493"/>
      <c r="R40" s="494"/>
    </row>
    <row r="41" spans="1:18" s="321" customFormat="1" ht="33.75" x14ac:dyDescent="0.2">
      <c r="A41" s="526">
        <v>19</v>
      </c>
      <c r="B41" s="527" t="s">
        <v>8043</v>
      </c>
      <c r="C41" s="523" t="s">
        <v>7615</v>
      </c>
      <c r="D41" s="523" t="s">
        <v>8044</v>
      </c>
      <c r="E41" s="491">
        <v>1250</v>
      </c>
      <c r="F41" s="491" t="s">
        <v>5734</v>
      </c>
      <c r="G41" s="530">
        <v>42409</v>
      </c>
      <c r="H41" s="533" t="s">
        <v>7616</v>
      </c>
      <c r="I41" s="535" t="s">
        <v>7617</v>
      </c>
      <c r="J41" s="538" t="s">
        <v>1799</v>
      </c>
      <c r="K41" s="515"/>
      <c r="L41" s="538" t="s">
        <v>1799</v>
      </c>
      <c r="M41" s="515"/>
      <c r="N41" s="538" t="s">
        <v>1799</v>
      </c>
      <c r="O41" s="538"/>
      <c r="P41" s="538"/>
      <c r="Q41" s="493"/>
      <c r="R41" s="548"/>
    </row>
    <row r="42" spans="1:18" s="321" customFormat="1" ht="33.75" x14ac:dyDescent="0.2">
      <c r="A42" s="526">
        <v>20</v>
      </c>
      <c r="B42" s="527" t="s">
        <v>8045</v>
      </c>
      <c r="C42" s="523" t="s">
        <v>7618</v>
      </c>
      <c r="D42" s="523" t="s">
        <v>7619</v>
      </c>
      <c r="E42" s="491">
        <v>36000</v>
      </c>
      <c r="F42" s="491" t="s">
        <v>5734</v>
      </c>
      <c r="G42" s="530">
        <v>42416</v>
      </c>
      <c r="H42" s="533" t="s">
        <v>7620</v>
      </c>
      <c r="I42" s="535" t="s">
        <v>7621</v>
      </c>
      <c r="J42" s="882" t="s">
        <v>1799</v>
      </c>
      <c r="K42" s="882"/>
      <c r="L42" s="882" t="s">
        <v>1799</v>
      </c>
      <c r="M42" s="882"/>
      <c r="N42" s="878" t="s">
        <v>1799</v>
      </c>
      <c r="O42" s="878"/>
      <c r="P42" s="878"/>
      <c r="Q42" s="878"/>
      <c r="R42" s="880"/>
    </row>
    <row r="43" spans="1:18" s="321" customFormat="1" ht="33.75" x14ac:dyDescent="0.2">
      <c r="A43" s="526">
        <f>+A42+1</f>
        <v>21</v>
      </c>
      <c r="B43" s="527" t="s">
        <v>8046</v>
      </c>
      <c r="C43" s="523" t="s">
        <v>7618</v>
      </c>
      <c r="D43" s="523" t="s">
        <v>7619</v>
      </c>
      <c r="E43" s="491">
        <v>7200</v>
      </c>
      <c r="F43" s="491" t="s">
        <v>6174</v>
      </c>
      <c r="G43" s="530">
        <v>42684</v>
      </c>
      <c r="H43" s="533" t="s">
        <v>8047</v>
      </c>
      <c r="I43" s="535" t="s">
        <v>8048</v>
      </c>
      <c r="J43" s="883"/>
      <c r="K43" s="883"/>
      <c r="L43" s="883"/>
      <c r="M43" s="883"/>
      <c r="N43" s="879"/>
      <c r="O43" s="879"/>
      <c r="P43" s="879"/>
      <c r="Q43" s="879"/>
      <c r="R43" s="881"/>
    </row>
    <row r="44" spans="1:18" s="321" customFormat="1" ht="33.75" x14ac:dyDescent="0.2">
      <c r="A44" s="526">
        <f>+A43+1</f>
        <v>22</v>
      </c>
      <c r="B44" s="527" t="s">
        <v>8049</v>
      </c>
      <c r="C44" s="523" t="s">
        <v>7622</v>
      </c>
      <c r="D44" s="523" t="s">
        <v>7623</v>
      </c>
      <c r="E44" s="491">
        <v>2800</v>
      </c>
      <c r="F44" s="491" t="s">
        <v>5734</v>
      </c>
      <c r="G44" s="530">
        <v>42416</v>
      </c>
      <c r="H44" s="533" t="s">
        <v>7624</v>
      </c>
      <c r="I44" s="535" t="s">
        <v>7625</v>
      </c>
      <c r="J44" s="536" t="s">
        <v>1799</v>
      </c>
      <c r="K44" s="492"/>
      <c r="L44" s="536" t="s">
        <v>1799</v>
      </c>
      <c r="M44" s="492"/>
      <c r="N44" s="538" t="s">
        <v>1799</v>
      </c>
      <c r="O44" s="538"/>
      <c r="P44" s="538"/>
      <c r="Q44" s="493"/>
      <c r="R44" s="494"/>
    </row>
    <row r="45" spans="1:18" s="321" customFormat="1" ht="18.75" customHeight="1" x14ac:dyDescent="0.2">
      <c r="A45" s="862">
        <f>+A44+1</f>
        <v>23</v>
      </c>
      <c r="B45" s="865" t="s">
        <v>8050</v>
      </c>
      <c r="C45" s="523" t="s">
        <v>7626</v>
      </c>
      <c r="D45" s="868" t="s">
        <v>7627</v>
      </c>
      <c r="E45" s="491">
        <v>2735</v>
      </c>
      <c r="F45" s="491" t="s">
        <v>5696</v>
      </c>
      <c r="G45" s="530">
        <v>42397</v>
      </c>
      <c r="H45" s="874" t="s">
        <v>8051</v>
      </c>
      <c r="I45" s="535" t="s">
        <v>7628</v>
      </c>
      <c r="J45" s="536" t="s">
        <v>1799</v>
      </c>
      <c r="K45" s="492"/>
      <c r="L45" s="536" t="s">
        <v>1799</v>
      </c>
      <c r="M45" s="492"/>
      <c r="N45" s="538" t="s">
        <v>1799</v>
      </c>
      <c r="O45" s="538"/>
      <c r="P45" s="538"/>
      <c r="Q45" s="493"/>
      <c r="R45" s="494"/>
    </row>
    <row r="46" spans="1:18" s="321" customFormat="1" ht="22.5" customHeight="1" x14ac:dyDescent="0.2">
      <c r="A46" s="863"/>
      <c r="B46" s="866"/>
      <c r="C46" s="523" t="s">
        <v>7629</v>
      </c>
      <c r="D46" s="869"/>
      <c r="E46" s="491">
        <v>5560.67</v>
      </c>
      <c r="F46" s="491" t="s">
        <v>5696</v>
      </c>
      <c r="G46" s="530">
        <v>42397</v>
      </c>
      <c r="H46" s="875"/>
      <c r="I46" s="535" t="s">
        <v>7630</v>
      </c>
      <c r="J46" s="536" t="s">
        <v>1799</v>
      </c>
      <c r="K46" s="492"/>
      <c r="L46" s="536" t="s">
        <v>1799</v>
      </c>
      <c r="M46" s="492"/>
      <c r="N46" s="538" t="s">
        <v>1799</v>
      </c>
      <c r="O46" s="538"/>
      <c r="P46" s="538"/>
      <c r="Q46" s="493"/>
      <c r="R46" s="494"/>
    </row>
    <row r="47" spans="1:18" s="321" customFormat="1" ht="18.75" customHeight="1" x14ac:dyDescent="0.2">
      <c r="A47" s="864"/>
      <c r="B47" s="867"/>
      <c r="C47" s="523" t="s">
        <v>7114</v>
      </c>
      <c r="D47" s="870"/>
      <c r="E47" s="491">
        <v>1711.95</v>
      </c>
      <c r="F47" s="491" t="s">
        <v>5696</v>
      </c>
      <c r="G47" s="530">
        <v>42397</v>
      </c>
      <c r="H47" s="876"/>
      <c r="I47" s="535" t="s">
        <v>7631</v>
      </c>
      <c r="J47" s="536" t="s">
        <v>1799</v>
      </c>
      <c r="K47" s="492"/>
      <c r="L47" s="536" t="s">
        <v>1799</v>
      </c>
      <c r="M47" s="492"/>
      <c r="N47" s="538" t="s">
        <v>1799</v>
      </c>
      <c r="O47" s="538"/>
      <c r="P47" s="538"/>
      <c r="Q47" s="493"/>
      <c r="R47" s="494"/>
    </row>
    <row r="48" spans="1:18" s="321" customFormat="1" ht="27" customHeight="1" x14ac:dyDescent="0.2">
      <c r="A48" s="862">
        <f>+A45+1</f>
        <v>24</v>
      </c>
      <c r="B48" s="865" t="s">
        <v>8052</v>
      </c>
      <c r="C48" s="523" t="s">
        <v>7632</v>
      </c>
      <c r="D48" s="868" t="s">
        <v>7633</v>
      </c>
      <c r="E48" s="491">
        <v>2450.3000000000002</v>
      </c>
      <c r="F48" s="491" t="s">
        <v>5734</v>
      </c>
      <c r="G48" s="530">
        <v>42409</v>
      </c>
      <c r="H48" s="533" t="s">
        <v>7634</v>
      </c>
      <c r="I48" s="535" t="s">
        <v>7635</v>
      </c>
      <c r="J48" s="536" t="s">
        <v>1799</v>
      </c>
      <c r="K48" s="492"/>
      <c r="L48" s="536" t="s">
        <v>1799</v>
      </c>
      <c r="M48" s="492"/>
      <c r="N48" s="538" t="s">
        <v>1799</v>
      </c>
      <c r="O48" s="538"/>
      <c r="P48" s="538"/>
      <c r="Q48" s="493"/>
      <c r="R48" s="494"/>
    </row>
    <row r="49" spans="1:18" s="321" customFormat="1" ht="27" customHeight="1" x14ac:dyDescent="0.2">
      <c r="A49" s="863"/>
      <c r="B49" s="866"/>
      <c r="C49" s="523" t="s">
        <v>6019</v>
      </c>
      <c r="D49" s="869"/>
      <c r="E49" s="491">
        <v>114.6</v>
      </c>
      <c r="F49" s="491" t="s">
        <v>5734</v>
      </c>
      <c r="G49" s="530">
        <v>42409</v>
      </c>
      <c r="H49" s="533" t="s">
        <v>7636</v>
      </c>
      <c r="I49" s="535" t="s">
        <v>7637</v>
      </c>
      <c r="J49" s="536" t="s">
        <v>1799</v>
      </c>
      <c r="K49" s="492"/>
      <c r="L49" s="536" t="s">
        <v>1799</v>
      </c>
      <c r="M49" s="492"/>
      <c r="N49" s="538"/>
      <c r="O49" s="538"/>
      <c r="P49" s="538" t="s">
        <v>1799</v>
      </c>
      <c r="Q49" s="493"/>
      <c r="R49" s="494" t="s">
        <v>7638</v>
      </c>
    </row>
    <row r="50" spans="1:18" s="321" customFormat="1" ht="29.25" customHeight="1" x14ac:dyDescent="0.2">
      <c r="A50" s="862">
        <f>+A48+1</f>
        <v>25</v>
      </c>
      <c r="B50" s="865" t="s">
        <v>8053</v>
      </c>
      <c r="C50" s="523" t="s">
        <v>7639</v>
      </c>
      <c r="D50" s="868" t="s">
        <v>7640</v>
      </c>
      <c r="E50" s="491">
        <v>750</v>
      </c>
      <c r="F50" s="491" t="s">
        <v>5734</v>
      </c>
      <c r="G50" s="530">
        <v>42405</v>
      </c>
      <c r="H50" s="533" t="s">
        <v>7641</v>
      </c>
      <c r="I50" s="535" t="s">
        <v>7642</v>
      </c>
      <c r="J50" s="536" t="s">
        <v>1799</v>
      </c>
      <c r="K50" s="492"/>
      <c r="L50" s="536" t="s">
        <v>1799</v>
      </c>
      <c r="M50" s="492"/>
      <c r="N50" s="538"/>
      <c r="O50" s="538"/>
      <c r="P50" s="538" t="s">
        <v>1799</v>
      </c>
      <c r="Q50" s="493"/>
      <c r="R50" s="494"/>
    </row>
    <row r="51" spans="1:18" s="321" customFormat="1" ht="19.5" customHeight="1" x14ac:dyDescent="0.2">
      <c r="A51" s="863"/>
      <c r="B51" s="866"/>
      <c r="C51" s="523" t="s">
        <v>7643</v>
      </c>
      <c r="D51" s="869"/>
      <c r="E51" s="491">
        <v>4536</v>
      </c>
      <c r="F51" s="491" t="s">
        <v>5734</v>
      </c>
      <c r="G51" s="530">
        <v>42405</v>
      </c>
      <c r="H51" s="533" t="s">
        <v>7644</v>
      </c>
      <c r="I51" s="535" t="s">
        <v>7645</v>
      </c>
      <c r="J51" s="536" t="s">
        <v>1799</v>
      </c>
      <c r="K51" s="492"/>
      <c r="L51" s="536" t="s">
        <v>1799</v>
      </c>
      <c r="M51" s="492"/>
      <c r="N51" s="538"/>
      <c r="O51" s="538"/>
      <c r="P51" s="538" t="s">
        <v>1799</v>
      </c>
      <c r="Q51" s="493"/>
      <c r="R51" s="494"/>
    </row>
    <row r="52" spans="1:18" s="321" customFormat="1" ht="29.25" customHeight="1" x14ac:dyDescent="0.2">
      <c r="A52" s="864"/>
      <c r="B52" s="867"/>
      <c r="C52" s="523" t="s">
        <v>5854</v>
      </c>
      <c r="D52" s="870"/>
      <c r="E52" s="491">
        <v>1050</v>
      </c>
      <c r="F52" s="491" t="s">
        <v>5734</v>
      </c>
      <c r="G52" s="530">
        <v>42405</v>
      </c>
      <c r="H52" s="533" t="s">
        <v>7646</v>
      </c>
      <c r="I52" s="535" t="s">
        <v>7647</v>
      </c>
      <c r="J52" s="536" t="s">
        <v>1799</v>
      </c>
      <c r="K52" s="492"/>
      <c r="L52" s="536" t="s">
        <v>1799</v>
      </c>
      <c r="M52" s="492"/>
      <c r="N52" s="538"/>
      <c r="O52" s="538"/>
      <c r="P52" s="538" t="s">
        <v>1799</v>
      </c>
      <c r="Q52" s="493"/>
      <c r="R52" s="494"/>
    </row>
    <row r="53" spans="1:18" s="321" customFormat="1" ht="19.5" customHeight="1" x14ac:dyDescent="0.2">
      <c r="A53" s="862">
        <f>+A50+1</f>
        <v>26</v>
      </c>
      <c r="B53" s="865" t="s">
        <v>8054</v>
      </c>
      <c r="C53" s="523" t="s">
        <v>7648</v>
      </c>
      <c r="D53" s="868" t="s">
        <v>7649</v>
      </c>
      <c r="E53" s="491">
        <v>9960.5</v>
      </c>
      <c r="F53" s="491" t="s">
        <v>5696</v>
      </c>
      <c r="G53" s="530">
        <v>42394</v>
      </c>
      <c r="H53" s="533" t="s">
        <v>7650</v>
      </c>
      <c r="I53" s="535" t="s">
        <v>7651</v>
      </c>
      <c r="J53" s="536" t="s">
        <v>1799</v>
      </c>
      <c r="K53" s="492"/>
      <c r="L53" s="536" t="s">
        <v>1799</v>
      </c>
      <c r="M53" s="492"/>
      <c r="N53" s="538" t="s">
        <v>1799</v>
      </c>
      <c r="O53" s="538"/>
      <c r="P53" s="538"/>
      <c r="Q53" s="493"/>
      <c r="R53" s="494"/>
    </row>
    <row r="54" spans="1:18" s="321" customFormat="1" ht="29.25" customHeight="1" x14ac:dyDescent="0.2">
      <c r="A54" s="864"/>
      <c r="B54" s="867"/>
      <c r="C54" s="523" t="s">
        <v>5874</v>
      </c>
      <c r="D54" s="870"/>
      <c r="E54" s="491">
        <v>2448</v>
      </c>
      <c r="F54" s="491" t="s">
        <v>5696</v>
      </c>
      <c r="G54" s="530">
        <v>42394</v>
      </c>
      <c r="H54" s="533" t="s">
        <v>7652</v>
      </c>
      <c r="I54" s="535" t="s">
        <v>7653</v>
      </c>
      <c r="J54" s="536" t="s">
        <v>1799</v>
      </c>
      <c r="K54" s="492"/>
      <c r="L54" s="536" t="s">
        <v>1799</v>
      </c>
      <c r="M54" s="492"/>
      <c r="N54" s="538"/>
      <c r="O54" s="538"/>
      <c r="P54" s="538" t="s">
        <v>1799</v>
      </c>
      <c r="Q54" s="493"/>
      <c r="R54" s="494"/>
    </row>
    <row r="55" spans="1:18" s="321" customFormat="1" ht="29.25" customHeight="1" x14ac:dyDescent="0.2">
      <c r="A55" s="862">
        <f>+A53+1</f>
        <v>27</v>
      </c>
      <c r="B55" s="865" t="s">
        <v>8055</v>
      </c>
      <c r="C55" s="523" t="s">
        <v>6988</v>
      </c>
      <c r="D55" s="868" t="s">
        <v>7654</v>
      </c>
      <c r="E55" s="491">
        <v>621.5</v>
      </c>
      <c r="F55" s="491" t="s">
        <v>5734</v>
      </c>
      <c r="G55" s="530">
        <v>42402</v>
      </c>
      <c r="H55" s="533" t="s">
        <v>7655</v>
      </c>
      <c r="I55" s="535" t="s">
        <v>7656</v>
      </c>
      <c r="J55" s="536" t="s">
        <v>1799</v>
      </c>
      <c r="K55" s="492"/>
      <c r="L55" s="536" t="s">
        <v>1799</v>
      </c>
      <c r="M55" s="492"/>
      <c r="N55" s="538" t="s">
        <v>1799</v>
      </c>
      <c r="O55" s="538"/>
      <c r="P55" s="538"/>
      <c r="Q55" s="493"/>
      <c r="R55" s="494"/>
    </row>
    <row r="56" spans="1:18" s="321" customFormat="1" ht="29.25" customHeight="1" x14ac:dyDescent="0.2">
      <c r="A56" s="864"/>
      <c r="B56" s="867"/>
      <c r="C56" s="523" t="s">
        <v>7657</v>
      </c>
      <c r="D56" s="870"/>
      <c r="E56" s="491">
        <v>52.5</v>
      </c>
      <c r="F56" s="491" t="s">
        <v>5734</v>
      </c>
      <c r="G56" s="530">
        <v>42402</v>
      </c>
      <c r="H56" s="533" t="s">
        <v>7658</v>
      </c>
      <c r="I56" s="535" t="s">
        <v>7659</v>
      </c>
      <c r="J56" s="536" t="s">
        <v>1799</v>
      </c>
      <c r="K56" s="492"/>
      <c r="L56" s="536" t="s">
        <v>1799</v>
      </c>
      <c r="M56" s="492"/>
      <c r="N56" s="538" t="s">
        <v>1799</v>
      </c>
      <c r="O56" s="538"/>
      <c r="P56" s="538"/>
      <c r="Q56" s="493"/>
      <c r="R56" s="494"/>
    </row>
    <row r="57" spans="1:18" s="321" customFormat="1" ht="36" customHeight="1" x14ac:dyDescent="0.2">
      <c r="A57" s="862">
        <f>+A55+1</f>
        <v>28</v>
      </c>
      <c r="B57" s="865" t="s">
        <v>8056</v>
      </c>
      <c r="C57" s="523" t="s">
        <v>5970</v>
      </c>
      <c r="D57" s="868" t="s">
        <v>7660</v>
      </c>
      <c r="E57" s="491">
        <v>920.1</v>
      </c>
      <c r="F57" s="491" t="s">
        <v>5734</v>
      </c>
      <c r="G57" s="530">
        <v>42404</v>
      </c>
      <c r="H57" s="533" t="s">
        <v>7634</v>
      </c>
      <c r="I57" s="535" t="s">
        <v>7661</v>
      </c>
      <c r="J57" s="536" t="s">
        <v>1799</v>
      </c>
      <c r="K57" s="492"/>
      <c r="L57" s="536" t="s">
        <v>1799</v>
      </c>
      <c r="M57" s="492"/>
      <c r="N57" s="538"/>
      <c r="O57" s="538"/>
      <c r="P57" s="538" t="s">
        <v>1799</v>
      </c>
      <c r="Q57" s="493"/>
      <c r="R57" s="494"/>
    </row>
    <row r="58" spans="1:18" s="321" customFormat="1" ht="18.75" x14ac:dyDescent="0.2">
      <c r="A58" s="863"/>
      <c r="B58" s="866"/>
      <c r="C58" s="523" t="s">
        <v>7662</v>
      </c>
      <c r="D58" s="869"/>
      <c r="E58" s="491">
        <v>353.25</v>
      </c>
      <c r="F58" s="491" t="s">
        <v>5734</v>
      </c>
      <c r="G58" s="530">
        <v>42404</v>
      </c>
      <c r="H58" s="533" t="s">
        <v>7636</v>
      </c>
      <c r="I58" s="535" t="s">
        <v>7663</v>
      </c>
      <c r="J58" s="536" t="s">
        <v>1799</v>
      </c>
      <c r="K58" s="492"/>
      <c r="L58" s="536" t="s">
        <v>1799</v>
      </c>
      <c r="M58" s="492"/>
      <c r="N58" s="538"/>
      <c r="O58" s="538"/>
      <c r="P58" s="538" t="s">
        <v>1799</v>
      </c>
      <c r="Q58" s="493"/>
      <c r="R58" s="494"/>
    </row>
    <row r="59" spans="1:18" s="321" customFormat="1" ht="18.75" x14ac:dyDescent="0.2">
      <c r="A59" s="864"/>
      <c r="B59" s="867"/>
      <c r="C59" s="523" t="s">
        <v>6729</v>
      </c>
      <c r="D59" s="870"/>
      <c r="E59" s="491">
        <v>120</v>
      </c>
      <c r="F59" s="491" t="s">
        <v>5734</v>
      </c>
      <c r="G59" s="530">
        <v>42404</v>
      </c>
      <c r="H59" s="533" t="s">
        <v>7636</v>
      </c>
      <c r="I59" s="535" t="s">
        <v>7664</v>
      </c>
      <c r="J59" s="536" t="s">
        <v>1799</v>
      </c>
      <c r="K59" s="492"/>
      <c r="L59" s="536" t="s">
        <v>1799</v>
      </c>
      <c r="M59" s="492"/>
      <c r="N59" s="538" t="s">
        <v>1799</v>
      </c>
      <c r="O59" s="538"/>
      <c r="P59" s="538"/>
      <c r="Q59" s="493"/>
      <c r="R59" s="494"/>
    </row>
    <row r="60" spans="1:18" s="321" customFormat="1" ht="22.5" x14ac:dyDescent="0.2">
      <c r="A60" s="526">
        <f>+A57+1</f>
        <v>29</v>
      </c>
      <c r="B60" s="527" t="s">
        <v>8057</v>
      </c>
      <c r="C60" s="523" t="s">
        <v>7665</v>
      </c>
      <c r="D60" s="523" t="s">
        <v>7666</v>
      </c>
      <c r="E60" s="491">
        <v>1241.5</v>
      </c>
      <c r="F60" s="491" t="s">
        <v>5696</v>
      </c>
      <c r="G60" s="530">
        <v>42398</v>
      </c>
      <c r="H60" s="533" t="s">
        <v>7667</v>
      </c>
      <c r="I60" s="535" t="s">
        <v>7668</v>
      </c>
      <c r="J60" s="536" t="s">
        <v>1799</v>
      </c>
      <c r="K60" s="492"/>
      <c r="L60" s="536" t="s">
        <v>1799</v>
      </c>
      <c r="M60" s="492"/>
      <c r="N60" s="538" t="s">
        <v>1799</v>
      </c>
      <c r="O60" s="538"/>
      <c r="P60" s="538"/>
      <c r="Q60" s="493"/>
      <c r="R60" s="494"/>
    </row>
    <row r="61" spans="1:18" s="321" customFormat="1" ht="18.75" customHeight="1" x14ac:dyDescent="0.2">
      <c r="A61" s="862">
        <f>+A60+1</f>
        <v>30</v>
      </c>
      <c r="B61" s="865" t="s">
        <v>8058</v>
      </c>
      <c r="C61" s="523" t="s">
        <v>6858</v>
      </c>
      <c r="D61" s="868" t="s">
        <v>7669</v>
      </c>
      <c r="E61" s="491">
        <v>240.12</v>
      </c>
      <c r="F61" s="491" t="s">
        <v>5868</v>
      </c>
      <c r="G61" s="871">
        <v>42437</v>
      </c>
      <c r="H61" s="533" t="s">
        <v>7670</v>
      </c>
      <c r="I61" s="535" t="s">
        <v>7671</v>
      </c>
      <c r="J61" s="536" t="s">
        <v>1799</v>
      </c>
      <c r="K61" s="492"/>
      <c r="L61" s="536" t="s">
        <v>1799</v>
      </c>
      <c r="M61" s="492"/>
      <c r="N61" s="538"/>
      <c r="O61" s="538"/>
      <c r="P61" s="538" t="s">
        <v>1799</v>
      </c>
      <c r="Q61" s="493"/>
      <c r="R61" s="494"/>
    </row>
    <row r="62" spans="1:18" s="321" customFormat="1" ht="18.75" customHeight="1" x14ac:dyDescent="0.2">
      <c r="A62" s="863"/>
      <c r="B62" s="866"/>
      <c r="C62" s="523" t="s">
        <v>6275</v>
      </c>
      <c r="D62" s="869"/>
      <c r="E62" s="491">
        <v>150</v>
      </c>
      <c r="F62" s="491" t="s">
        <v>5868</v>
      </c>
      <c r="G62" s="872"/>
      <c r="H62" s="533" t="s">
        <v>7672</v>
      </c>
      <c r="I62" s="535" t="s">
        <v>7673</v>
      </c>
      <c r="J62" s="536" t="s">
        <v>1799</v>
      </c>
      <c r="K62" s="492"/>
      <c r="L62" s="536" t="s">
        <v>1799</v>
      </c>
      <c r="M62" s="492"/>
      <c r="N62" s="538"/>
      <c r="O62" s="538"/>
      <c r="P62" s="538" t="s">
        <v>1799</v>
      </c>
      <c r="Q62" s="493"/>
      <c r="R62" s="494"/>
    </row>
    <row r="63" spans="1:18" s="321" customFormat="1" ht="22.5" customHeight="1" x14ac:dyDescent="0.2">
      <c r="A63" s="864"/>
      <c r="B63" s="867"/>
      <c r="C63" s="523" t="s">
        <v>7674</v>
      </c>
      <c r="D63" s="870"/>
      <c r="E63" s="491">
        <v>924.95</v>
      </c>
      <c r="F63" s="491" t="s">
        <v>5868</v>
      </c>
      <c r="G63" s="873"/>
      <c r="H63" s="533" t="s">
        <v>7675</v>
      </c>
      <c r="I63" s="535" t="s">
        <v>7676</v>
      </c>
      <c r="J63" s="536" t="s">
        <v>1799</v>
      </c>
      <c r="K63" s="492"/>
      <c r="L63" s="536" t="s">
        <v>1799</v>
      </c>
      <c r="M63" s="492"/>
      <c r="N63" s="538"/>
      <c r="O63" s="538"/>
      <c r="P63" s="538"/>
      <c r="Q63" s="493" t="s">
        <v>1799</v>
      </c>
      <c r="R63" s="494"/>
    </row>
    <row r="64" spans="1:18" s="321" customFormat="1" ht="33.75" x14ac:dyDescent="0.2">
      <c r="A64" s="526">
        <f>+A61+1</f>
        <v>31</v>
      </c>
      <c r="B64" s="527" t="s">
        <v>8059</v>
      </c>
      <c r="C64" s="523" t="s">
        <v>7677</v>
      </c>
      <c r="D64" s="523" t="s">
        <v>7678</v>
      </c>
      <c r="E64" s="491">
        <v>850</v>
      </c>
      <c r="F64" s="491" t="s">
        <v>5734</v>
      </c>
      <c r="G64" s="530">
        <v>42404</v>
      </c>
      <c r="H64" s="533" t="s">
        <v>7679</v>
      </c>
      <c r="I64" s="535" t="s">
        <v>7680</v>
      </c>
      <c r="J64" s="536" t="s">
        <v>1799</v>
      </c>
      <c r="K64" s="492"/>
      <c r="L64" s="536" t="s">
        <v>1799</v>
      </c>
      <c r="M64" s="492"/>
      <c r="N64" s="538" t="s">
        <v>1799</v>
      </c>
      <c r="O64" s="538"/>
      <c r="P64" s="538"/>
      <c r="Q64" s="493"/>
      <c r="R64" s="494"/>
    </row>
    <row r="65" spans="1:18" s="321" customFormat="1" ht="37.5" customHeight="1" x14ac:dyDescent="0.2">
      <c r="A65" s="526">
        <f>+A64+1</f>
        <v>32</v>
      </c>
      <c r="B65" s="527" t="s">
        <v>8060</v>
      </c>
      <c r="C65" s="523" t="s">
        <v>7681</v>
      </c>
      <c r="D65" s="523" t="s">
        <v>7682</v>
      </c>
      <c r="E65" s="491">
        <v>510</v>
      </c>
      <c r="F65" s="491" t="s">
        <v>5734</v>
      </c>
      <c r="G65" s="530">
        <v>42409</v>
      </c>
      <c r="H65" s="533" t="s">
        <v>7683</v>
      </c>
      <c r="I65" s="535" t="s">
        <v>7684</v>
      </c>
      <c r="J65" s="549" t="s">
        <v>5699</v>
      </c>
      <c r="K65" s="549" t="s">
        <v>5699</v>
      </c>
      <c r="L65" s="549" t="s">
        <v>5699</v>
      </c>
      <c r="M65" s="549" t="s">
        <v>5699</v>
      </c>
      <c r="N65" s="549" t="s">
        <v>5699</v>
      </c>
      <c r="O65" s="549" t="s">
        <v>5699</v>
      </c>
      <c r="P65" s="549" t="s">
        <v>5699</v>
      </c>
      <c r="Q65" s="549" t="s">
        <v>5699</v>
      </c>
      <c r="R65" s="494" t="s">
        <v>8667</v>
      </c>
    </row>
    <row r="66" spans="1:18" s="321" customFormat="1" ht="24.75" customHeight="1" x14ac:dyDescent="0.2">
      <c r="A66" s="526">
        <f>+A65+1</f>
        <v>33</v>
      </c>
      <c r="B66" s="527" t="s">
        <v>8061</v>
      </c>
      <c r="C66" s="523" t="s">
        <v>7685</v>
      </c>
      <c r="D66" s="523" t="s">
        <v>7686</v>
      </c>
      <c r="E66" s="491">
        <v>584.26</v>
      </c>
      <c r="F66" s="491" t="s">
        <v>5734</v>
      </c>
      <c r="G66" s="530">
        <v>42411</v>
      </c>
      <c r="H66" s="533" t="s">
        <v>7687</v>
      </c>
      <c r="I66" s="535" t="s">
        <v>7688</v>
      </c>
      <c r="J66" s="536" t="s">
        <v>1799</v>
      </c>
      <c r="K66" s="492"/>
      <c r="L66" s="536" t="s">
        <v>1799</v>
      </c>
      <c r="M66" s="492"/>
      <c r="N66" s="538" t="s">
        <v>1799</v>
      </c>
      <c r="O66" s="538"/>
      <c r="P66" s="538"/>
      <c r="Q66" s="493"/>
      <c r="R66" s="494"/>
    </row>
    <row r="67" spans="1:18" s="321" customFormat="1" ht="45" x14ac:dyDescent="0.2">
      <c r="A67" s="526">
        <f>+A66+1</f>
        <v>34</v>
      </c>
      <c r="B67" s="527" t="s">
        <v>8062</v>
      </c>
      <c r="C67" s="523" t="s">
        <v>6065</v>
      </c>
      <c r="D67" s="523" t="s">
        <v>7689</v>
      </c>
      <c r="E67" s="491">
        <v>24785.360000000001</v>
      </c>
      <c r="F67" s="491" t="s">
        <v>5868</v>
      </c>
      <c r="G67" s="530">
        <v>42438</v>
      </c>
      <c r="H67" s="533" t="s">
        <v>7690</v>
      </c>
      <c r="I67" s="535" t="s">
        <v>7691</v>
      </c>
      <c r="J67" s="536" t="s">
        <v>1799</v>
      </c>
      <c r="K67" s="492"/>
      <c r="L67" s="536" t="s">
        <v>1799</v>
      </c>
      <c r="M67" s="492"/>
      <c r="N67" s="538"/>
      <c r="O67" s="538"/>
      <c r="P67" s="538"/>
      <c r="Q67" s="493" t="s">
        <v>1799</v>
      </c>
      <c r="R67" s="494"/>
    </row>
    <row r="68" spans="1:18" s="321" customFormat="1" ht="22.5" x14ac:dyDescent="0.2">
      <c r="A68" s="526">
        <f>+A67+1</f>
        <v>35</v>
      </c>
      <c r="B68" s="527" t="s">
        <v>8063</v>
      </c>
      <c r="C68" s="523" t="s">
        <v>6065</v>
      </c>
      <c r="D68" s="523" t="s">
        <v>7692</v>
      </c>
      <c r="E68" s="491">
        <v>1556.06</v>
      </c>
      <c r="F68" s="491" t="s">
        <v>5734</v>
      </c>
      <c r="G68" s="530">
        <v>42416</v>
      </c>
      <c r="H68" s="533" t="s">
        <v>7693</v>
      </c>
      <c r="I68" s="535" t="s">
        <v>7694</v>
      </c>
      <c r="J68" s="536" t="s">
        <v>1799</v>
      </c>
      <c r="K68" s="492"/>
      <c r="L68" s="536" t="s">
        <v>1799</v>
      </c>
      <c r="M68" s="492"/>
      <c r="N68" s="538" t="s">
        <v>1799</v>
      </c>
      <c r="O68" s="538"/>
      <c r="P68" s="538"/>
      <c r="Q68" s="493"/>
      <c r="R68" s="494"/>
    </row>
    <row r="69" spans="1:18" s="321" customFormat="1" ht="33.75" x14ac:dyDescent="0.2">
      <c r="A69" s="526">
        <f>+A68+1</f>
        <v>36</v>
      </c>
      <c r="B69" s="527" t="s">
        <v>8064</v>
      </c>
      <c r="C69" s="523" t="s">
        <v>7648</v>
      </c>
      <c r="D69" s="523" t="s">
        <v>7695</v>
      </c>
      <c r="E69" s="491">
        <v>3112.25</v>
      </c>
      <c r="F69" s="491" t="s">
        <v>5734</v>
      </c>
      <c r="G69" s="530">
        <v>42416</v>
      </c>
      <c r="H69" s="533" t="s">
        <v>7696</v>
      </c>
      <c r="I69" s="535" t="s">
        <v>7697</v>
      </c>
      <c r="J69" s="536" t="s">
        <v>1799</v>
      </c>
      <c r="K69" s="492"/>
      <c r="L69" s="536" t="s">
        <v>1799</v>
      </c>
      <c r="M69" s="492"/>
      <c r="N69" s="538" t="s">
        <v>1799</v>
      </c>
      <c r="O69" s="538"/>
      <c r="P69" s="538"/>
      <c r="Q69" s="493"/>
      <c r="R69" s="494"/>
    </row>
    <row r="70" spans="1:18" s="321" customFormat="1" ht="48.75" x14ac:dyDescent="0.2">
      <c r="A70" s="526">
        <v>37</v>
      </c>
      <c r="B70" s="527" t="s">
        <v>8065</v>
      </c>
      <c r="C70" s="523" t="s">
        <v>5831</v>
      </c>
      <c r="D70" s="523" t="s">
        <v>5832</v>
      </c>
      <c r="E70" s="491">
        <v>11945</v>
      </c>
      <c r="F70" s="491" t="s">
        <v>5868</v>
      </c>
      <c r="G70" s="530">
        <v>42459</v>
      </c>
      <c r="H70" s="533" t="s">
        <v>7698</v>
      </c>
      <c r="I70" s="535" t="s">
        <v>7699</v>
      </c>
      <c r="J70" s="536" t="s">
        <v>1799</v>
      </c>
      <c r="K70" s="492"/>
      <c r="L70" s="536" t="s">
        <v>1799</v>
      </c>
      <c r="M70" s="492"/>
      <c r="N70" s="538" t="s">
        <v>1799</v>
      </c>
      <c r="O70" s="538"/>
      <c r="P70" s="538"/>
      <c r="Q70" s="493"/>
      <c r="R70" s="494"/>
    </row>
    <row r="71" spans="1:18" s="321" customFormat="1" ht="33.75" customHeight="1" x14ac:dyDescent="0.2">
      <c r="A71" s="862">
        <v>38</v>
      </c>
      <c r="B71" s="865" t="s">
        <v>8066</v>
      </c>
      <c r="C71" s="523" t="s">
        <v>7700</v>
      </c>
      <c r="D71" s="868" t="s">
        <v>7701</v>
      </c>
      <c r="E71" s="491">
        <v>3020</v>
      </c>
      <c r="F71" s="491" t="s">
        <v>5868</v>
      </c>
      <c r="G71" s="871">
        <v>42432</v>
      </c>
      <c r="H71" s="533" t="s">
        <v>7702</v>
      </c>
      <c r="I71" s="535" t="s">
        <v>7703</v>
      </c>
      <c r="J71" s="536" t="s">
        <v>1799</v>
      </c>
      <c r="K71" s="492"/>
      <c r="L71" s="536" t="s">
        <v>1799</v>
      </c>
      <c r="M71" s="492"/>
      <c r="N71" s="538" t="s">
        <v>1799</v>
      </c>
      <c r="O71" s="538"/>
      <c r="P71" s="538"/>
      <c r="Q71" s="493"/>
      <c r="R71" s="494"/>
    </row>
    <row r="72" spans="1:18" s="321" customFormat="1" ht="33" customHeight="1" x14ac:dyDescent="0.2">
      <c r="A72" s="863"/>
      <c r="B72" s="866"/>
      <c r="C72" s="523" t="s">
        <v>7704</v>
      </c>
      <c r="D72" s="869"/>
      <c r="E72" s="491">
        <v>695</v>
      </c>
      <c r="F72" s="491" t="s">
        <v>5868</v>
      </c>
      <c r="G72" s="872"/>
      <c r="H72" s="533" t="s">
        <v>7705</v>
      </c>
      <c r="I72" s="535" t="s">
        <v>7706</v>
      </c>
      <c r="J72" s="536" t="s">
        <v>1799</v>
      </c>
      <c r="K72" s="492"/>
      <c r="L72" s="536" t="s">
        <v>1799</v>
      </c>
      <c r="M72" s="492"/>
      <c r="N72" s="538" t="s">
        <v>1799</v>
      </c>
      <c r="O72" s="538"/>
      <c r="P72" s="538"/>
      <c r="Q72" s="493"/>
      <c r="R72" s="494"/>
    </row>
    <row r="73" spans="1:18" s="321" customFormat="1" ht="22.5" x14ac:dyDescent="0.2">
      <c r="A73" s="864"/>
      <c r="B73" s="867"/>
      <c r="C73" s="523" t="s">
        <v>7163</v>
      </c>
      <c r="D73" s="870"/>
      <c r="E73" s="491">
        <v>949</v>
      </c>
      <c r="F73" s="491" t="s">
        <v>5868</v>
      </c>
      <c r="G73" s="873"/>
      <c r="H73" s="533" t="s">
        <v>7705</v>
      </c>
      <c r="I73" s="535" t="s">
        <v>7707</v>
      </c>
      <c r="J73" s="536" t="s">
        <v>1799</v>
      </c>
      <c r="K73" s="492"/>
      <c r="L73" s="536" t="s">
        <v>1799</v>
      </c>
      <c r="M73" s="492"/>
      <c r="N73" s="538" t="s">
        <v>1799</v>
      </c>
      <c r="O73" s="538"/>
      <c r="P73" s="538"/>
      <c r="Q73" s="493"/>
      <c r="R73" s="494"/>
    </row>
    <row r="74" spans="1:18" s="321" customFormat="1" ht="28.5" customHeight="1" x14ac:dyDescent="0.2">
      <c r="A74" s="526">
        <v>39</v>
      </c>
      <c r="B74" s="527" t="s">
        <v>8067</v>
      </c>
      <c r="C74" s="523" t="s">
        <v>7708</v>
      </c>
      <c r="D74" s="523" t="s">
        <v>7709</v>
      </c>
      <c r="E74" s="491">
        <v>75.849999999999994</v>
      </c>
      <c r="F74" s="491" t="s">
        <v>5734</v>
      </c>
      <c r="G74" s="530">
        <v>42416</v>
      </c>
      <c r="H74" s="533" t="s">
        <v>7710</v>
      </c>
      <c r="I74" s="535" t="s">
        <v>7711</v>
      </c>
      <c r="J74" s="536" t="s">
        <v>1799</v>
      </c>
      <c r="K74" s="492"/>
      <c r="L74" s="536" t="s">
        <v>1799</v>
      </c>
      <c r="M74" s="492"/>
      <c r="N74" s="538"/>
      <c r="O74" s="538"/>
      <c r="P74" s="538" t="s">
        <v>1799</v>
      </c>
      <c r="Q74" s="493"/>
      <c r="R74" s="494"/>
    </row>
    <row r="75" spans="1:18" s="321" customFormat="1" ht="31.5" customHeight="1" x14ac:dyDescent="0.2">
      <c r="A75" s="526">
        <v>40</v>
      </c>
      <c r="B75" s="527" t="s">
        <v>8068</v>
      </c>
      <c r="C75" s="523" t="s">
        <v>3957</v>
      </c>
      <c r="D75" s="523" t="s">
        <v>7712</v>
      </c>
      <c r="E75" s="491">
        <v>7590</v>
      </c>
      <c r="F75" s="491" t="s">
        <v>5734</v>
      </c>
      <c r="G75" s="530">
        <v>42429</v>
      </c>
      <c r="H75" s="533" t="s">
        <v>7713</v>
      </c>
      <c r="I75" s="535" t="s">
        <v>7714</v>
      </c>
      <c r="J75" s="536" t="s">
        <v>1799</v>
      </c>
      <c r="K75" s="492"/>
      <c r="L75" s="536" t="s">
        <v>1799</v>
      </c>
      <c r="M75" s="492"/>
      <c r="N75" s="538" t="s">
        <v>1799</v>
      </c>
      <c r="O75" s="538"/>
      <c r="P75" s="538"/>
      <c r="Q75" s="493"/>
      <c r="R75" s="494"/>
    </row>
    <row r="76" spans="1:18" s="321" customFormat="1" ht="49.5" customHeight="1" x14ac:dyDescent="0.2">
      <c r="A76" s="862">
        <v>41</v>
      </c>
      <c r="B76" s="865" t="s">
        <v>8069</v>
      </c>
      <c r="C76" s="523" t="s">
        <v>7715</v>
      </c>
      <c r="D76" s="868" t="s">
        <v>7716</v>
      </c>
      <c r="E76" s="491">
        <v>1627</v>
      </c>
      <c r="F76" s="491" t="s">
        <v>5868</v>
      </c>
      <c r="G76" s="871">
        <v>42430</v>
      </c>
      <c r="H76" s="533" t="s">
        <v>7717</v>
      </c>
      <c r="I76" s="535" t="s">
        <v>7718</v>
      </c>
      <c r="J76" s="536" t="s">
        <v>1799</v>
      </c>
      <c r="K76" s="492"/>
      <c r="L76" s="536" t="s">
        <v>1799</v>
      </c>
      <c r="M76" s="492"/>
      <c r="N76" s="538"/>
      <c r="O76" s="538"/>
      <c r="P76" s="538" t="s">
        <v>1799</v>
      </c>
      <c r="Q76" s="493"/>
      <c r="R76" s="494" t="s">
        <v>8070</v>
      </c>
    </row>
    <row r="77" spans="1:18" s="321" customFormat="1" ht="78" customHeight="1" x14ac:dyDescent="0.2">
      <c r="A77" s="863"/>
      <c r="B77" s="866"/>
      <c r="C77" s="523" t="s">
        <v>7719</v>
      </c>
      <c r="D77" s="869"/>
      <c r="E77" s="491">
        <v>450</v>
      </c>
      <c r="F77" s="491" t="s">
        <v>5868</v>
      </c>
      <c r="G77" s="872"/>
      <c r="H77" s="533" t="s">
        <v>7720</v>
      </c>
      <c r="I77" s="535" t="s">
        <v>7721</v>
      </c>
      <c r="J77" s="536" t="s">
        <v>1799</v>
      </c>
      <c r="K77" s="492"/>
      <c r="L77" s="536" t="s">
        <v>1799</v>
      </c>
      <c r="M77" s="492"/>
      <c r="N77" s="538"/>
      <c r="O77" s="538"/>
      <c r="P77" s="538" t="s">
        <v>1799</v>
      </c>
      <c r="Q77" s="493"/>
      <c r="R77" s="494" t="s">
        <v>8071</v>
      </c>
    </row>
    <row r="78" spans="1:18" s="321" customFormat="1" ht="27" customHeight="1" x14ac:dyDescent="0.2">
      <c r="A78" s="863"/>
      <c r="B78" s="866"/>
      <c r="C78" s="523" t="s">
        <v>7722</v>
      </c>
      <c r="D78" s="869"/>
      <c r="E78" s="491">
        <v>216</v>
      </c>
      <c r="F78" s="491" t="s">
        <v>5868</v>
      </c>
      <c r="G78" s="872"/>
      <c r="H78" s="533" t="s">
        <v>7723</v>
      </c>
      <c r="I78" s="535" t="s">
        <v>7724</v>
      </c>
      <c r="J78" s="536" t="s">
        <v>1799</v>
      </c>
      <c r="K78" s="492"/>
      <c r="L78" s="536" t="s">
        <v>1799</v>
      </c>
      <c r="M78" s="492"/>
      <c r="N78" s="538"/>
      <c r="O78" s="538"/>
      <c r="P78" s="538" t="s">
        <v>1799</v>
      </c>
      <c r="Q78" s="493"/>
      <c r="R78" s="494"/>
    </row>
    <row r="79" spans="1:18" s="321" customFormat="1" ht="27" customHeight="1" x14ac:dyDescent="0.2">
      <c r="A79" s="863"/>
      <c r="B79" s="866"/>
      <c r="C79" s="523" t="s">
        <v>7725</v>
      </c>
      <c r="D79" s="869"/>
      <c r="E79" s="491">
        <v>1131</v>
      </c>
      <c r="F79" s="491" t="s">
        <v>5868</v>
      </c>
      <c r="G79" s="872"/>
      <c r="H79" s="533" t="s">
        <v>7717</v>
      </c>
      <c r="I79" s="535" t="s">
        <v>7726</v>
      </c>
      <c r="J79" s="536" t="s">
        <v>1799</v>
      </c>
      <c r="K79" s="492"/>
      <c r="L79" s="536" t="s">
        <v>1799</v>
      </c>
      <c r="M79" s="492"/>
      <c r="N79" s="538"/>
      <c r="O79" s="538"/>
      <c r="P79" s="538" t="s">
        <v>1799</v>
      </c>
      <c r="Q79" s="493"/>
      <c r="R79" s="494"/>
    </row>
    <row r="80" spans="1:18" s="321" customFormat="1" ht="27" customHeight="1" x14ac:dyDescent="0.2">
      <c r="A80" s="863"/>
      <c r="B80" s="866"/>
      <c r="C80" s="523" t="s">
        <v>5874</v>
      </c>
      <c r="D80" s="869"/>
      <c r="E80" s="491">
        <v>1959.4</v>
      </c>
      <c r="F80" s="491" t="s">
        <v>5868</v>
      </c>
      <c r="G80" s="872"/>
      <c r="H80" s="533" t="s">
        <v>7717</v>
      </c>
      <c r="I80" s="498" t="s">
        <v>7727</v>
      </c>
      <c r="J80" s="536" t="s">
        <v>1799</v>
      </c>
      <c r="K80" s="492"/>
      <c r="L80" s="536" t="s">
        <v>1799</v>
      </c>
      <c r="M80" s="492"/>
      <c r="N80" s="538"/>
      <c r="O80" s="538"/>
      <c r="P80" s="538" t="s">
        <v>1799</v>
      </c>
      <c r="Q80" s="493"/>
      <c r="R80" s="494"/>
    </row>
    <row r="81" spans="1:18" s="321" customFormat="1" ht="27" customHeight="1" x14ac:dyDescent="0.2">
      <c r="A81" s="864"/>
      <c r="B81" s="867"/>
      <c r="C81" s="523" t="s">
        <v>5875</v>
      </c>
      <c r="D81" s="870"/>
      <c r="E81" s="491">
        <v>171.5</v>
      </c>
      <c r="F81" s="491" t="s">
        <v>5868</v>
      </c>
      <c r="G81" s="873"/>
      <c r="H81" s="533" t="s">
        <v>7728</v>
      </c>
      <c r="I81" s="499" t="s">
        <v>7729</v>
      </c>
      <c r="J81" s="536" t="s">
        <v>1799</v>
      </c>
      <c r="K81" s="492"/>
      <c r="L81" s="536" t="s">
        <v>1799</v>
      </c>
      <c r="M81" s="492"/>
      <c r="N81" s="538"/>
      <c r="O81" s="538"/>
      <c r="P81" s="538" t="s">
        <v>1799</v>
      </c>
      <c r="Q81" s="493"/>
      <c r="R81" s="494"/>
    </row>
    <row r="82" spans="1:18" s="321" customFormat="1" ht="27" customHeight="1" x14ac:dyDescent="0.2">
      <c r="A82" s="862">
        <v>42</v>
      </c>
      <c r="B82" s="865" t="s">
        <v>8072</v>
      </c>
      <c r="C82" s="523" t="s">
        <v>7719</v>
      </c>
      <c r="D82" s="886" t="s">
        <v>7730</v>
      </c>
      <c r="E82" s="491">
        <v>607.35</v>
      </c>
      <c r="F82" s="491" t="s">
        <v>5868</v>
      </c>
      <c r="G82" s="871">
        <v>42437</v>
      </c>
      <c r="H82" s="533" t="s">
        <v>7731</v>
      </c>
      <c r="I82" s="535" t="s">
        <v>7732</v>
      </c>
      <c r="J82" s="536" t="s">
        <v>1799</v>
      </c>
      <c r="K82" s="492"/>
      <c r="L82" s="536" t="s">
        <v>1799</v>
      </c>
      <c r="M82" s="492"/>
      <c r="N82" s="538"/>
      <c r="O82" s="538"/>
      <c r="P82" s="538"/>
      <c r="Q82" s="493" t="s">
        <v>1799</v>
      </c>
      <c r="R82" s="494"/>
    </row>
    <row r="83" spans="1:18" s="321" customFormat="1" ht="27" customHeight="1" x14ac:dyDescent="0.2">
      <c r="A83" s="863"/>
      <c r="B83" s="866"/>
      <c r="C83" s="523" t="s">
        <v>6846</v>
      </c>
      <c r="D83" s="887"/>
      <c r="E83" s="491">
        <v>210.88</v>
      </c>
      <c r="F83" s="491" t="s">
        <v>5868</v>
      </c>
      <c r="G83" s="872"/>
      <c r="H83" s="533" t="s">
        <v>7733</v>
      </c>
      <c r="I83" s="535" t="s">
        <v>7734</v>
      </c>
      <c r="J83" s="536" t="s">
        <v>1799</v>
      </c>
      <c r="K83" s="492"/>
      <c r="L83" s="536" t="s">
        <v>1799</v>
      </c>
      <c r="M83" s="492"/>
      <c r="N83" s="538"/>
      <c r="O83" s="538"/>
      <c r="P83" s="538" t="s">
        <v>1799</v>
      </c>
      <c r="Q83" s="493"/>
      <c r="R83" s="494"/>
    </row>
    <row r="84" spans="1:18" s="321" customFormat="1" ht="22.5" x14ac:dyDescent="0.2">
      <c r="A84" s="863"/>
      <c r="B84" s="866"/>
      <c r="C84" s="523" t="s">
        <v>7163</v>
      </c>
      <c r="D84" s="887"/>
      <c r="E84" s="491">
        <v>920</v>
      </c>
      <c r="F84" s="491" t="s">
        <v>5868</v>
      </c>
      <c r="G84" s="872"/>
      <c r="H84" s="533" t="s">
        <v>7735</v>
      </c>
      <c r="I84" s="535" t="s">
        <v>7736</v>
      </c>
      <c r="J84" s="536" t="s">
        <v>1799</v>
      </c>
      <c r="K84" s="492"/>
      <c r="L84" s="536" t="s">
        <v>1799</v>
      </c>
      <c r="M84" s="492"/>
      <c r="N84" s="538"/>
      <c r="O84" s="538"/>
      <c r="P84" s="538" t="s">
        <v>1799</v>
      </c>
      <c r="Q84" s="493"/>
      <c r="R84" s="494"/>
    </row>
    <row r="85" spans="1:18" s="321" customFormat="1" ht="27" customHeight="1" x14ac:dyDescent="0.2">
      <c r="A85" s="864"/>
      <c r="B85" s="867"/>
      <c r="C85" s="523" t="s">
        <v>5925</v>
      </c>
      <c r="D85" s="888"/>
      <c r="E85" s="491">
        <v>264.89999999999998</v>
      </c>
      <c r="F85" s="491" t="s">
        <v>5868</v>
      </c>
      <c r="G85" s="873"/>
      <c r="H85" s="533" t="s">
        <v>7737</v>
      </c>
      <c r="I85" s="535" t="s">
        <v>7738</v>
      </c>
      <c r="J85" s="536" t="s">
        <v>1799</v>
      </c>
      <c r="K85" s="492"/>
      <c r="L85" s="536" t="s">
        <v>1799</v>
      </c>
      <c r="M85" s="492"/>
      <c r="N85" s="538"/>
      <c r="O85" s="538"/>
      <c r="P85" s="538" t="s">
        <v>1799</v>
      </c>
      <c r="Q85" s="493"/>
      <c r="R85" s="494"/>
    </row>
    <row r="86" spans="1:18" s="321" customFormat="1" ht="33.75" x14ac:dyDescent="0.2">
      <c r="A86" s="526">
        <v>43</v>
      </c>
      <c r="B86" s="527" t="s">
        <v>8073</v>
      </c>
      <c r="C86" s="523" t="s">
        <v>6282</v>
      </c>
      <c r="D86" s="523" t="s">
        <v>7739</v>
      </c>
      <c r="E86" s="491">
        <v>380</v>
      </c>
      <c r="F86" s="491" t="s">
        <v>5734</v>
      </c>
      <c r="G86" s="530">
        <v>42426</v>
      </c>
      <c r="H86" s="533" t="s">
        <v>7740</v>
      </c>
      <c r="I86" s="535" t="s">
        <v>7741</v>
      </c>
      <c r="J86" s="536" t="s">
        <v>1799</v>
      </c>
      <c r="K86" s="492"/>
      <c r="L86" s="536" t="s">
        <v>1799</v>
      </c>
      <c r="M86" s="492"/>
      <c r="N86" s="538" t="s">
        <v>1799</v>
      </c>
      <c r="O86" s="538"/>
      <c r="P86" s="538"/>
      <c r="Q86" s="493"/>
      <c r="R86" s="494"/>
    </row>
    <row r="87" spans="1:18" s="321" customFormat="1" ht="22.5" x14ac:dyDescent="0.2">
      <c r="A87" s="526">
        <v>44</v>
      </c>
      <c r="B87" s="527" t="s">
        <v>8074</v>
      </c>
      <c r="C87" s="523" t="s">
        <v>5885</v>
      </c>
      <c r="D87" s="523" t="s">
        <v>7742</v>
      </c>
      <c r="E87" s="491">
        <v>5664</v>
      </c>
      <c r="F87" s="491" t="s">
        <v>5868</v>
      </c>
      <c r="G87" s="530">
        <v>42432</v>
      </c>
      <c r="H87" s="533" t="s">
        <v>7743</v>
      </c>
      <c r="I87" s="535" t="s">
        <v>7744</v>
      </c>
      <c r="J87" s="536" t="s">
        <v>1799</v>
      </c>
      <c r="K87" s="492"/>
      <c r="L87" s="536" t="s">
        <v>1799</v>
      </c>
      <c r="M87" s="492"/>
      <c r="N87" s="538" t="s">
        <v>1799</v>
      </c>
      <c r="O87" s="538"/>
      <c r="P87" s="538"/>
      <c r="Q87" s="493"/>
      <c r="R87" s="494"/>
    </row>
    <row r="88" spans="1:18" s="321" customFormat="1" ht="30" customHeight="1" x14ac:dyDescent="0.2">
      <c r="A88" s="862">
        <v>45</v>
      </c>
      <c r="B88" s="865" t="s">
        <v>8075</v>
      </c>
      <c r="C88" s="523" t="s">
        <v>7719</v>
      </c>
      <c r="D88" s="868" t="s">
        <v>7745</v>
      </c>
      <c r="E88" s="491">
        <v>1125</v>
      </c>
      <c r="F88" s="491" t="s">
        <v>5868</v>
      </c>
      <c r="G88" s="871">
        <v>42438</v>
      </c>
      <c r="H88" s="533" t="s">
        <v>7746</v>
      </c>
      <c r="I88" s="535" t="s">
        <v>7747</v>
      </c>
      <c r="J88" s="536" t="s">
        <v>1799</v>
      </c>
      <c r="K88" s="492"/>
      <c r="L88" s="536" t="s">
        <v>1799</v>
      </c>
      <c r="M88" s="492"/>
      <c r="N88" s="538" t="s">
        <v>1799</v>
      </c>
      <c r="O88" s="538"/>
      <c r="P88" s="538"/>
      <c r="Q88" s="493"/>
      <c r="R88" s="494"/>
    </row>
    <row r="89" spans="1:18" s="321" customFormat="1" ht="30" customHeight="1" x14ac:dyDescent="0.2">
      <c r="A89" s="864"/>
      <c r="B89" s="867"/>
      <c r="C89" s="523" t="s">
        <v>7748</v>
      </c>
      <c r="D89" s="870"/>
      <c r="E89" s="491">
        <v>798.05</v>
      </c>
      <c r="F89" s="491" t="s">
        <v>5868</v>
      </c>
      <c r="G89" s="873"/>
      <c r="H89" s="533" t="s">
        <v>7746</v>
      </c>
      <c r="I89" s="535" t="s">
        <v>7749</v>
      </c>
      <c r="J89" s="536" t="s">
        <v>1799</v>
      </c>
      <c r="K89" s="492"/>
      <c r="L89" s="536" t="s">
        <v>1799</v>
      </c>
      <c r="M89" s="492"/>
      <c r="N89" s="538" t="s">
        <v>1799</v>
      </c>
      <c r="O89" s="538"/>
      <c r="P89" s="538"/>
      <c r="Q89" s="493"/>
      <c r="R89" s="494"/>
    </row>
    <row r="90" spans="1:18" s="321" customFormat="1" ht="46.5" customHeight="1" x14ac:dyDescent="0.2">
      <c r="A90" s="526">
        <v>46</v>
      </c>
      <c r="B90" s="527" t="s">
        <v>8076</v>
      </c>
      <c r="C90" s="523" t="s">
        <v>7750</v>
      </c>
      <c r="D90" s="523" t="s">
        <v>7751</v>
      </c>
      <c r="E90" s="491">
        <v>1000</v>
      </c>
      <c r="F90" s="491" t="s">
        <v>5868</v>
      </c>
      <c r="G90" s="530">
        <v>42439</v>
      </c>
      <c r="H90" s="533" t="s">
        <v>7752</v>
      </c>
      <c r="I90" s="535" t="s">
        <v>7753</v>
      </c>
      <c r="J90" s="536" t="s">
        <v>1799</v>
      </c>
      <c r="K90" s="492"/>
      <c r="L90" s="536" t="s">
        <v>1799</v>
      </c>
      <c r="M90" s="492"/>
      <c r="N90" s="538"/>
      <c r="O90" s="538"/>
      <c r="P90" s="538" t="s">
        <v>1799</v>
      </c>
      <c r="Q90" s="493"/>
      <c r="R90" s="494"/>
    </row>
    <row r="91" spans="1:18" s="321" customFormat="1" ht="33.75" x14ac:dyDescent="0.2">
      <c r="A91" s="526">
        <v>47</v>
      </c>
      <c r="B91" s="527" t="s">
        <v>8077</v>
      </c>
      <c r="C91" s="523" t="s">
        <v>6630</v>
      </c>
      <c r="D91" s="523" t="s">
        <v>7754</v>
      </c>
      <c r="E91" s="491">
        <v>3000</v>
      </c>
      <c r="F91" s="491" t="s">
        <v>5868</v>
      </c>
      <c r="G91" s="530">
        <v>42430</v>
      </c>
      <c r="H91" s="533" t="s">
        <v>7755</v>
      </c>
      <c r="I91" s="535" t="s">
        <v>7756</v>
      </c>
      <c r="J91" s="536" t="s">
        <v>1799</v>
      </c>
      <c r="K91" s="492"/>
      <c r="L91" s="536" t="s">
        <v>1799</v>
      </c>
      <c r="M91" s="492"/>
      <c r="N91" s="538" t="s">
        <v>1799</v>
      </c>
      <c r="O91" s="538"/>
      <c r="P91" s="538"/>
      <c r="Q91" s="493"/>
      <c r="R91" s="494"/>
    </row>
    <row r="92" spans="1:18" s="321" customFormat="1" ht="33.75" x14ac:dyDescent="0.2">
      <c r="A92" s="526">
        <v>48</v>
      </c>
      <c r="B92" s="527" t="s">
        <v>8078</v>
      </c>
      <c r="C92" s="523" t="s">
        <v>7608</v>
      </c>
      <c r="D92" s="523" t="s">
        <v>7757</v>
      </c>
      <c r="E92" s="491">
        <v>102.5</v>
      </c>
      <c r="F92" s="491" t="s">
        <v>5734</v>
      </c>
      <c r="G92" s="530">
        <v>42425</v>
      </c>
      <c r="H92" s="533" t="s">
        <v>7758</v>
      </c>
      <c r="I92" s="535" t="s">
        <v>7759</v>
      </c>
      <c r="J92" s="538" t="s">
        <v>1799</v>
      </c>
      <c r="K92" s="515"/>
      <c r="L92" s="538" t="s">
        <v>1799</v>
      </c>
      <c r="M92" s="515"/>
      <c r="N92" s="538" t="s">
        <v>1799</v>
      </c>
      <c r="O92" s="538"/>
      <c r="P92" s="538"/>
      <c r="Q92" s="493"/>
      <c r="R92" s="494"/>
    </row>
    <row r="93" spans="1:18" s="321" customFormat="1" ht="18.75" customHeight="1" x14ac:dyDescent="0.2">
      <c r="A93" s="862">
        <v>49</v>
      </c>
      <c r="B93" s="865" t="s">
        <v>8079</v>
      </c>
      <c r="C93" s="523" t="s">
        <v>7760</v>
      </c>
      <c r="D93" s="868" t="s">
        <v>7761</v>
      </c>
      <c r="E93" s="491">
        <v>5137.5</v>
      </c>
      <c r="F93" s="491" t="s">
        <v>5992</v>
      </c>
      <c r="G93" s="871">
        <v>42466</v>
      </c>
      <c r="H93" s="533" t="s">
        <v>7762</v>
      </c>
      <c r="I93" s="535" t="s">
        <v>7763</v>
      </c>
      <c r="J93" s="536" t="s">
        <v>1799</v>
      </c>
      <c r="K93" s="492"/>
      <c r="L93" s="536" t="s">
        <v>1799</v>
      </c>
      <c r="M93" s="492"/>
      <c r="N93" s="538" t="s">
        <v>1799</v>
      </c>
      <c r="O93" s="538"/>
      <c r="P93" s="538"/>
      <c r="Q93" s="493"/>
      <c r="R93" s="494"/>
    </row>
    <row r="94" spans="1:18" s="321" customFormat="1" ht="18.75" customHeight="1" x14ac:dyDescent="0.2">
      <c r="A94" s="863"/>
      <c r="B94" s="866"/>
      <c r="C94" s="523" t="s">
        <v>75</v>
      </c>
      <c r="D94" s="869"/>
      <c r="E94" s="491">
        <v>377.5</v>
      </c>
      <c r="F94" s="491" t="s">
        <v>5992</v>
      </c>
      <c r="G94" s="872"/>
      <c r="H94" s="533" t="s">
        <v>7764</v>
      </c>
      <c r="I94" s="535" t="s">
        <v>7765</v>
      </c>
      <c r="J94" s="536" t="s">
        <v>1799</v>
      </c>
      <c r="K94" s="492"/>
      <c r="L94" s="536" t="s">
        <v>1799</v>
      </c>
      <c r="M94" s="492"/>
      <c r="N94" s="538" t="s">
        <v>1799</v>
      </c>
      <c r="O94" s="538"/>
      <c r="P94" s="538"/>
      <c r="Q94" s="493"/>
      <c r="R94" s="494"/>
    </row>
    <row r="95" spans="1:18" s="321" customFormat="1" ht="18.75" customHeight="1" x14ac:dyDescent="0.2">
      <c r="A95" s="863"/>
      <c r="B95" s="866"/>
      <c r="C95" s="523" t="s">
        <v>3649</v>
      </c>
      <c r="D95" s="869"/>
      <c r="E95" s="491">
        <v>353.3</v>
      </c>
      <c r="F95" s="491" t="s">
        <v>5992</v>
      </c>
      <c r="G95" s="872"/>
      <c r="H95" s="533" t="s">
        <v>7766</v>
      </c>
      <c r="I95" s="535" t="s">
        <v>7767</v>
      </c>
      <c r="J95" s="536" t="s">
        <v>1799</v>
      </c>
      <c r="K95" s="492"/>
      <c r="L95" s="536" t="s">
        <v>1799</v>
      </c>
      <c r="M95" s="492"/>
      <c r="N95" s="538" t="s">
        <v>1799</v>
      </c>
      <c r="O95" s="538"/>
      <c r="P95" s="538"/>
      <c r="Q95" s="493"/>
      <c r="R95" s="494"/>
    </row>
    <row r="96" spans="1:18" s="321" customFormat="1" ht="18.75" customHeight="1" x14ac:dyDescent="0.2">
      <c r="A96" s="863"/>
      <c r="B96" s="866"/>
      <c r="C96" s="523" t="s">
        <v>147</v>
      </c>
      <c r="D96" s="869"/>
      <c r="E96" s="491">
        <v>1425.26</v>
      </c>
      <c r="F96" s="491" t="s">
        <v>5992</v>
      </c>
      <c r="G96" s="872"/>
      <c r="H96" s="533" t="s">
        <v>7768</v>
      </c>
      <c r="I96" s="535" t="s">
        <v>7769</v>
      </c>
      <c r="J96" s="536" t="s">
        <v>1799</v>
      </c>
      <c r="K96" s="492"/>
      <c r="L96" s="536" t="s">
        <v>1799</v>
      </c>
      <c r="M96" s="492"/>
      <c r="N96" s="538" t="s">
        <v>1799</v>
      </c>
      <c r="O96" s="538"/>
      <c r="P96" s="538"/>
      <c r="Q96" s="493"/>
      <c r="R96" s="494"/>
    </row>
    <row r="97" spans="1:18" s="321" customFormat="1" ht="30" customHeight="1" x14ac:dyDescent="0.2">
      <c r="A97" s="863"/>
      <c r="B97" s="866"/>
      <c r="C97" s="523" t="s">
        <v>7770</v>
      </c>
      <c r="D97" s="869"/>
      <c r="E97" s="491">
        <v>340.25</v>
      </c>
      <c r="F97" s="491" t="s">
        <v>5992</v>
      </c>
      <c r="G97" s="872"/>
      <c r="H97" s="533" t="s">
        <v>7771</v>
      </c>
      <c r="I97" s="535" t="s">
        <v>7772</v>
      </c>
      <c r="J97" s="536" t="s">
        <v>1799</v>
      </c>
      <c r="K97" s="492"/>
      <c r="L97" s="536" t="s">
        <v>1799</v>
      </c>
      <c r="M97" s="492"/>
      <c r="N97" s="538" t="s">
        <v>1799</v>
      </c>
      <c r="O97" s="538"/>
      <c r="P97" s="538"/>
      <c r="Q97" s="493"/>
      <c r="R97" s="494"/>
    </row>
    <row r="98" spans="1:18" s="321" customFormat="1" ht="18.75" customHeight="1" x14ac:dyDescent="0.2">
      <c r="A98" s="863"/>
      <c r="B98" s="866"/>
      <c r="C98" s="523" t="s">
        <v>3962</v>
      </c>
      <c r="D98" s="869"/>
      <c r="E98" s="491">
        <v>26.5</v>
      </c>
      <c r="F98" s="491" t="s">
        <v>5992</v>
      </c>
      <c r="G98" s="872"/>
      <c r="H98" s="533" t="s">
        <v>7773</v>
      </c>
      <c r="I98" s="535" t="s">
        <v>7774</v>
      </c>
      <c r="J98" s="536" t="s">
        <v>1799</v>
      </c>
      <c r="K98" s="492"/>
      <c r="L98" s="536" t="s">
        <v>1799</v>
      </c>
      <c r="M98" s="492"/>
      <c r="N98" s="538" t="s">
        <v>1799</v>
      </c>
      <c r="O98" s="538"/>
      <c r="P98" s="538"/>
      <c r="Q98" s="493"/>
      <c r="R98" s="494"/>
    </row>
    <row r="99" spans="1:18" s="321" customFormat="1" ht="25.5" customHeight="1" x14ac:dyDescent="0.2">
      <c r="A99" s="863"/>
      <c r="B99" s="866"/>
      <c r="C99" s="523" t="s">
        <v>7775</v>
      </c>
      <c r="D99" s="869"/>
      <c r="E99" s="491">
        <v>434.8</v>
      </c>
      <c r="F99" s="491" t="s">
        <v>5992</v>
      </c>
      <c r="G99" s="872"/>
      <c r="H99" s="533" t="s">
        <v>7764</v>
      </c>
      <c r="I99" s="535" t="s">
        <v>7776</v>
      </c>
      <c r="J99" s="536" t="s">
        <v>1799</v>
      </c>
      <c r="K99" s="492"/>
      <c r="L99" s="536" t="s">
        <v>1799</v>
      </c>
      <c r="M99" s="492"/>
      <c r="N99" s="538" t="s">
        <v>1799</v>
      </c>
      <c r="O99" s="538"/>
      <c r="P99" s="538"/>
      <c r="Q99" s="493"/>
      <c r="R99" s="494"/>
    </row>
    <row r="100" spans="1:18" s="321" customFormat="1" ht="26.25" customHeight="1" x14ac:dyDescent="0.2">
      <c r="A100" s="864"/>
      <c r="B100" s="867"/>
      <c r="C100" s="523" t="s">
        <v>149</v>
      </c>
      <c r="D100" s="870"/>
      <c r="E100" s="491">
        <v>732.35</v>
      </c>
      <c r="F100" s="491" t="s">
        <v>5992</v>
      </c>
      <c r="G100" s="873"/>
      <c r="H100" s="533" t="s">
        <v>7777</v>
      </c>
      <c r="I100" s="535" t="s">
        <v>7778</v>
      </c>
      <c r="J100" s="536" t="s">
        <v>1799</v>
      </c>
      <c r="K100" s="492"/>
      <c r="L100" s="536" t="s">
        <v>1799</v>
      </c>
      <c r="M100" s="492"/>
      <c r="N100" s="538" t="s">
        <v>1799</v>
      </c>
      <c r="O100" s="538"/>
      <c r="P100" s="538"/>
      <c r="Q100" s="493"/>
      <c r="R100" s="494"/>
    </row>
    <row r="101" spans="1:18" s="321" customFormat="1" ht="27" customHeight="1" x14ac:dyDescent="0.2">
      <c r="A101" s="862">
        <v>50</v>
      </c>
      <c r="B101" s="865" t="s">
        <v>8080</v>
      </c>
      <c r="C101" s="523" t="s">
        <v>5929</v>
      </c>
      <c r="D101" s="868" t="s">
        <v>7779</v>
      </c>
      <c r="E101" s="491">
        <v>5565.25</v>
      </c>
      <c r="F101" s="491" t="s">
        <v>5868</v>
      </c>
      <c r="G101" s="892">
        <v>42458</v>
      </c>
      <c r="H101" s="533" t="s">
        <v>7780</v>
      </c>
      <c r="I101" s="535" t="s">
        <v>7781</v>
      </c>
      <c r="J101" s="536" t="s">
        <v>1799</v>
      </c>
      <c r="K101" s="492"/>
      <c r="L101" s="536" t="s">
        <v>1799</v>
      </c>
      <c r="M101" s="492"/>
      <c r="N101" s="538" t="s">
        <v>1799</v>
      </c>
      <c r="O101" s="538"/>
      <c r="P101" s="538"/>
      <c r="Q101" s="493"/>
      <c r="R101" s="494"/>
    </row>
    <row r="102" spans="1:18" s="321" customFormat="1" ht="50.25" customHeight="1" x14ac:dyDescent="0.2">
      <c r="A102" s="863"/>
      <c r="B102" s="866"/>
      <c r="C102" s="523" t="s">
        <v>6846</v>
      </c>
      <c r="D102" s="869"/>
      <c r="E102" s="491">
        <v>1709</v>
      </c>
      <c r="F102" s="491" t="s">
        <v>5868</v>
      </c>
      <c r="G102" s="893"/>
      <c r="H102" s="533" t="s">
        <v>7782</v>
      </c>
      <c r="I102" s="535" t="s">
        <v>7783</v>
      </c>
      <c r="J102" s="536" t="s">
        <v>1799</v>
      </c>
      <c r="K102" s="492"/>
      <c r="L102" s="536" t="s">
        <v>1799</v>
      </c>
      <c r="M102" s="492"/>
      <c r="N102" s="538"/>
      <c r="O102" s="538"/>
      <c r="P102" s="538" t="s">
        <v>1799</v>
      </c>
      <c r="Q102" s="493"/>
      <c r="R102" s="494" t="s">
        <v>8081</v>
      </c>
    </row>
    <row r="103" spans="1:18" s="321" customFormat="1" ht="39.75" customHeight="1" x14ac:dyDescent="0.2">
      <c r="A103" s="864"/>
      <c r="B103" s="867"/>
      <c r="C103" s="523" t="s">
        <v>7163</v>
      </c>
      <c r="D103" s="870"/>
      <c r="E103" s="491">
        <v>624</v>
      </c>
      <c r="F103" s="491" t="s">
        <v>5868</v>
      </c>
      <c r="G103" s="894"/>
      <c r="H103" s="533" t="s">
        <v>7784</v>
      </c>
      <c r="I103" s="535" t="s">
        <v>7785</v>
      </c>
      <c r="J103" s="536" t="s">
        <v>1799</v>
      </c>
      <c r="K103" s="492"/>
      <c r="L103" s="536" t="s">
        <v>1799</v>
      </c>
      <c r="M103" s="492"/>
      <c r="N103" s="538" t="s">
        <v>1799</v>
      </c>
      <c r="O103" s="538"/>
      <c r="P103" s="538"/>
      <c r="Q103" s="493"/>
      <c r="R103" s="494"/>
    </row>
    <row r="104" spans="1:18" s="321" customFormat="1" ht="72.75" customHeight="1" x14ac:dyDescent="0.2">
      <c r="A104" s="526">
        <v>51</v>
      </c>
      <c r="B104" s="527" t="s">
        <v>8082</v>
      </c>
      <c r="C104" s="523" t="s">
        <v>7786</v>
      </c>
      <c r="D104" s="523" t="s">
        <v>7787</v>
      </c>
      <c r="E104" s="491">
        <v>3390</v>
      </c>
      <c r="F104" s="491" t="s">
        <v>6012</v>
      </c>
      <c r="G104" s="530">
        <v>42493</v>
      </c>
      <c r="H104" s="533" t="s">
        <v>7788</v>
      </c>
      <c r="I104" s="535" t="s">
        <v>7789</v>
      </c>
      <c r="J104" s="536" t="s">
        <v>1799</v>
      </c>
      <c r="K104" s="492"/>
      <c r="L104" s="536" t="s">
        <v>1799</v>
      </c>
      <c r="M104" s="492"/>
      <c r="N104" s="538" t="s">
        <v>1799</v>
      </c>
      <c r="O104" s="538"/>
      <c r="P104" s="538"/>
      <c r="Q104" s="493"/>
      <c r="R104" s="494"/>
    </row>
    <row r="105" spans="1:18" s="321" customFormat="1" ht="33.75" x14ac:dyDescent="0.2">
      <c r="A105" s="526">
        <v>52</v>
      </c>
      <c r="B105" s="527" t="s">
        <v>8083</v>
      </c>
      <c r="C105" s="523" t="s">
        <v>7790</v>
      </c>
      <c r="D105" s="523" t="s">
        <v>7791</v>
      </c>
      <c r="E105" s="491">
        <v>740</v>
      </c>
      <c r="F105" s="491" t="s">
        <v>5868</v>
      </c>
      <c r="G105" s="530">
        <v>42443</v>
      </c>
      <c r="H105" s="533" t="s">
        <v>7792</v>
      </c>
      <c r="I105" s="535" t="s">
        <v>7793</v>
      </c>
      <c r="J105" s="536" t="s">
        <v>1799</v>
      </c>
      <c r="K105" s="492"/>
      <c r="L105" s="536" t="s">
        <v>1799</v>
      </c>
      <c r="M105" s="492"/>
      <c r="N105" s="538" t="s">
        <v>1799</v>
      </c>
      <c r="O105" s="538"/>
      <c r="P105" s="538"/>
      <c r="Q105" s="493"/>
      <c r="R105" s="494"/>
    </row>
    <row r="106" spans="1:18" s="321" customFormat="1" ht="33.75" x14ac:dyDescent="0.2">
      <c r="A106" s="526">
        <v>53</v>
      </c>
      <c r="B106" s="527" t="s">
        <v>8084</v>
      </c>
      <c r="C106" s="523" t="s">
        <v>6991</v>
      </c>
      <c r="D106" s="523" t="s">
        <v>7794</v>
      </c>
      <c r="E106" s="491">
        <v>359</v>
      </c>
      <c r="F106" s="491" t="s">
        <v>5868</v>
      </c>
      <c r="G106" s="530">
        <v>42439</v>
      </c>
      <c r="H106" s="533" t="s">
        <v>7795</v>
      </c>
      <c r="I106" s="535" t="s">
        <v>7796</v>
      </c>
      <c r="J106" s="536" t="s">
        <v>1799</v>
      </c>
      <c r="K106" s="492"/>
      <c r="L106" s="536" t="s">
        <v>1799</v>
      </c>
      <c r="M106" s="492"/>
      <c r="N106" s="538"/>
      <c r="O106" s="538"/>
      <c r="P106" s="538" t="s">
        <v>1799</v>
      </c>
      <c r="Q106" s="493"/>
      <c r="R106" s="494"/>
    </row>
    <row r="107" spans="1:18" s="321" customFormat="1" ht="33.75" x14ac:dyDescent="0.2">
      <c r="A107" s="526">
        <v>54</v>
      </c>
      <c r="B107" s="527" t="s">
        <v>8085</v>
      </c>
      <c r="C107" s="523" t="s">
        <v>7565</v>
      </c>
      <c r="D107" s="523" t="s">
        <v>7797</v>
      </c>
      <c r="E107" s="491">
        <v>90</v>
      </c>
      <c r="F107" s="491" t="s">
        <v>5868</v>
      </c>
      <c r="G107" s="530">
        <v>42436</v>
      </c>
      <c r="H107" s="533" t="s">
        <v>7798</v>
      </c>
      <c r="I107" s="535" t="s">
        <v>7799</v>
      </c>
      <c r="J107" s="536" t="s">
        <v>1799</v>
      </c>
      <c r="K107" s="492"/>
      <c r="L107" s="536" t="s">
        <v>1799</v>
      </c>
      <c r="M107" s="492"/>
      <c r="N107" s="538" t="s">
        <v>1799</v>
      </c>
      <c r="O107" s="538"/>
      <c r="P107" s="538"/>
      <c r="Q107" s="493"/>
      <c r="R107" s="494"/>
    </row>
    <row r="108" spans="1:18" s="321" customFormat="1" ht="22.5" customHeight="1" x14ac:dyDescent="0.2">
      <c r="A108" s="862">
        <v>55</v>
      </c>
      <c r="B108" s="865" t="s">
        <v>8086</v>
      </c>
      <c r="C108" s="523" t="s">
        <v>7800</v>
      </c>
      <c r="D108" s="868" t="s">
        <v>7801</v>
      </c>
      <c r="E108" s="491">
        <v>420</v>
      </c>
      <c r="F108" s="491" t="s">
        <v>5868</v>
      </c>
      <c r="G108" s="871">
        <v>42444</v>
      </c>
      <c r="H108" s="889" t="s">
        <v>7802</v>
      </c>
      <c r="I108" s="535" t="s">
        <v>7803</v>
      </c>
      <c r="J108" s="536" t="s">
        <v>1799</v>
      </c>
      <c r="K108" s="492"/>
      <c r="L108" s="536" t="s">
        <v>1799</v>
      </c>
      <c r="M108" s="492"/>
      <c r="N108" s="538"/>
      <c r="O108" s="538"/>
      <c r="P108" s="538" t="s">
        <v>1799</v>
      </c>
      <c r="Q108" s="493"/>
      <c r="R108" s="494"/>
    </row>
    <row r="109" spans="1:18" s="321" customFormat="1" ht="18.75" customHeight="1" x14ac:dyDescent="0.2">
      <c r="A109" s="863"/>
      <c r="B109" s="866"/>
      <c r="C109" s="523" t="s">
        <v>7804</v>
      </c>
      <c r="D109" s="869"/>
      <c r="E109" s="491">
        <v>678</v>
      </c>
      <c r="F109" s="491" t="s">
        <v>5868</v>
      </c>
      <c r="G109" s="872"/>
      <c r="H109" s="890"/>
      <c r="I109" s="535" t="s">
        <v>7805</v>
      </c>
      <c r="J109" s="536" t="s">
        <v>1799</v>
      </c>
      <c r="K109" s="492"/>
      <c r="L109" s="536" t="s">
        <v>1799</v>
      </c>
      <c r="M109" s="492"/>
      <c r="N109" s="538" t="s">
        <v>1799</v>
      </c>
      <c r="O109" s="538"/>
      <c r="P109" s="538"/>
      <c r="Q109" s="493"/>
      <c r="R109" s="494"/>
    </row>
    <row r="110" spans="1:18" s="321" customFormat="1" ht="22.5" customHeight="1" x14ac:dyDescent="0.2">
      <c r="A110" s="863"/>
      <c r="B110" s="866"/>
      <c r="C110" s="523" t="s">
        <v>7806</v>
      </c>
      <c r="D110" s="869"/>
      <c r="E110" s="491">
        <v>336.06</v>
      </c>
      <c r="F110" s="491" t="s">
        <v>5868</v>
      </c>
      <c r="G110" s="872"/>
      <c r="H110" s="890"/>
      <c r="I110" s="535" t="s">
        <v>7807</v>
      </c>
      <c r="J110" s="536" t="s">
        <v>1799</v>
      </c>
      <c r="K110" s="492"/>
      <c r="L110" s="536" t="s">
        <v>1799</v>
      </c>
      <c r="M110" s="492"/>
      <c r="N110" s="538"/>
      <c r="O110" s="538"/>
      <c r="P110" s="538" t="s">
        <v>1799</v>
      </c>
      <c r="Q110" s="493"/>
      <c r="R110" s="494"/>
    </row>
    <row r="111" spans="1:18" s="321" customFormat="1" ht="18.75" customHeight="1" x14ac:dyDescent="0.2">
      <c r="A111" s="863"/>
      <c r="B111" s="866"/>
      <c r="C111" s="523" t="s">
        <v>7808</v>
      </c>
      <c r="D111" s="869"/>
      <c r="E111" s="491">
        <v>542.4</v>
      </c>
      <c r="F111" s="491" t="s">
        <v>5868</v>
      </c>
      <c r="G111" s="872"/>
      <c r="H111" s="890"/>
      <c r="I111" s="535" t="s">
        <v>7809</v>
      </c>
      <c r="J111" s="536" t="s">
        <v>1799</v>
      </c>
      <c r="K111" s="492"/>
      <c r="L111" s="536" t="s">
        <v>1799</v>
      </c>
      <c r="M111" s="492"/>
      <c r="N111" s="538"/>
      <c r="O111" s="538"/>
      <c r="P111" s="538" t="s">
        <v>1799</v>
      </c>
      <c r="Q111" s="493"/>
      <c r="R111" s="494"/>
    </row>
    <row r="112" spans="1:18" s="321" customFormat="1" ht="18.75" customHeight="1" x14ac:dyDescent="0.2">
      <c r="A112" s="864"/>
      <c r="B112" s="867"/>
      <c r="C112" s="523" t="s">
        <v>7810</v>
      </c>
      <c r="D112" s="870"/>
      <c r="E112" s="491">
        <v>759.3</v>
      </c>
      <c r="F112" s="491" t="s">
        <v>5868</v>
      </c>
      <c r="G112" s="873"/>
      <c r="H112" s="891"/>
      <c r="I112" s="535" t="s">
        <v>7811</v>
      </c>
      <c r="J112" s="536" t="s">
        <v>1799</v>
      </c>
      <c r="K112" s="492"/>
      <c r="L112" s="536" t="s">
        <v>1799</v>
      </c>
      <c r="M112" s="492"/>
      <c r="N112" s="538"/>
      <c r="O112" s="538"/>
      <c r="P112" s="538" t="s">
        <v>1799</v>
      </c>
      <c r="Q112" s="493"/>
      <c r="R112" s="494"/>
    </row>
    <row r="113" spans="1:18" s="321" customFormat="1" ht="45" x14ac:dyDescent="0.2">
      <c r="A113" s="526">
        <v>56</v>
      </c>
      <c r="B113" s="527" t="s">
        <v>8087</v>
      </c>
      <c r="C113" s="523" t="s">
        <v>7812</v>
      </c>
      <c r="D113" s="523" t="s">
        <v>7813</v>
      </c>
      <c r="E113" s="491">
        <v>9944</v>
      </c>
      <c r="F113" s="491" t="s">
        <v>5868</v>
      </c>
      <c r="G113" s="530">
        <v>42458</v>
      </c>
      <c r="H113" s="533" t="s">
        <v>7814</v>
      </c>
      <c r="I113" s="535" t="s">
        <v>7815</v>
      </c>
      <c r="J113" s="536" t="s">
        <v>1799</v>
      </c>
      <c r="K113" s="492"/>
      <c r="L113" s="536" t="s">
        <v>1799</v>
      </c>
      <c r="M113" s="492"/>
      <c r="N113" s="538"/>
      <c r="O113" s="538"/>
      <c r="P113" s="538" t="s">
        <v>1799</v>
      </c>
      <c r="Q113" s="493"/>
      <c r="R113" s="494"/>
    </row>
    <row r="114" spans="1:18" s="321" customFormat="1" ht="22.5" x14ac:dyDescent="0.2">
      <c r="A114" s="526">
        <v>57</v>
      </c>
      <c r="B114" s="527" t="s">
        <v>8088</v>
      </c>
      <c r="C114" s="523" t="s">
        <v>6010</v>
      </c>
      <c r="D114" s="523" t="s">
        <v>7816</v>
      </c>
      <c r="E114" s="491">
        <v>1500</v>
      </c>
      <c r="F114" s="491" t="s">
        <v>5868</v>
      </c>
      <c r="G114" s="530">
        <v>42458</v>
      </c>
      <c r="H114" s="533" t="s">
        <v>7817</v>
      </c>
      <c r="I114" s="535" t="s">
        <v>7818</v>
      </c>
      <c r="J114" s="536" t="s">
        <v>1799</v>
      </c>
      <c r="K114" s="492"/>
      <c r="L114" s="536" t="s">
        <v>1799</v>
      </c>
      <c r="M114" s="492"/>
      <c r="N114" s="538" t="s">
        <v>1799</v>
      </c>
      <c r="O114" s="538"/>
      <c r="P114" s="538"/>
      <c r="Q114" s="493"/>
      <c r="R114" s="494"/>
    </row>
    <row r="115" spans="1:18" s="321" customFormat="1" ht="33.75" x14ac:dyDescent="0.2">
      <c r="A115" s="526">
        <v>58</v>
      </c>
      <c r="B115" s="527" t="s">
        <v>8089</v>
      </c>
      <c r="C115" s="523" t="s">
        <v>7819</v>
      </c>
      <c r="D115" s="523" t="s">
        <v>7820</v>
      </c>
      <c r="E115" s="491">
        <v>3092</v>
      </c>
      <c r="F115" s="491" t="s">
        <v>5992</v>
      </c>
      <c r="G115" s="530">
        <v>42481</v>
      </c>
      <c r="H115" s="533" t="s">
        <v>7821</v>
      </c>
      <c r="I115" s="535" t="s">
        <v>7822</v>
      </c>
      <c r="J115" s="536" t="s">
        <v>1799</v>
      </c>
      <c r="K115" s="492"/>
      <c r="L115" s="536" t="s">
        <v>1799</v>
      </c>
      <c r="M115" s="492"/>
      <c r="N115" s="538" t="s">
        <v>1799</v>
      </c>
      <c r="O115" s="538"/>
      <c r="P115" s="538"/>
      <c r="Q115" s="493"/>
      <c r="R115" s="494"/>
    </row>
    <row r="116" spans="1:18" s="321" customFormat="1" ht="27" customHeight="1" x14ac:dyDescent="0.2">
      <c r="A116" s="862">
        <v>59</v>
      </c>
      <c r="B116" s="865" t="s">
        <v>8090</v>
      </c>
      <c r="C116" s="523" t="s">
        <v>6463</v>
      </c>
      <c r="D116" s="868" t="s">
        <v>8390</v>
      </c>
      <c r="E116" s="491">
        <v>2741.6</v>
      </c>
      <c r="F116" s="491" t="s">
        <v>5992</v>
      </c>
      <c r="G116" s="530">
        <v>42475</v>
      </c>
      <c r="H116" s="533" t="s">
        <v>7823</v>
      </c>
      <c r="I116" s="535" t="s">
        <v>7824</v>
      </c>
      <c r="J116" s="536" t="s">
        <v>1799</v>
      </c>
      <c r="K116" s="492"/>
      <c r="L116" s="536" t="s">
        <v>1799</v>
      </c>
      <c r="M116" s="492"/>
      <c r="N116" s="538" t="s">
        <v>1799</v>
      </c>
      <c r="O116" s="538"/>
      <c r="P116" s="538"/>
      <c r="Q116" s="493"/>
      <c r="R116" s="494"/>
    </row>
    <row r="117" spans="1:18" s="321" customFormat="1" ht="27" customHeight="1" x14ac:dyDescent="0.2">
      <c r="A117" s="864"/>
      <c r="B117" s="867"/>
      <c r="C117" s="523" t="s">
        <v>7704</v>
      </c>
      <c r="D117" s="870"/>
      <c r="E117" s="491">
        <v>1412.9</v>
      </c>
      <c r="F117" s="491" t="s">
        <v>5992</v>
      </c>
      <c r="G117" s="530">
        <v>42475</v>
      </c>
      <c r="H117" s="533" t="s">
        <v>7823</v>
      </c>
      <c r="I117" s="535" t="s">
        <v>7825</v>
      </c>
      <c r="J117" s="536" t="s">
        <v>1799</v>
      </c>
      <c r="K117" s="492"/>
      <c r="L117" s="536" t="s">
        <v>1799</v>
      </c>
      <c r="M117" s="492"/>
      <c r="N117" s="538" t="s">
        <v>1799</v>
      </c>
      <c r="O117" s="538"/>
      <c r="P117" s="538"/>
      <c r="Q117" s="493"/>
      <c r="R117" s="494"/>
    </row>
    <row r="118" spans="1:18" s="321" customFormat="1" ht="33.75" x14ac:dyDescent="0.2">
      <c r="A118" s="526">
        <v>60</v>
      </c>
      <c r="B118" s="527" t="s">
        <v>8091</v>
      </c>
      <c r="C118" s="523" t="s">
        <v>6802</v>
      </c>
      <c r="D118" s="523" t="s">
        <v>7826</v>
      </c>
      <c r="E118" s="491">
        <v>1000</v>
      </c>
      <c r="F118" s="491" t="s">
        <v>5868</v>
      </c>
      <c r="G118" s="530">
        <v>42458</v>
      </c>
      <c r="H118" s="533" t="s">
        <v>7827</v>
      </c>
      <c r="I118" s="535" t="s">
        <v>7828</v>
      </c>
      <c r="J118" s="536" t="s">
        <v>1799</v>
      </c>
      <c r="K118" s="492"/>
      <c r="L118" s="536" t="s">
        <v>1799</v>
      </c>
      <c r="M118" s="492"/>
      <c r="N118" s="538"/>
      <c r="O118" s="538"/>
      <c r="P118" s="538"/>
      <c r="Q118" s="493" t="s">
        <v>1799</v>
      </c>
      <c r="R118" s="494"/>
    </row>
    <row r="119" spans="1:18" s="321" customFormat="1" ht="56.25" x14ac:dyDescent="0.2">
      <c r="A119" s="526">
        <v>61</v>
      </c>
      <c r="B119" s="527" t="s">
        <v>8092</v>
      </c>
      <c r="C119" s="523" t="s">
        <v>6621</v>
      </c>
      <c r="D119" s="523" t="s">
        <v>7829</v>
      </c>
      <c r="E119" s="491">
        <v>3200</v>
      </c>
      <c r="F119" s="491" t="s">
        <v>5992</v>
      </c>
      <c r="G119" s="530">
        <v>42464</v>
      </c>
      <c r="H119" s="533" t="s">
        <v>7830</v>
      </c>
      <c r="I119" s="535" t="s">
        <v>7831</v>
      </c>
      <c r="J119" s="536" t="s">
        <v>1799</v>
      </c>
      <c r="K119" s="492"/>
      <c r="L119" s="536" t="s">
        <v>1799</v>
      </c>
      <c r="M119" s="492"/>
      <c r="N119" s="538" t="s">
        <v>1799</v>
      </c>
      <c r="O119" s="538"/>
      <c r="P119" s="538"/>
      <c r="Q119" s="493"/>
      <c r="R119" s="494"/>
    </row>
    <row r="120" spans="1:18" s="321" customFormat="1" ht="45" x14ac:dyDescent="0.2">
      <c r="A120" s="526">
        <v>62</v>
      </c>
      <c r="B120" s="527" t="s">
        <v>8093</v>
      </c>
      <c r="C120" s="523" t="s">
        <v>6802</v>
      </c>
      <c r="D120" s="523" t="s">
        <v>7832</v>
      </c>
      <c r="E120" s="491">
        <v>1805</v>
      </c>
      <c r="F120" s="491" t="s">
        <v>5868</v>
      </c>
      <c r="G120" s="530">
        <v>42460</v>
      </c>
      <c r="H120" s="533" t="s">
        <v>7833</v>
      </c>
      <c r="I120" s="535" t="s">
        <v>7834</v>
      </c>
      <c r="J120" s="536" t="s">
        <v>1799</v>
      </c>
      <c r="K120" s="492"/>
      <c r="L120" s="536" t="s">
        <v>1799</v>
      </c>
      <c r="M120" s="492"/>
      <c r="N120" s="538"/>
      <c r="O120" s="538"/>
      <c r="P120" s="538" t="s">
        <v>1799</v>
      </c>
      <c r="Q120" s="493"/>
      <c r="R120" s="494"/>
    </row>
    <row r="121" spans="1:18" s="321" customFormat="1" ht="36.75" customHeight="1" x14ac:dyDescent="0.2">
      <c r="A121" s="862">
        <v>63</v>
      </c>
      <c r="B121" s="865" t="s">
        <v>8094</v>
      </c>
      <c r="C121" s="523" t="s">
        <v>5719</v>
      </c>
      <c r="D121" s="868" t="s">
        <v>7835</v>
      </c>
      <c r="E121" s="491">
        <v>796</v>
      </c>
      <c r="F121" s="491" t="s">
        <v>5868</v>
      </c>
      <c r="G121" s="871">
        <v>42446</v>
      </c>
      <c r="H121" s="874" t="s">
        <v>7836</v>
      </c>
      <c r="I121" s="535" t="s">
        <v>7837</v>
      </c>
      <c r="J121" s="536" t="s">
        <v>1799</v>
      </c>
      <c r="K121" s="492"/>
      <c r="L121" s="536" t="s">
        <v>1799</v>
      </c>
      <c r="M121" s="492"/>
      <c r="N121" s="538" t="s">
        <v>1799</v>
      </c>
      <c r="O121" s="538"/>
      <c r="P121" s="538"/>
      <c r="Q121" s="493"/>
      <c r="R121" s="494"/>
    </row>
    <row r="122" spans="1:18" s="321" customFormat="1" ht="29.25" customHeight="1" x14ac:dyDescent="0.2">
      <c r="A122" s="864"/>
      <c r="B122" s="867"/>
      <c r="C122" s="523" t="s">
        <v>5716</v>
      </c>
      <c r="D122" s="870"/>
      <c r="E122" s="491">
        <v>873.26</v>
      </c>
      <c r="F122" s="491" t="s">
        <v>5868</v>
      </c>
      <c r="G122" s="873"/>
      <c r="H122" s="876"/>
      <c r="I122" s="535" t="s">
        <v>7838</v>
      </c>
      <c r="J122" s="536" t="s">
        <v>1799</v>
      </c>
      <c r="K122" s="492"/>
      <c r="L122" s="536" t="s">
        <v>1799</v>
      </c>
      <c r="M122" s="492"/>
      <c r="N122" s="538" t="s">
        <v>1799</v>
      </c>
      <c r="O122" s="538"/>
      <c r="P122" s="538"/>
      <c r="Q122" s="493"/>
      <c r="R122" s="494"/>
    </row>
    <row r="123" spans="1:18" s="321" customFormat="1" ht="18.75" customHeight="1" x14ac:dyDescent="0.2">
      <c r="A123" s="862">
        <v>64</v>
      </c>
      <c r="B123" s="865" t="s">
        <v>8095</v>
      </c>
      <c r="C123" s="523" t="s">
        <v>75</v>
      </c>
      <c r="D123" s="868" t="s">
        <v>7839</v>
      </c>
      <c r="E123" s="491">
        <v>2350.8000000000002</v>
      </c>
      <c r="F123" s="491" t="s">
        <v>5992</v>
      </c>
      <c r="G123" s="871">
        <v>42472</v>
      </c>
      <c r="H123" s="533" t="s">
        <v>7840</v>
      </c>
      <c r="I123" s="535" t="s">
        <v>7841</v>
      </c>
      <c r="J123" s="536" t="s">
        <v>1799</v>
      </c>
      <c r="K123" s="492"/>
      <c r="L123" s="536" t="s">
        <v>1799</v>
      </c>
      <c r="M123" s="492"/>
      <c r="N123" s="538" t="s">
        <v>1799</v>
      </c>
      <c r="O123" s="538"/>
      <c r="P123" s="538"/>
      <c r="Q123" s="493"/>
      <c r="R123" s="494"/>
    </row>
    <row r="124" spans="1:18" s="321" customFormat="1" ht="18.75" customHeight="1" x14ac:dyDescent="0.2">
      <c r="A124" s="863"/>
      <c r="B124" s="866"/>
      <c r="C124" s="523" t="s">
        <v>78</v>
      </c>
      <c r="D124" s="869"/>
      <c r="E124" s="491">
        <v>2459.2800000000002</v>
      </c>
      <c r="F124" s="491" t="s">
        <v>5992</v>
      </c>
      <c r="G124" s="872"/>
      <c r="H124" s="533" t="s">
        <v>7842</v>
      </c>
      <c r="I124" s="535" t="s">
        <v>7843</v>
      </c>
      <c r="J124" s="536" t="s">
        <v>1799</v>
      </c>
      <c r="K124" s="492"/>
      <c r="L124" s="536" t="s">
        <v>1799</v>
      </c>
      <c r="M124" s="492"/>
      <c r="N124" s="538" t="s">
        <v>1799</v>
      </c>
      <c r="O124" s="538"/>
      <c r="P124" s="538"/>
      <c r="Q124" s="493"/>
      <c r="R124" s="494"/>
    </row>
    <row r="125" spans="1:18" s="321" customFormat="1" ht="18.75" customHeight="1" x14ac:dyDescent="0.2">
      <c r="A125" s="863"/>
      <c r="B125" s="866"/>
      <c r="C125" s="523" t="s">
        <v>3649</v>
      </c>
      <c r="D125" s="869"/>
      <c r="E125" s="491">
        <v>150</v>
      </c>
      <c r="F125" s="491" t="s">
        <v>5992</v>
      </c>
      <c r="G125" s="872"/>
      <c r="H125" s="533" t="s">
        <v>7844</v>
      </c>
      <c r="I125" s="535" t="s">
        <v>7845</v>
      </c>
      <c r="J125" s="536" t="s">
        <v>1799</v>
      </c>
      <c r="K125" s="492"/>
      <c r="L125" s="536" t="s">
        <v>1799</v>
      </c>
      <c r="M125" s="492"/>
      <c r="N125" s="538" t="s">
        <v>1799</v>
      </c>
      <c r="O125" s="538"/>
      <c r="P125" s="538"/>
      <c r="Q125" s="493"/>
      <c r="R125" s="494"/>
    </row>
    <row r="126" spans="1:18" s="321" customFormat="1" ht="18.75" customHeight="1" x14ac:dyDescent="0.2">
      <c r="A126" s="864"/>
      <c r="B126" s="867"/>
      <c r="C126" s="523" t="s">
        <v>608</v>
      </c>
      <c r="D126" s="870"/>
      <c r="E126" s="491">
        <v>1993</v>
      </c>
      <c r="F126" s="491" t="s">
        <v>5992</v>
      </c>
      <c r="G126" s="873"/>
      <c r="H126" s="533" t="s">
        <v>7846</v>
      </c>
      <c r="I126" s="535" t="s">
        <v>7847</v>
      </c>
      <c r="J126" s="536" t="s">
        <v>1799</v>
      </c>
      <c r="K126" s="492"/>
      <c r="L126" s="536" t="s">
        <v>1799</v>
      </c>
      <c r="M126" s="492"/>
      <c r="N126" s="538" t="s">
        <v>1799</v>
      </c>
      <c r="O126" s="538"/>
      <c r="P126" s="538"/>
      <c r="Q126" s="493"/>
      <c r="R126" s="494"/>
    </row>
    <row r="127" spans="1:18" s="321" customFormat="1" ht="18.75" x14ac:dyDescent="0.2">
      <c r="A127" s="862">
        <v>65</v>
      </c>
      <c r="B127" s="865" t="s">
        <v>8096</v>
      </c>
      <c r="C127" s="523" t="s">
        <v>5925</v>
      </c>
      <c r="D127" s="868" t="s">
        <v>7848</v>
      </c>
      <c r="E127" s="491">
        <v>72</v>
      </c>
      <c r="F127" s="491" t="s">
        <v>5992</v>
      </c>
      <c r="G127" s="871">
        <v>42467</v>
      </c>
      <c r="H127" s="533" t="s">
        <v>7849</v>
      </c>
      <c r="I127" s="535" t="s">
        <v>7850</v>
      </c>
      <c r="J127" s="536" t="s">
        <v>1799</v>
      </c>
      <c r="K127" s="492"/>
      <c r="L127" s="536" t="s">
        <v>1799</v>
      </c>
      <c r="M127" s="492"/>
      <c r="N127" s="538"/>
      <c r="O127" s="538"/>
      <c r="P127" s="538" t="s">
        <v>1799</v>
      </c>
      <c r="Q127" s="493"/>
      <c r="R127" s="494"/>
    </row>
    <row r="128" spans="1:18" s="321" customFormat="1" ht="18.75" x14ac:dyDescent="0.2">
      <c r="A128" s="864"/>
      <c r="B128" s="867"/>
      <c r="C128" s="523" t="s">
        <v>7748</v>
      </c>
      <c r="D128" s="870"/>
      <c r="E128" s="491">
        <v>357.5</v>
      </c>
      <c r="F128" s="491" t="s">
        <v>5992</v>
      </c>
      <c r="G128" s="873"/>
      <c r="H128" s="533" t="s">
        <v>7851</v>
      </c>
      <c r="I128" s="535" t="s">
        <v>7852</v>
      </c>
      <c r="J128" s="536" t="s">
        <v>1799</v>
      </c>
      <c r="K128" s="492"/>
      <c r="L128" s="536" t="s">
        <v>1799</v>
      </c>
      <c r="M128" s="492"/>
      <c r="N128" s="538"/>
      <c r="O128" s="538"/>
      <c r="P128" s="538"/>
      <c r="Q128" s="493" t="s">
        <v>1799</v>
      </c>
      <c r="R128" s="494"/>
    </row>
    <row r="129" spans="1:18" s="321" customFormat="1" ht="22.5" x14ac:dyDescent="0.2">
      <c r="A129" s="862">
        <v>66</v>
      </c>
      <c r="B129" s="865" t="s">
        <v>8097</v>
      </c>
      <c r="C129" s="523" t="s">
        <v>7704</v>
      </c>
      <c r="D129" s="868" t="s">
        <v>7853</v>
      </c>
      <c r="E129" s="491">
        <v>127.43</v>
      </c>
      <c r="F129" s="491" t="s">
        <v>5992</v>
      </c>
      <c r="G129" s="871">
        <v>42481</v>
      </c>
      <c r="H129" s="533" t="s">
        <v>7854</v>
      </c>
      <c r="I129" s="535" t="s">
        <v>7855</v>
      </c>
      <c r="J129" s="536" t="s">
        <v>1799</v>
      </c>
      <c r="K129" s="492"/>
      <c r="L129" s="536" t="s">
        <v>1799</v>
      </c>
      <c r="M129" s="492"/>
      <c r="N129" s="538" t="s">
        <v>1799</v>
      </c>
      <c r="O129" s="538"/>
      <c r="P129" s="538"/>
      <c r="Q129" s="493"/>
      <c r="R129" s="494"/>
    </row>
    <row r="130" spans="1:18" s="321" customFormat="1" ht="18.75" x14ac:dyDescent="0.2">
      <c r="A130" s="863"/>
      <c r="B130" s="866"/>
      <c r="C130" s="523" t="s">
        <v>7700</v>
      </c>
      <c r="D130" s="869"/>
      <c r="E130" s="491">
        <v>1194.75</v>
      </c>
      <c r="F130" s="491" t="s">
        <v>5992</v>
      </c>
      <c r="G130" s="872"/>
      <c r="H130" s="533" t="s">
        <v>7856</v>
      </c>
      <c r="I130" s="535" t="s">
        <v>7857</v>
      </c>
      <c r="J130" s="536" t="s">
        <v>1799</v>
      </c>
      <c r="K130" s="492"/>
      <c r="L130" s="536" t="s">
        <v>1799</v>
      </c>
      <c r="M130" s="492"/>
      <c r="N130" s="538" t="s">
        <v>1799</v>
      </c>
      <c r="O130" s="538"/>
      <c r="P130" s="538"/>
      <c r="Q130" s="493"/>
      <c r="R130" s="494"/>
    </row>
    <row r="131" spans="1:18" s="321" customFormat="1" ht="22.5" x14ac:dyDescent="0.2">
      <c r="A131" s="863"/>
      <c r="B131" s="866"/>
      <c r="C131" s="523" t="s">
        <v>7163</v>
      </c>
      <c r="D131" s="869"/>
      <c r="E131" s="491">
        <v>276</v>
      </c>
      <c r="F131" s="491" t="s">
        <v>5992</v>
      </c>
      <c r="G131" s="872"/>
      <c r="H131" s="533" t="s">
        <v>7858</v>
      </c>
      <c r="I131" s="535" t="s">
        <v>7859</v>
      </c>
      <c r="J131" s="536" t="s">
        <v>1799</v>
      </c>
      <c r="K131" s="492"/>
      <c r="L131" s="536" t="s">
        <v>1799</v>
      </c>
      <c r="M131" s="492"/>
      <c r="N131" s="538" t="s">
        <v>1799</v>
      </c>
      <c r="O131" s="538"/>
      <c r="P131" s="538"/>
      <c r="Q131" s="493"/>
      <c r="R131" s="494"/>
    </row>
    <row r="132" spans="1:18" s="321" customFormat="1" ht="18.75" x14ac:dyDescent="0.2">
      <c r="A132" s="863"/>
      <c r="B132" s="866"/>
      <c r="C132" s="523" t="s">
        <v>6846</v>
      </c>
      <c r="D132" s="869"/>
      <c r="E132" s="491">
        <v>187.58</v>
      </c>
      <c r="F132" s="491" t="s">
        <v>5992</v>
      </c>
      <c r="G132" s="872"/>
      <c r="H132" s="533" t="s">
        <v>7860</v>
      </c>
      <c r="I132" s="535" t="s">
        <v>7861</v>
      </c>
      <c r="J132" s="536" t="s">
        <v>1799</v>
      </c>
      <c r="K132" s="492"/>
      <c r="L132" s="536" t="s">
        <v>1799</v>
      </c>
      <c r="M132" s="492"/>
      <c r="N132" s="538" t="s">
        <v>1799</v>
      </c>
      <c r="O132" s="538"/>
      <c r="P132" s="538"/>
      <c r="Q132" s="493"/>
      <c r="R132" s="494"/>
    </row>
    <row r="133" spans="1:18" s="321" customFormat="1" ht="18.75" x14ac:dyDescent="0.2">
      <c r="A133" s="864"/>
      <c r="B133" s="867"/>
      <c r="C133" s="523" t="s">
        <v>6858</v>
      </c>
      <c r="D133" s="870"/>
      <c r="E133" s="491">
        <v>34.549999999999997</v>
      </c>
      <c r="F133" s="491" t="s">
        <v>5992</v>
      </c>
      <c r="G133" s="873"/>
      <c r="H133" s="533" t="s">
        <v>7862</v>
      </c>
      <c r="I133" s="535" t="s">
        <v>7863</v>
      </c>
      <c r="J133" s="536" t="s">
        <v>1799</v>
      </c>
      <c r="K133" s="492"/>
      <c r="L133" s="536" t="s">
        <v>1799</v>
      </c>
      <c r="M133" s="492"/>
      <c r="N133" s="538" t="s">
        <v>1799</v>
      </c>
      <c r="O133" s="538"/>
      <c r="P133" s="538"/>
      <c r="Q133" s="493"/>
      <c r="R133" s="494"/>
    </row>
    <row r="134" spans="1:18" s="321" customFormat="1" ht="29.25" x14ac:dyDescent="0.2">
      <c r="A134" s="526">
        <v>67</v>
      </c>
      <c r="B134" s="527" t="s">
        <v>8098</v>
      </c>
      <c r="C134" s="523" t="s">
        <v>5843</v>
      </c>
      <c r="D134" s="523" t="s">
        <v>7864</v>
      </c>
      <c r="E134" s="491">
        <v>1600</v>
      </c>
      <c r="F134" s="491" t="s">
        <v>5992</v>
      </c>
      <c r="G134" s="530">
        <v>42481</v>
      </c>
      <c r="H134" s="533" t="s">
        <v>7821</v>
      </c>
      <c r="I134" s="535" t="s">
        <v>7865</v>
      </c>
      <c r="J134" s="538" t="s">
        <v>1799</v>
      </c>
      <c r="K134" s="515"/>
      <c r="L134" s="538" t="s">
        <v>1799</v>
      </c>
      <c r="M134" s="515"/>
      <c r="N134" s="538" t="s">
        <v>1799</v>
      </c>
      <c r="O134" s="538"/>
      <c r="P134" s="538"/>
      <c r="Q134" s="493"/>
      <c r="R134" s="494"/>
    </row>
    <row r="135" spans="1:18" s="321" customFormat="1" ht="72" customHeight="1" x14ac:dyDescent="0.2">
      <c r="A135" s="862">
        <v>68</v>
      </c>
      <c r="B135" s="865" t="s">
        <v>8099</v>
      </c>
      <c r="C135" s="523" t="s">
        <v>7866</v>
      </c>
      <c r="D135" s="868" t="s">
        <v>7867</v>
      </c>
      <c r="E135" s="491">
        <v>383.9</v>
      </c>
      <c r="F135" s="491" t="s">
        <v>6012</v>
      </c>
      <c r="G135" s="871">
        <v>42506</v>
      </c>
      <c r="H135" s="533" t="s">
        <v>7868</v>
      </c>
      <c r="I135" s="535" t="s">
        <v>7869</v>
      </c>
      <c r="J135" s="536"/>
      <c r="K135" s="536" t="s">
        <v>1799</v>
      </c>
      <c r="L135" s="536" t="s">
        <v>1799</v>
      </c>
      <c r="M135" s="492"/>
      <c r="N135" s="538"/>
      <c r="O135" s="538"/>
      <c r="P135" s="538"/>
      <c r="Q135" s="493" t="s">
        <v>1799</v>
      </c>
      <c r="R135" s="494" t="s">
        <v>8376</v>
      </c>
    </row>
    <row r="136" spans="1:18" s="321" customFormat="1" ht="29.25" customHeight="1" x14ac:dyDescent="0.2">
      <c r="A136" s="863"/>
      <c r="B136" s="866"/>
      <c r="C136" s="523" t="s">
        <v>7009</v>
      </c>
      <c r="D136" s="869"/>
      <c r="E136" s="491">
        <v>1457.16</v>
      </c>
      <c r="F136" s="491" t="s">
        <v>6012</v>
      </c>
      <c r="G136" s="872"/>
      <c r="H136" s="533" t="s">
        <v>7868</v>
      </c>
      <c r="I136" s="535" t="s">
        <v>7870</v>
      </c>
      <c r="J136" s="536" t="s">
        <v>1799</v>
      </c>
      <c r="K136" s="492"/>
      <c r="L136" s="536" t="s">
        <v>1799</v>
      </c>
      <c r="M136" s="492"/>
      <c r="N136" s="538" t="s">
        <v>1799</v>
      </c>
      <c r="O136" s="538"/>
      <c r="P136" s="538"/>
      <c r="Q136" s="493"/>
      <c r="R136" s="494"/>
    </row>
    <row r="137" spans="1:18" s="321" customFormat="1" ht="68.25" customHeight="1" x14ac:dyDescent="0.2">
      <c r="A137" s="863"/>
      <c r="B137" s="866"/>
      <c r="C137" s="523" t="s">
        <v>6024</v>
      </c>
      <c r="D137" s="869"/>
      <c r="E137" s="491">
        <v>5233.5</v>
      </c>
      <c r="F137" s="491" t="s">
        <v>6012</v>
      </c>
      <c r="G137" s="872"/>
      <c r="H137" s="533" t="s">
        <v>7868</v>
      </c>
      <c r="I137" s="535" t="s">
        <v>7871</v>
      </c>
      <c r="J137" s="538"/>
      <c r="K137" s="538" t="s">
        <v>1799</v>
      </c>
      <c r="L137" s="538"/>
      <c r="M137" s="546" t="s">
        <v>1799</v>
      </c>
      <c r="N137" s="538"/>
      <c r="O137" s="538"/>
      <c r="P137" s="538"/>
      <c r="Q137" s="493" t="s">
        <v>1799</v>
      </c>
      <c r="R137" s="494" t="s">
        <v>8665</v>
      </c>
    </row>
    <row r="138" spans="1:18" s="321" customFormat="1" ht="29.25" customHeight="1" x14ac:dyDescent="0.2">
      <c r="A138" s="863"/>
      <c r="B138" s="866"/>
      <c r="C138" s="523" t="s">
        <v>7872</v>
      </c>
      <c r="D138" s="869"/>
      <c r="E138" s="491">
        <v>3165.12</v>
      </c>
      <c r="F138" s="491" t="s">
        <v>6012</v>
      </c>
      <c r="G138" s="872"/>
      <c r="H138" s="533" t="s">
        <v>7868</v>
      </c>
      <c r="I138" s="535" t="s">
        <v>7873</v>
      </c>
      <c r="J138" s="536" t="s">
        <v>1799</v>
      </c>
      <c r="K138" s="492"/>
      <c r="L138" s="536" t="s">
        <v>1799</v>
      </c>
      <c r="M138" s="492"/>
      <c r="N138" s="538" t="s">
        <v>1799</v>
      </c>
      <c r="O138" s="538"/>
      <c r="P138" s="538"/>
      <c r="Q138" s="493"/>
      <c r="R138" s="494"/>
    </row>
    <row r="139" spans="1:18" s="321" customFormat="1" ht="29.25" customHeight="1" x14ac:dyDescent="0.2">
      <c r="A139" s="864"/>
      <c r="B139" s="867"/>
      <c r="C139" s="523" t="s">
        <v>7874</v>
      </c>
      <c r="D139" s="869"/>
      <c r="E139" s="491">
        <v>609</v>
      </c>
      <c r="F139" s="491" t="s">
        <v>6012</v>
      </c>
      <c r="G139" s="873"/>
      <c r="H139" s="533" t="s">
        <v>7868</v>
      </c>
      <c r="I139" s="535" t="s">
        <v>7875</v>
      </c>
      <c r="J139" s="536" t="s">
        <v>1799</v>
      </c>
      <c r="K139" s="492"/>
      <c r="L139" s="536" t="s">
        <v>1799</v>
      </c>
      <c r="M139" s="492"/>
      <c r="N139" s="538" t="s">
        <v>1799</v>
      </c>
      <c r="O139" s="538"/>
      <c r="P139" s="538"/>
      <c r="Q139" s="493"/>
      <c r="R139" s="494"/>
    </row>
    <row r="140" spans="1:18" s="321" customFormat="1" ht="18.75" customHeight="1" x14ac:dyDescent="0.2">
      <c r="A140" s="862">
        <v>69</v>
      </c>
      <c r="B140" s="865" t="s">
        <v>7876</v>
      </c>
      <c r="C140" s="523" t="s">
        <v>7874</v>
      </c>
      <c r="D140" s="869"/>
      <c r="E140" s="491">
        <v>29</v>
      </c>
      <c r="F140" s="491" t="s">
        <v>5777</v>
      </c>
      <c r="G140" s="531"/>
      <c r="H140" s="884" t="s">
        <v>7877</v>
      </c>
      <c r="I140" s="895" t="s">
        <v>7878</v>
      </c>
      <c r="J140" s="536" t="s">
        <v>1799</v>
      </c>
      <c r="K140" s="492"/>
      <c r="L140" s="536" t="s">
        <v>1799</v>
      </c>
      <c r="M140" s="492"/>
      <c r="N140" s="538" t="s">
        <v>1799</v>
      </c>
      <c r="O140" s="538"/>
      <c r="P140" s="538"/>
      <c r="Q140" s="493"/>
      <c r="R140" s="494"/>
    </row>
    <row r="141" spans="1:18" s="321" customFormat="1" ht="18.75" customHeight="1" x14ac:dyDescent="0.2">
      <c r="A141" s="864"/>
      <c r="B141" s="867"/>
      <c r="C141" s="523" t="s">
        <v>6024</v>
      </c>
      <c r="D141" s="870"/>
      <c r="E141" s="491">
        <v>21.98</v>
      </c>
      <c r="F141" s="491" t="s">
        <v>6109</v>
      </c>
      <c r="G141" s="531"/>
      <c r="H141" s="885"/>
      <c r="I141" s="896"/>
      <c r="J141" s="536"/>
      <c r="K141" s="536" t="s">
        <v>1799</v>
      </c>
      <c r="L141" s="536"/>
      <c r="M141" s="536" t="s">
        <v>1799</v>
      </c>
      <c r="N141" s="538"/>
      <c r="O141" s="538"/>
      <c r="P141" s="538"/>
      <c r="Q141" s="493" t="s">
        <v>1799</v>
      </c>
      <c r="R141" s="494"/>
    </row>
    <row r="142" spans="1:18" s="321" customFormat="1" ht="22.5" customHeight="1" x14ac:dyDescent="0.2">
      <c r="A142" s="526">
        <v>70</v>
      </c>
      <c r="B142" s="527" t="s">
        <v>8100</v>
      </c>
      <c r="C142" s="523" t="s">
        <v>5719</v>
      </c>
      <c r="D142" s="523" t="s">
        <v>7879</v>
      </c>
      <c r="E142" s="491">
        <v>435.82</v>
      </c>
      <c r="F142" s="491" t="s">
        <v>5992</v>
      </c>
      <c r="G142" s="530">
        <v>42468</v>
      </c>
      <c r="H142" s="533" t="s">
        <v>7880</v>
      </c>
      <c r="I142" s="535" t="s">
        <v>7881</v>
      </c>
      <c r="J142" s="536" t="s">
        <v>1799</v>
      </c>
      <c r="K142" s="492"/>
      <c r="L142" s="536" t="s">
        <v>1799</v>
      </c>
      <c r="M142" s="492"/>
      <c r="N142" s="538" t="s">
        <v>1799</v>
      </c>
      <c r="O142" s="538"/>
      <c r="P142" s="538"/>
      <c r="Q142" s="493"/>
      <c r="R142" s="494"/>
    </row>
    <row r="143" spans="1:18" s="321" customFormat="1" ht="29.25" x14ac:dyDescent="0.2">
      <c r="A143" s="526">
        <v>71</v>
      </c>
      <c r="B143" s="527" t="s">
        <v>8101</v>
      </c>
      <c r="C143" s="523" t="s">
        <v>8012</v>
      </c>
      <c r="D143" s="523" t="s">
        <v>7882</v>
      </c>
      <c r="E143" s="491">
        <v>2272.25</v>
      </c>
      <c r="F143" s="491" t="s">
        <v>5992</v>
      </c>
      <c r="G143" s="530">
        <v>42488</v>
      </c>
      <c r="H143" s="533" t="s">
        <v>8013</v>
      </c>
      <c r="I143" s="535" t="s">
        <v>7883</v>
      </c>
      <c r="J143" s="536" t="s">
        <v>1799</v>
      </c>
      <c r="K143" s="492"/>
      <c r="L143" s="536" t="s">
        <v>1799</v>
      </c>
      <c r="M143" s="492"/>
      <c r="N143" s="538" t="s">
        <v>1799</v>
      </c>
      <c r="O143" s="538"/>
      <c r="P143" s="538"/>
      <c r="Q143" s="493"/>
      <c r="R143" s="494"/>
    </row>
    <row r="144" spans="1:18" s="321" customFormat="1" ht="39" x14ac:dyDescent="0.2">
      <c r="A144" s="526">
        <v>72</v>
      </c>
      <c r="B144" s="527" t="s">
        <v>8102</v>
      </c>
      <c r="C144" s="523" t="s">
        <v>7884</v>
      </c>
      <c r="D144" s="523" t="s">
        <v>7885</v>
      </c>
      <c r="E144" s="491">
        <v>10746.42</v>
      </c>
      <c r="F144" s="491" t="s">
        <v>6012</v>
      </c>
      <c r="G144" s="530">
        <v>42517</v>
      </c>
      <c r="H144" s="533" t="s">
        <v>8014</v>
      </c>
      <c r="I144" s="535" t="s">
        <v>7886</v>
      </c>
      <c r="J144" s="536" t="s">
        <v>1799</v>
      </c>
      <c r="K144" s="492"/>
      <c r="L144" s="536" t="s">
        <v>1799</v>
      </c>
      <c r="M144" s="492"/>
      <c r="N144" s="538" t="s">
        <v>1799</v>
      </c>
      <c r="O144" s="538"/>
      <c r="P144" s="538"/>
      <c r="Q144" s="493"/>
      <c r="R144" s="494"/>
    </row>
    <row r="145" spans="1:18" s="321" customFormat="1" ht="29.25" x14ac:dyDescent="0.2">
      <c r="A145" s="526">
        <v>73</v>
      </c>
      <c r="B145" s="527" t="s">
        <v>8103</v>
      </c>
      <c r="C145" s="523" t="s">
        <v>7887</v>
      </c>
      <c r="D145" s="523" t="s">
        <v>7888</v>
      </c>
      <c r="E145" s="491">
        <v>8000</v>
      </c>
      <c r="F145" s="491" t="s">
        <v>5822</v>
      </c>
      <c r="G145" s="530">
        <v>42523</v>
      </c>
      <c r="H145" s="533" t="s">
        <v>7889</v>
      </c>
      <c r="I145" s="535" t="s">
        <v>7890</v>
      </c>
      <c r="J145" s="538" t="s">
        <v>1799</v>
      </c>
      <c r="K145" s="515"/>
      <c r="L145" s="538" t="s">
        <v>1799</v>
      </c>
      <c r="M145" s="515"/>
      <c r="N145" s="538" t="s">
        <v>1799</v>
      </c>
      <c r="O145" s="538"/>
      <c r="P145" s="538"/>
      <c r="Q145" s="493"/>
      <c r="R145" s="494"/>
    </row>
    <row r="146" spans="1:18" s="321" customFormat="1" ht="56.25" x14ac:dyDescent="0.2">
      <c r="A146" s="526">
        <v>74</v>
      </c>
      <c r="B146" s="527" t="s">
        <v>8104</v>
      </c>
      <c r="C146" s="523" t="s">
        <v>5824</v>
      </c>
      <c r="D146" s="523" t="s">
        <v>7891</v>
      </c>
      <c r="E146" s="491">
        <v>1400</v>
      </c>
      <c r="F146" s="491" t="s">
        <v>5992</v>
      </c>
      <c r="G146" s="530">
        <v>42485</v>
      </c>
      <c r="H146" s="533" t="s">
        <v>7892</v>
      </c>
      <c r="I146" s="535" t="s">
        <v>7893</v>
      </c>
      <c r="J146" s="536" t="s">
        <v>1799</v>
      </c>
      <c r="K146" s="492"/>
      <c r="L146" s="536" t="s">
        <v>1799</v>
      </c>
      <c r="M146" s="492"/>
      <c r="N146" s="538"/>
      <c r="O146" s="538"/>
      <c r="P146" s="538" t="s">
        <v>1799</v>
      </c>
      <c r="Q146" s="493"/>
      <c r="R146" s="494"/>
    </row>
    <row r="147" spans="1:18" s="321" customFormat="1" ht="33.75" x14ac:dyDescent="0.2">
      <c r="A147" s="526">
        <v>75</v>
      </c>
      <c r="B147" s="527" t="s">
        <v>8105</v>
      </c>
      <c r="C147" s="523" t="s">
        <v>6991</v>
      </c>
      <c r="D147" s="523" t="s">
        <v>7894</v>
      </c>
      <c r="E147" s="491">
        <v>2500</v>
      </c>
      <c r="F147" s="491" t="s">
        <v>5992</v>
      </c>
      <c r="G147" s="530">
        <v>42487</v>
      </c>
      <c r="H147" s="533" t="s">
        <v>7895</v>
      </c>
      <c r="I147" s="535" t="s">
        <v>7896</v>
      </c>
      <c r="J147" s="536" t="s">
        <v>1799</v>
      </c>
      <c r="K147" s="492"/>
      <c r="L147" s="536" t="s">
        <v>1799</v>
      </c>
      <c r="M147" s="492"/>
      <c r="N147" s="538" t="s">
        <v>1799</v>
      </c>
      <c r="O147" s="538"/>
      <c r="P147" s="538"/>
      <c r="Q147" s="493"/>
      <c r="R147" s="494"/>
    </row>
    <row r="148" spans="1:18" s="321" customFormat="1" ht="33.75" x14ac:dyDescent="0.2">
      <c r="A148" s="526">
        <v>76</v>
      </c>
      <c r="B148" s="527" t="s">
        <v>8106</v>
      </c>
      <c r="C148" s="523" t="s">
        <v>7053</v>
      </c>
      <c r="D148" s="523" t="s">
        <v>8391</v>
      </c>
      <c r="E148" s="491">
        <v>4535</v>
      </c>
      <c r="F148" s="491" t="s">
        <v>5992</v>
      </c>
      <c r="G148" s="530">
        <v>42115</v>
      </c>
      <c r="H148" s="533" t="s">
        <v>7821</v>
      </c>
      <c r="I148" s="535" t="s">
        <v>7897</v>
      </c>
      <c r="J148" s="536" t="s">
        <v>1799</v>
      </c>
      <c r="K148" s="492"/>
      <c r="L148" s="536" t="s">
        <v>1799</v>
      </c>
      <c r="M148" s="492"/>
      <c r="N148" s="538" t="s">
        <v>1799</v>
      </c>
      <c r="O148" s="538"/>
      <c r="P148" s="538"/>
      <c r="Q148" s="493"/>
      <c r="R148" s="494"/>
    </row>
    <row r="149" spans="1:18" s="321" customFormat="1" ht="33.75" x14ac:dyDescent="0.2">
      <c r="A149" s="526">
        <v>77</v>
      </c>
      <c r="B149" s="527" t="s">
        <v>8107</v>
      </c>
      <c r="C149" s="523" t="s">
        <v>7898</v>
      </c>
      <c r="D149" s="523" t="s">
        <v>8015</v>
      </c>
      <c r="E149" s="491">
        <v>800</v>
      </c>
      <c r="F149" s="491" t="s">
        <v>5992</v>
      </c>
      <c r="G149" s="530">
        <v>42489</v>
      </c>
      <c r="H149" s="533" t="s">
        <v>7899</v>
      </c>
      <c r="I149" s="535" t="s">
        <v>7900</v>
      </c>
      <c r="J149" s="538" t="s">
        <v>1799</v>
      </c>
      <c r="K149" s="515"/>
      <c r="L149" s="538" t="s">
        <v>1799</v>
      </c>
      <c r="M149" s="515"/>
      <c r="N149" s="538"/>
      <c r="O149" s="538"/>
      <c r="P149" s="538" t="s">
        <v>1799</v>
      </c>
      <c r="Q149" s="493"/>
      <c r="R149" s="494"/>
    </row>
    <row r="150" spans="1:18" s="321" customFormat="1" ht="22.5" x14ac:dyDescent="0.2">
      <c r="A150" s="526">
        <v>78</v>
      </c>
      <c r="B150" s="527" t="s">
        <v>8108</v>
      </c>
      <c r="C150" s="523" t="s">
        <v>6995</v>
      </c>
      <c r="D150" s="523" t="s">
        <v>7901</v>
      </c>
      <c r="E150" s="491">
        <v>600</v>
      </c>
      <c r="F150" s="491" t="s">
        <v>6012</v>
      </c>
      <c r="G150" s="530">
        <v>42501</v>
      </c>
      <c r="H150" s="533" t="s">
        <v>7902</v>
      </c>
      <c r="I150" s="535" t="s">
        <v>7903</v>
      </c>
      <c r="J150" s="536" t="s">
        <v>1799</v>
      </c>
      <c r="K150" s="492"/>
      <c r="L150" s="536" t="s">
        <v>1799</v>
      </c>
      <c r="M150" s="492"/>
      <c r="N150" s="538" t="s">
        <v>1799</v>
      </c>
      <c r="O150" s="538"/>
      <c r="P150" s="538"/>
      <c r="Q150" s="493"/>
      <c r="R150" s="494"/>
    </row>
    <row r="151" spans="1:18" s="321" customFormat="1" ht="33.75" x14ac:dyDescent="0.2">
      <c r="A151" s="526">
        <v>79</v>
      </c>
      <c r="B151" s="527" t="s">
        <v>8109</v>
      </c>
      <c r="C151" s="523" t="s">
        <v>6630</v>
      </c>
      <c r="D151" s="523" t="s">
        <v>8016</v>
      </c>
      <c r="E151" s="491">
        <v>1800</v>
      </c>
      <c r="F151" s="491" t="s">
        <v>6012</v>
      </c>
      <c r="G151" s="530">
        <v>42515</v>
      </c>
      <c r="H151" s="533" t="s">
        <v>7904</v>
      </c>
      <c r="I151" s="535" t="s">
        <v>7905</v>
      </c>
      <c r="J151" s="536" t="s">
        <v>1799</v>
      </c>
      <c r="K151" s="492"/>
      <c r="L151" s="536" t="s">
        <v>1799</v>
      </c>
      <c r="M151" s="492"/>
      <c r="N151" s="538" t="s">
        <v>1799</v>
      </c>
      <c r="O151" s="538"/>
      <c r="P151" s="538"/>
      <c r="Q151" s="493"/>
      <c r="R151" s="494"/>
    </row>
    <row r="152" spans="1:18" s="321" customFormat="1" ht="45" x14ac:dyDescent="0.2">
      <c r="A152" s="526">
        <v>80</v>
      </c>
      <c r="B152" s="527" t="s">
        <v>8110</v>
      </c>
      <c r="C152" s="523" t="s">
        <v>6141</v>
      </c>
      <c r="D152" s="523" t="s">
        <v>7906</v>
      </c>
      <c r="E152" s="491">
        <v>29700</v>
      </c>
      <c r="F152" s="491" t="s">
        <v>5822</v>
      </c>
      <c r="G152" s="530">
        <v>42545</v>
      </c>
      <c r="H152" s="533" t="s">
        <v>7907</v>
      </c>
      <c r="I152" s="535" t="s">
        <v>7908</v>
      </c>
      <c r="J152" s="538" t="s">
        <v>1799</v>
      </c>
      <c r="K152" s="515"/>
      <c r="L152" s="538" t="s">
        <v>1799</v>
      </c>
      <c r="M152" s="515"/>
      <c r="N152" s="538" t="s">
        <v>1799</v>
      </c>
      <c r="O152" s="538"/>
      <c r="P152" s="538"/>
      <c r="Q152" s="493"/>
      <c r="R152" s="548"/>
    </row>
    <row r="153" spans="1:18" s="321" customFormat="1" ht="33.75" customHeight="1" x14ac:dyDescent="0.2">
      <c r="A153" s="862">
        <v>81</v>
      </c>
      <c r="B153" s="865" t="s">
        <v>8111</v>
      </c>
      <c r="C153" s="523" t="s">
        <v>7163</v>
      </c>
      <c r="D153" s="868" t="s">
        <v>7909</v>
      </c>
      <c r="E153" s="491">
        <v>458</v>
      </c>
      <c r="F153" s="491" t="s">
        <v>5822</v>
      </c>
      <c r="G153" s="530">
        <v>42536</v>
      </c>
      <c r="H153" s="533" t="s">
        <v>7910</v>
      </c>
      <c r="I153" s="535" t="s">
        <v>7911</v>
      </c>
      <c r="J153" s="536" t="s">
        <v>1799</v>
      </c>
      <c r="K153" s="492"/>
      <c r="L153" s="536" t="s">
        <v>1799</v>
      </c>
      <c r="M153" s="492"/>
      <c r="N153" s="538" t="s">
        <v>1799</v>
      </c>
      <c r="O153" s="538"/>
      <c r="P153" s="538"/>
      <c r="Q153" s="493"/>
      <c r="R153" s="494"/>
    </row>
    <row r="154" spans="1:18" s="321" customFormat="1" ht="18.75" customHeight="1" x14ac:dyDescent="0.2">
      <c r="A154" s="863"/>
      <c r="B154" s="866"/>
      <c r="C154" s="523" t="s">
        <v>6275</v>
      </c>
      <c r="D154" s="869"/>
      <c r="E154" s="491">
        <v>675</v>
      </c>
      <c r="F154" s="491" t="s">
        <v>5822</v>
      </c>
      <c r="G154" s="530">
        <v>42536</v>
      </c>
      <c r="H154" s="533" t="s">
        <v>7910</v>
      </c>
      <c r="I154" s="535" t="s">
        <v>7912</v>
      </c>
      <c r="J154" s="536" t="s">
        <v>1799</v>
      </c>
      <c r="K154" s="492"/>
      <c r="L154" s="536" t="s">
        <v>1799</v>
      </c>
      <c r="M154" s="492"/>
      <c r="N154" s="538" t="s">
        <v>1799</v>
      </c>
      <c r="O154" s="538"/>
      <c r="P154" s="538"/>
      <c r="Q154" s="493"/>
      <c r="R154" s="494"/>
    </row>
    <row r="155" spans="1:18" s="321" customFormat="1" ht="18.75" customHeight="1" x14ac:dyDescent="0.2">
      <c r="A155" s="863"/>
      <c r="B155" s="866"/>
      <c r="C155" s="523" t="s">
        <v>7141</v>
      </c>
      <c r="D155" s="869"/>
      <c r="E155" s="491">
        <v>560</v>
      </c>
      <c r="F155" s="491" t="s">
        <v>5822</v>
      </c>
      <c r="G155" s="530">
        <v>42536</v>
      </c>
      <c r="H155" s="533" t="s">
        <v>7913</v>
      </c>
      <c r="I155" s="535" t="s">
        <v>7914</v>
      </c>
      <c r="J155" s="536" t="s">
        <v>1799</v>
      </c>
      <c r="K155" s="492"/>
      <c r="L155" s="536" t="s">
        <v>1799</v>
      </c>
      <c r="M155" s="492"/>
      <c r="N155" s="538" t="s">
        <v>1799</v>
      </c>
      <c r="O155" s="538"/>
      <c r="P155" s="538"/>
      <c r="Q155" s="493"/>
      <c r="R155" s="494"/>
    </row>
    <row r="156" spans="1:18" s="321" customFormat="1" ht="18.75" customHeight="1" x14ac:dyDescent="0.2">
      <c r="A156" s="863"/>
      <c r="B156" s="866"/>
      <c r="C156" s="523" t="s">
        <v>6846</v>
      </c>
      <c r="D156" s="869"/>
      <c r="E156" s="491">
        <v>204</v>
      </c>
      <c r="F156" s="491" t="s">
        <v>5822</v>
      </c>
      <c r="G156" s="530">
        <v>42536</v>
      </c>
      <c r="H156" s="533" t="s">
        <v>7915</v>
      </c>
      <c r="I156" s="535" t="s">
        <v>7916</v>
      </c>
      <c r="J156" s="536" t="s">
        <v>1799</v>
      </c>
      <c r="K156" s="492"/>
      <c r="L156" s="536" t="s">
        <v>1799</v>
      </c>
      <c r="M156" s="492"/>
      <c r="N156" s="538" t="s">
        <v>1799</v>
      </c>
      <c r="O156" s="538"/>
      <c r="P156" s="538"/>
      <c r="Q156" s="493"/>
      <c r="R156" s="494"/>
    </row>
    <row r="157" spans="1:18" s="321" customFormat="1" ht="18.75" customHeight="1" x14ac:dyDescent="0.2">
      <c r="A157" s="863"/>
      <c r="B157" s="866"/>
      <c r="C157" s="523" t="s">
        <v>7180</v>
      </c>
      <c r="D157" s="869"/>
      <c r="E157" s="491">
        <v>1531.9</v>
      </c>
      <c r="F157" s="491" t="s">
        <v>5822</v>
      </c>
      <c r="G157" s="530">
        <v>42536</v>
      </c>
      <c r="H157" s="533" t="s">
        <v>7917</v>
      </c>
      <c r="I157" s="535" t="s">
        <v>7918</v>
      </c>
      <c r="J157" s="536" t="s">
        <v>1799</v>
      </c>
      <c r="K157" s="492"/>
      <c r="L157" s="536" t="s">
        <v>1799</v>
      </c>
      <c r="M157" s="492"/>
      <c r="N157" s="538" t="s">
        <v>1799</v>
      </c>
      <c r="O157" s="538"/>
      <c r="P157" s="538"/>
      <c r="Q157" s="493"/>
      <c r="R157" s="494"/>
    </row>
    <row r="158" spans="1:18" s="321" customFormat="1" ht="18.75" customHeight="1" x14ac:dyDescent="0.2">
      <c r="A158" s="863"/>
      <c r="B158" s="866"/>
      <c r="C158" s="523" t="s">
        <v>7405</v>
      </c>
      <c r="D158" s="869"/>
      <c r="E158" s="491">
        <v>1110</v>
      </c>
      <c r="F158" s="491" t="s">
        <v>5822</v>
      </c>
      <c r="G158" s="530">
        <v>42536</v>
      </c>
      <c r="H158" s="533" t="s">
        <v>7915</v>
      </c>
      <c r="I158" s="535" t="s">
        <v>7919</v>
      </c>
      <c r="J158" s="536" t="s">
        <v>1799</v>
      </c>
      <c r="K158" s="492"/>
      <c r="L158" s="536" t="s">
        <v>1799</v>
      </c>
      <c r="M158" s="492"/>
      <c r="N158" s="538" t="s">
        <v>1799</v>
      </c>
      <c r="O158" s="538"/>
      <c r="P158" s="538"/>
      <c r="Q158" s="493"/>
      <c r="R158" s="494"/>
    </row>
    <row r="159" spans="1:18" s="321" customFormat="1" ht="29.25" customHeight="1" x14ac:dyDescent="0.2">
      <c r="A159" s="863"/>
      <c r="B159" s="866"/>
      <c r="C159" s="523" t="s">
        <v>7920</v>
      </c>
      <c r="D159" s="869"/>
      <c r="E159" s="491">
        <v>7022</v>
      </c>
      <c r="F159" s="491" t="s">
        <v>5822</v>
      </c>
      <c r="G159" s="530">
        <v>42544</v>
      </c>
      <c r="H159" s="533" t="s">
        <v>7921</v>
      </c>
      <c r="I159" s="535" t="s">
        <v>7922</v>
      </c>
      <c r="J159" s="536" t="s">
        <v>1799</v>
      </c>
      <c r="K159" s="492"/>
      <c r="L159" s="536" t="s">
        <v>1799</v>
      </c>
      <c r="M159" s="492"/>
      <c r="N159" s="538"/>
      <c r="O159" s="538"/>
      <c r="P159" s="538" t="s">
        <v>1799</v>
      </c>
      <c r="Q159" s="493"/>
      <c r="R159" s="494"/>
    </row>
    <row r="160" spans="1:18" s="321" customFormat="1" ht="29.25" customHeight="1" x14ac:dyDescent="0.2">
      <c r="A160" s="863"/>
      <c r="B160" s="866"/>
      <c r="C160" s="523" t="s">
        <v>7923</v>
      </c>
      <c r="D160" s="869"/>
      <c r="E160" s="491">
        <v>3250</v>
      </c>
      <c r="F160" s="491" t="s">
        <v>5822</v>
      </c>
      <c r="G160" s="530">
        <v>42544</v>
      </c>
      <c r="H160" s="533" t="s">
        <v>7924</v>
      </c>
      <c r="I160" s="535" t="s">
        <v>7925</v>
      </c>
      <c r="J160" s="536" t="s">
        <v>1799</v>
      </c>
      <c r="K160" s="492"/>
      <c r="L160" s="536" t="s">
        <v>1799</v>
      </c>
      <c r="M160" s="492"/>
      <c r="N160" s="538" t="s">
        <v>1799</v>
      </c>
      <c r="O160" s="538"/>
      <c r="P160" s="538"/>
      <c r="Q160" s="493"/>
      <c r="R160" s="494"/>
    </row>
    <row r="161" spans="1:18" s="321" customFormat="1" ht="29.25" customHeight="1" x14ac:dyDescent="0.2">
      <c r="A161" s="863"/>
      <c r="B161" s="866"/>
      <c r="C161" s="523" t="s">
        <v>7926</v>
      </c>
      <c r="D161" s="869"/>
      <c r="E161" s="491">
        <v>4225</v>
      </c>
      <c r="F161" s="491" t="s">
        <v>5822</v>
      </c>
      <c r="G161" s="530">
        <v>42544</v>
      </c>
      <c r="H161" s="533" t="s">
        <v>7927</v>
      </c>
      <c r="I161" s="535" t="s">
        <v>7928</v>
      </c>
      <c r="J161" s="536" t="s">
        <v>1799</v>
      </c>
      <c r="K161" s="492"/>
      <c r="L161" s="536" t="s">
        <v>1799</v>
      </c>
      <c r="M161" s="492"/>
      <c r="N161" s="538" t="s">
        <v>1799</v>
      </c>
      <c r="O161" s="538"/>
      <c r="P161" s="538"/>
      <c r="Q161" s="493"/>
      <c r="R161" s="494"/>
    </row>
    <row r="162" spans="1:18" s="321" customFormat="1" ht="29.25" customHeight="1" x14ac:dyDescent="0.2">
      <c r="A162" s="864"/>
      <c r="B162" s="867"/>
      <c r="C162" s="523" t="s">
        <v>7929</v>
      </c>
      <c r="D162" s="870"/>
      <c r="E162" s="491">
        <v>5544</v>
      </c>
      <c r="F162" s="491" t="s">
        <v>5822</v>
      </c>
      <c r="G162" s="530">
        <v>42544</v>
      </c>
      <c r="H162" s="533" t="s">
        <v>7930</v>
      </c>
      <c r="I162" s="535" t="s">
        <v>7931</v>
      </c>
      <c r="J162" s="536" t="s">
        <v>1799</v>
      </c>
      <c r="K162" s="492"/>
      <c r="L162" s="536" t="s">
        <v>1799</v>
      </c>
      <c r="M162" s="492"/>
      <c r="N162" s="538" t="s">
        <v>1799</v>
      </c>
      <c r="O162" s="538"/>
      <c r="P162" s="538"/>
      <c r="Q162" s="493"/>
      <c r="R162" s="494"/>
    </row>
    <row r="163" spans="1:18" s="321" customFormat="1" ht="27" customHeight="1" x14ac:dyDescent="0.2">
      <c r="A163" s="862">
        <v>82</v>
      </c>
      <c r="B163" s="865" t="s">
        <v>8112</v>
      </c>
      <c r="C163" s="523" t="s">
        <v>3649</v>
      </c>
      <c r="D163" s="868" t="s">
        <v>8392</v>
      </c>
      <c r="E163" s="491">
        <v>253.25</v>
      </c>
      <c r="F163" s="491" t="s">
        <v>5822</v>
      </c>
      <c r="G163" s="871">
        <v>42527</v>
      </c>
      <c r="H163" s="533" t="s">
        <v>7932</v>
      </c>
      <c r="I163" s="535" t="s">
        <v>7933</v>
      </c>
      <c r="J163" s="536" t="s">
        <v>1799</v>
      </c>
      <c r="K163" s="492"/>
      <c r="L163" s="536" t="s">
        <v>1799</v>
      </c>
      <c r="M163" s="492"/>
      <c r="N163" s="538" t="s">
        <v>1799</v>
      </c>
      <c r="O163" s="538"/>
      <c r="P163" s="538"/>
      <c r="Q163" s="493"/>
      <c r="R163" s="494"/>
    </row>
    <row r="164" spans="1:18" s="321" customFormat="1" ht="27" customHeight="1" x14ac:dyDescent="0.2">
      <c r="A164" s="863"/>
      <c r="B164" s="866"/>
      <c r="C164" s="523" t="s">
        <v>3643</v>
      </c>
      <c r="D164" s="869"/>
      <c r="E164" s="491">
        <v>112.3</v>
      </c>
      <c r="F164" s="491" t="s">
        <v>5822</v>
      </c>
      <c r="G164" s="872"/>
      <c r="H164" s="533" t="s">
        <v>7932</v>
      </c>
      <c r="I164" s="535" t="s">
        <v>7934</v>
      </c>
      <c r="J164" s="536" t="s">
        <v>1799</v>
      </c>
      <c r="K164" s="492"/>
      <c r="L164" s="536" t="s">
        <v>1799</v>
      </c>
      <c r="M164" s="492"/>
      <c r="N164" s="538"/>
      <c r="O164" s="538"/>
      <c r="P164" s="538" t="s">
        <v>1799</v>
      </c>
      <c r="Q164" s="493"/>
      <c r="R164" s="494"/>
    </row>
    <row r="165" spans="1:18" s="321" customFormat="1" ht="27" customHeight="1" x14ac:dyDescent="0.2">
      <c r="A165" s="863"/>
      <c r="B165" s="866"/>
      <c r="C165" s="523" t="s">
        <v>6087</v>
      </c>
      <c r="D165" s="869"/>
      <c r="E165" s="491">
        <v>688</v>
      </c>
      <c r="F165" s="491" t="s">
        <v>5822</v>
      </c>
      <c r="G165" s="872"/>
      <c r="H165" s="533" t="s">
        <v>7932</v>
      </c>
      <c r="I165" s="535" t="s">
        <v>7935</v>
      </c>
      <c r="J165" s="536" t="s">
        <v>1799</v>
      </c>
      <c r="K165" s="492"/>
      <c r="L165" s="536" t="s">
        <v>1799</v>
      </c>
      <c r="M165" s="492"/>
      <c r="N165" s="538" t="s">
        <v>1799</v>
      </c>
      <c r="O165" s="538"/>
      <c r="P165" s="538"/>
      <c r="Q165" s="493"/>
      <c r="R165" s="494"/>
    </row>
    <row r="166" spans="1:18" s="321" customFormat="1" ht="22.5" x14ac:dyDescent="0.2">
      <c r="A166" s="864"/>
      <c r="B166" s="867"/>
      <c r="C166" s="523" t="s">
        <v>7163</v>
      </c>
      <c r="D166" s="870"/>
      <c r="E166" s="491">
        <v>1207</v>
      </c>
      <c r="F166" s="491" t="s">
        <v>5822</v>
      </c>
      <c r="G166" s="873"/>
      <c r="H166" s="533" t="s">
        <v>7936</v>
      </c>
      <c r="I166" s="535" t="s">
        <v>7937</v>
      </c>
      <c r="J166" s="536" t="s">
        <v>1799</v>
      </c>
      <c r="K166" s="492"/>
      <c r="L166" s="536" t="s">
        <v>1799</v>
      </c>
      <c r="M166" s="492"/>
      <c r="N166" s="538" t="s">
        <v>1799</v>
      </c>
      <c r="O166" s="538"/>
      <c r="P166" s="538"/>
      <c r="Q166" s="493"/>
      <c r="R166" s="494"/>
    </row>
    <row r="167" spans="1:18" s="321" customFormat="1" ht="22.5" x14ac:dyDescent="0.2">
      <c r="A167" s="526">
        <v>83</v>
      </c>
      <c r="B167" s="527" t="s">
        <v>8113</v>
      </c>
      <c r="C167" s="523" t="s">
        <v>5824</v>
      </c>
      <c r="D167" s="523" t="s">
        <v>7938</v>
      </c>
      <c r="E167" s="491">
        <v>4990</v>
      </c>
      <c r="F167" s="491" t="s">
        <v>5822</v>
      </c>
      <c r="G167" s="530">
        <v>42534</v>
      </c>
      <c r="H167" s="533" t="s">
        <v>7939</v>
      </c>
      <c r="I167" s="535" t="s">
        <v>7940</v>
      </c>
      <c r="J167" s="536" t="s">
        <v>1799</v>
      </c>
      <c r="K167" s="492"/>
      <c r="L167" s="536" t="s">
        <v>1799</v>
      </c>
      <c r="M167" s="492"/>
      <c r="N167" s="538"/>
      <c r="O167" s="538"/>
      <c r="P167" s="538" t="s">
        <v>1799</v>
      </c>
      <c r="Q167" s="493"/>
      <c r="R167" s="494"/>
    </row>
    <row r="168" spans="1:18" s="321" customFormat="1" ht="33.75" x14ac:dyDescent="0.2">
      <c r="A168" s="526">
        <v>84</v>
      </c>
      <c r="B168" s="527" t="s">
        <v>8114</v>
      </c>
      <c r="C168" s="523" t="s">
        <v>7700</v>
      </c>
      <c r="D168" s="523" t="s">
        <v>7941</v>
      </c>
      <c r="E168" s="491">
        <v>4430.5</v>
      </c>
      <c r="F168" s="491" t="s">
        <v>5822</v>
      </c>
      <c r="G168" s="530">
        <v>42524</v>
      </c>
      <c r="H168" s="533" t="s">
        <v>7942</v>
      </c>
      <c r="I168" s="535" t="s">
        <v>7943</v>
      </c>
      <c r="J168" s="536" t="s">
        <v>1799</v>
      </c>
      <c r="K168" s="492"/>
      <c r="L168" s="536" t="s">
        <v>1799</v>
      </c>
      <c r="M168" s="492"/>
      <c r="N168" s="538" t="s">
        <v>1799</v>
      </c>
      <c r="O168" s="538"/>
      <c r="P168" s="538"/>
      <c r="Q168" s="493"/>
      <c r="R168" s="494"/>
    </row>
    <row r="169" spans="1:18" s="321" customFormat="1" ht="33.75" x14ac:dyDescent="0.2">
      <c r="A169" s="526">
        <v>85</v>
      </c>
      <c r="B169" s="527" t="s">
        <v>8115</v>
      </c>
      <c r="C169" s="523" t="s">
        <v>6991</v>
      </c>
      <c r="D169" s="523" t="s">
        <v>8116</v>
      </c>
      <c r="E169" s="491">
        <v>310</v>
      </c>
      <c r="F169" s="491" t="s">
        <v>5822</v>
      </c>
      <c r="G169" s="530">
        <v>42527</v>
      </c>
      <c r="H169" s="533" t="s">
        <v>7944</v>
      </c>
      <c r="I169" s="535" t="s">
        <v>7945</v>
      </c>
      <c r="J169" s="536" t="s">
        <v>1799</v>
      </c>
      <c r="K169" s="492"/>
      <c r="L169" s="536" t="s">
        <v>1799</v>
      </c>
      <c r="M169" s="492"/>
      <c r="N169" s="538" t="s">
        <v>1799</v>
      </c>
      <c r="O169" s="538"/>
      <c r="P169" s="538"/>
      <c r="Q169" s="493"/>
      <c r="R169" s="494"/>
    </row>
    <row r="170" spans="1:18" s="321" customFormat="1" ht="33.75" x14ac:dyDescent="0.2">
      <c r="A170" s="526">
        <v>86</v>
      </c>
      <c r="B170" s="527" t="s">
        <v>8117</v>
      </c>
      <c r="C170" s="523" t="s">
        <v>8017</v>
      </c>
      <c r="D170" s="523" t="s">
        <v>8018</v>
      </c>
      <c r="E170" s="491">
        <v>8358.4</v>
      </c>
      <c r="F170" s="491" t="s">
        <v>5822</v>
      </c>
      <c r="G170" s="530">
        <v>42551</v>
      </c>
      <c r="H170" s="533" t="s">
        <v>8019</v>
      </c>
      <c r="I170" s="535" t="s">
        <v>7946</v>
      </c>
      <c r="J170" s="536" t="s">
        <v>1799</v>
      </c>
      <c r="K170" s="492"/>
      <c r="L170" s="536" t="s">
        <v>1799</v>
      </c>
      <c r="M170" s="492"/>
      <c r="N170" s="538"/>
      <c r="O170" s="538"/>
      <c r="P170" s="538" t="s">
        <v>1799</v>
      </c>
      <c r="Q170" s="493"/>
      <c r="R170" s="494"/>
    </row>
    <row r="171" spans="1:18" s="321" customFormat="1" ht="33.75" x14ac:dyDescent="0.2">
      <c r="A171" s="526">
        <v>87</v>
      </c>
      <c r="B171" s="527" t="s">
        <v>8118</v>
      </c>
      <c r="C171" s="523" t="s">
        <v>7947</v>
      </c>
      <c r="D171" s="523" t="s">
        <v>7948</v>
      </c>
      <c r="E171" s="491">
        <v>700</v>
      </c>
      <c r="F171" s="491" t="s">
        <v>5822</v>
      </c>
      <c r="G171" s="530">
        <v>42534</v>
      </c>
      <c r="H171" s="533" t="s">
        <v>7949</v>
      </c>
      <c r="I171" s="535" t="s">
        <v>7950</v>
      </c>
      <c r="J171" s="536" t="s">
        <v>1799</v>
      </c>
      <c r="K171" s="492"/>
      <c r="L171" s="536" t="s">
        <v>1799</v>
      </c>
      <c r="M171" s="492"/>
      <c r="N171" s="538" t="s">
        <v>1799</v>
      </c>
      <c r="O171" s="538"/>
      <c r="P171" s="538"/>
      <c r="Q171" s="493"/>
      <c r="R171" s="494"/>
    </row>
    <row r="172" spans="1:18" s="321" customFormat="1" ht="18.75" customHeight="1" x14ac:dyDescent="0.2">
      <c r="A172" s="862">
        <v>88</v>
      </c>
      <c r="B172" s="865" t="s">
        <v>8119</v>
      </c>
      <c r="C172" s="523" t="s">
        <v>5716</v>
      </c>
      <c r="D172" s="868" t="s">
        <v>5902</v>
      </c>
      <c r="E172" s="491">
        <v>169.5</v>
      </c>
      <c r="F172" s="491" t="s">
        <v>5822</v>
      </c>
      <c r="G172" s="871">
        <v>42524</v>
      </c>
      <c r="H172" s="874" t="s">
        <v>7951</v>
      </c>
      <c r="I172" s="535" t="s">
        <v>7952</v>
      </c>
      <c r="J172" s="536" t="s">
        <v>1799</v>
      </c>
      <c r="K172" s="492"/>
      <c r="L172" s="536" t="s">
        <v>1799</v>
      </c>
      <c r="M172" s="492"/>
      <c r="N172" s="538" t="s">
        <v>1799</v>
      </c>
      <c r="O172" s="538"/>
      <c r="P172" s="538"/>
      <c r="Q172" s="493"/>
      <c r="R172" s="494"/>
    </row>
    <row r="173" spans="1:18" s="321" customFormat="1" ht="18.75" customHeight="1" x14ac:dyDescent="0.2">
      <c r="A173" s="864"/>
      <c r="B173" s="867"/>
      <c r="C173" s="523" t="s">
        <v>5719</v>
      </c>
      <c r="D173" s="870"/>
      <c r="E173" s="491">
        <v>166.79</v>
      </c>
      <c r="F173" s="491" t="s">
        <v>5822</v>
      </c>
      <c r="G173" s="873"/>
      <c r="H173" s="876"/>
      <c r="I173" s="535" t="s">
        <v>7953</v>
      </c>
      <c r="J173" s="536" t="s">
        <v>1799</v>
      </c>
      <c r="K173" s="492"/>
      <c r="L173" s="536" t="s">
        <v>1799</v>
      </c>
      <c r="M173" s="492"/>
      <c r="N173" s="538" t="s">
        <v>1799</v>
      </c>
      <c r="O173" s="538"/>
      <c r="P173" s="538"/>
      <c r="Q173" s="493"/>
      <c r="R173" s="494"/>
    </row>
    <row r="174" spans="1:18" s="321" customFormat="1" ht="33.75" x14ac:dyDescent="0.2">
      <c r="A174" s="526">
        <v>89</v>
      </c>
      <c r="B174" s="527" t="s">
        <v>8120</v>
      </c>
      <c r="C174" s="523" t="s">
        <v>7681</v>
      </c>
      <c r="D174" s="523" t="s">
        <v>8010</v>
      </c>
      <c r="E174" s="491">
        <v>2365</v>
      </c>
      <c r="F174" s="491" t="s">
        <v>5822</v>
      </c>
      <c r="G174" s="530">
        <v>42534</v>
      </c>
      <c r="H174" s="533" t="s">
        <v>7954</v>
      </c>
      <c r="I174" s="535" t="s">
        <v>7955</v>
      </c>
      <c r="J174" s="549" t="s">
        <v>5699</v>
      </c>
      <c r="K174" s="549" t="s">
        <v>5699</v>
      </c>
      <c r="L174" s="549" t="s">
        <v>5699</v>
      </c>
      <c r="M174" s="549" t="s">
        <v>5699</v>
      </c>
      <c r="N174" s="549" t="s">
        <v>5699</v>
      </c>
      <c r="O174" s="549" t="s">
        <v>5699</v>
      </c>
      <c r="P174" s="549" t="s">
        <v>5699</v>
      </c>
      <c r="Q174" s="565" t="s">
        <v>5699</v>
      </c>
      <c r="R174" s="494" t="s">
        <v>9079</v>
      </c>
    </row>
    <row r="175" spans="1:18" s="321" customFormat="1" ht="33.75" x14ac:dyDescent="0.2">
      <c r="A175" s="526">
        <v>90</v>
      </c>
      <c r="B175" s="527" t="s">
        <v>8121</v>
      </c>
      <c r="C175" s="523" t="s">
        <v>6074</v>
      </c>
      <c r="D175" s="523" t="s">
        <v>8011</v>
      </c>
      <c r="E175" s="491">
        <v>1130</v>
      </c>
      <c r="F175" s="491" t="s">
        <v>5822</v>
      </c>
      <c r="G175" s="530">
        <v>42534</v>
      </c>
      <c r="H175" s="533" t="s">
        <v>7954</v>
      </c>
      <c r="I175" s="535" t="s">
        <v>7956</v>
      </c>
      <c r="J175" s="536" t="s">
        <v>1799</v>
      </c>
      <c r="K175" s="492"/>
      <c r="L175" s="536" t="s">
        <v>1799</v>
      </c>
      <c r="M175" s="492"/>
      <c r="N175" s="538" t="s">
        <v>1799</v>
      </c>
      <c r="O175" s="538"/>
      <c r="P175" s="538"/>
      <c r="Q175" s="493"/>
      <c r="R175" s="494"/>
    </row>
    <row r="176" spans="1:18" s="321" customFormat="1" ht="29.25" x14ac:dyDescent="0.2">
      <c r="A176" s="526">
        <v>91</v>
      </c>
      <c r="B176" s="527" t="s">
        <v>8122</v>
      </c>
      <c r="C176" s="523" t="s">
        <v>7957</v>
      </c>
      <c r="D176" s="523" t="s">
        <v>7958</v>
      </c>
      <c r="E176" s="491">
        <v>3430</v>
      </c>
      <c r="F176" s="491" t="s">
        <v>5822</v>
      </c>
      <c r="G176" s="530">
        <v>42536</v>
      </c>
      <c r="H176" s="533" t="s">
        <v>7959</v>
      </c>
      <c r="I176" s="535" t="s">
        <v>7960</v>
      </c>
      <c r="J176" s="536" t="s">
        <v>1799</v>
      </c>
      <c r="K176" s="492"/>
      <c r="L176" s="536" t="s">
        <v>1799</v>
      </c>
      <c r="M176" s="492"/>
      <c r="N176" s="538" t="s">
        <v>1799</v>
      </c>
      <c r="O176" s="538"/>
      <c r="P176" s="538"/>
      <c r="Q176" s="493"/>
      <c r="R176" s="494"/>
    </row>
    <row r="177" spans="1:18" s="321" customFormat="1" ht="45" x14ac:dyDescent="0.2">
      <c r="A177" s="526">
        <v>92</v>
      </c>
      <c r="B177" s="527" t="s">
        <v>8123</v>
      </c>
      <c r="C177" s="523" t="s">
        <v>7961</v>
      </c>
      <c r="D177" s="523" t="s">
        <v>7962</v>
      </c>
      <c r="E177" s="491">
        <v>3640</v>
      </c>
      <c r="F177" s="491" t="s">
        <v>5822</v>
      </c>
      <c r="G177" s="530">
        <v>42548</v>
      </c>
      <c r="H177" s="533" t="s">
        <v>7963</v>
      </c>
      <c r="I177" s="535" t="s">
        <v>7964</v>
      </c>
      <c r="J177" s="536" t="s">
        <v>1799</v>
      </c>
      <c r="K177" s="492"/>
      <c r="L177" s="536" t="s">
        <v>1799</v>
      </c>
      <c r="M177" s="492"/>
      <c r="N177" s="538"/>
      <c r="O177" s="538"/>
      <c r="P177" s="538" t="s">
        <v>1799</v>
      </c>
      <c r="Q177" s="493"/>
      <c r="R177" s="494"/>
    </row>
    <row r="178" spans="1:18" s="321" customFormat="1" ht="33.75" x14ac:dyDescent="0.2">
      <c r="A178" s="526">
        <v>93</v>
      </c>
      <c r="B178" s="527" t="s">
        <v>8124</v>
      </c>
      <c r="C178" s="523" t="s">
        <v>7790</v>
      </c>
      <c r="D178" s="523" t="s">
        <v>8125</v>
      </c>
      <c r="E178" s="491">
        <v>185</v>
      </c>
      <c r="F178" s="491" t="s">
        <v>5822</v>
      </c>
      <c r="G178" s="530">
        <v>42543</v>
      </c>
      <c r="H178" s="491" t="s">
        <v>7965</v>
      </c>
      <c r="I178" s="535" t="s">
        <v>7966</v>
      </c>
      <c r="J178" s="536" t="s">
        <v>1799</v>
      </c>
      <c r="K178" s="492"/>
      <c r="L178" s="536" t="s">
        <v>1799</v>
      </c>
      <c r="M178" s="492"/>
      <c r="N178" s="538" t="s">
        <v>1799</v>
      </c>
      <c r="O178" s="538"/>
      <c r="P178" s="538"/>
      <c r="Q178" s="493"/>
      <c r="R178" s="494"/>
    </row>
    <row r="179" spans="1:18" s="321" customFormat="1" ht="22.5" x14ac:dyDescent="0.2">
      <c r="A179" s="526">
        <v>94</v>
      </c>
      <c r="B179" s="527" t="s">
        <v>8126</v>
      </c>
      <c r="C179" s="523" t="s">
        <v>5929</v>
      </c>
      <c r="D179" s="523" t="s">
        <v>7967</v>
      </c>
      <c r="E179" s="491">
        <v>380.7</v>
      </c>
      <c r="F179" s="491" t="s">
        <v>5822</v>
      </c>
      <c r="G179" s="530">
        <v>42543</v>
      </c>
      <c r="H179" s="533" t="s">
        <v>7968</v>
      </c>
      <c r="I179" s="535" t="s">
        <v>7969</v>
      </c>
      <c r="J179" s="536" t="s">
        <v>1799</v>
      </c>
      <c r="K179" s="492"/>
      <c r="L179" s="536" t="s">
        <v>1799</v>
      </c>
      <c r="M179" s="492"/>
      <c r="N179" s="538" t="s">
        <v>1799</v>
      </c>
      <c r="O179" s="538"/>
      <c r="P179" s="538"/>
      <c r="Q179" s="493"/>
      <c r="R179" s="494"/>
    </row>
    <row r="180" spans="1:18" s="321" customFormat="1" ht="87.75" x14ac:dyDescent="0.2">
      <c r="A180" s="526">
        <v>95</v>
      </c>
      <c r="B180" s="527" t="s">
        <v>7973</v>
      </c>
      <c r="C180" s="523" t="s">
        <v>7974</v>
      </c>
      <c r="D180" s="523" t="s">
        <v>7975</v>
      </c>
      <c r="E180" s="491">
        <v>1105.2</v>
      </c>
      <c r="F180" s="491" t="s">
        <v>5777</v>
      </c>
      <c r="G180" s="530">
        <v>42549</v>
      </c>
      <c r="H180" s="533" t="s">
        <v>7976</v>
      </c>
      <c r="I180" s="535" t="s">
        <v>7977</v>
      </c>
      <c r="J180" s="536" t="s">
        <v>1799</v>
      </c>
      <c r="K180" s="492"/>
      <c r="L180" s="536" t="s">
        <v>1799</v>
      </c>
      <c r="M180" s="492"/>
      <c r="N180" s="538"/>
      <c r="O180" s="538"/>
      <c r="P180" s="538" t="s">
        <v>1799</v>
      </c>
      <c r="Q180" s="493"/>
      <c r="R180" s="494"/>
    </row>
    <row r="181" spans="1:18" s="321" customFormat="1" ht="33.75" x14ac:dyDescent="0.2">
      <c r="A181" s="526">
        <v>96</v>
      </c>
      <c r="B181" s="527" t="s">
        <v>8127</v>
      </c>
      <c r="C181" s="523" t="s">
        <v>7685</v>
      </c>
      <c r="D181" s="523" t="s">
        <v>7970</v>
      </c>
      <c r="E181" s="491">
        <v>1278.3800000000001</v>
      </c>
      <c r="F181" s="491" t="s">
        <v>5822</v>
      </c>
      <c r="G181" s="530">
        <v>42551</v>
      </c>
      <c r="H181" s="533" t="s">
        <v>7971</v>
      </c>
      <c r="I181" s="535" t="s">
        <v>7972</v>
      </c>
      <c r="J181" s="536" t="s">
        <v>1799</v>
      </c>
      <c r="K181" s="492"/>
      <c r="L181" s="536" t="s">
        <v>1799</v>
      </c>
      <c r="M181" s="492"/>
      <c r="N181" s="538" t="s">
        <v>1799</v>
      </c>
      <c r="O181" s="538"/>
      <c r="P181" s="538"/>
      <c r="Q181" s="493"/>
      <c r="R181" s="494"/>
    </row>
    <row r="182" spans="1:18" s="321" customFormat="1" ht="29.25" customHeight="1" x14ac:dyDescent="0.2">
      <c r="A182" s="862">
        <v>97</v>
      </c>
      <c r="B182" s="865" t="s">
        <v>8128</v>
      </c>
      <c r="C182" s="523" t="s">
        <v>5835</v>
      </c>
      <c r="D182" s="868" t="s">
        <v>7978</v>
      </c>
      <c r="E182" s="491">
        <v>540</v>
      </c>
      <c r="F182" s="491" t="s">
        <v>5777</v>
      </c>
      <c r="G182" s="530">
        <v>42557</v>
      </c>
      <c r="H182" s="533" t="s">
        <v>7979</v>
      </c>
      <c r="I182" s="535" t="s">
        <v>7980</v>
      </c>
      <c r="J182" s="536" t="s">
        <v>1799</v>
      </c>
      <c r="K182" s="492"/>
      <c r="L182" s="536" t="s">
        <v>1799</v>
      </c>
      <c r="M182" s="492"/>
      <c r="N182" s="538" t="s">
        <v>1799</v>
      </c>
      <c r="O182" s="538"/>
      <c r="P182" s="538"/>
      <c r="Q182" s="493"/>
      <c r="R182" s="494"/>
    </row>
    <row r="183" spans="1:18" s="321" customFormat="1" ht="18.75" customHeight="1" x14ac:dyDescent="0.2">
      <c r="A183" s="863"/>
      <c r="B183" s="866"/>
      <c r="C183" s="523" t="s">
        <v>6988</v>
      </c>
      <c r="D183" s="869"/>
      <c r="E183" s="491">
        <v>274</v>
      </c>
      <c r="F183" s="491" t="s">
        <v>5777</v>
      </c>
      <c r="G183" s="530">
        <v>42557</v>
      </c>
      <c r="H183" s="533" t="s">
        <v>7981</v>
      </c>
      <c r="I183" s="535" t="s">
        <v>7982</v>
      </c>
      <c r="J183" s="536" t="s">
        <v>1799</v>
      </c>
      <c r="K183" s="492"/>
      <c r="L183" s="536" t="s">
        <v>1799</v>
      </c>
      <c r="M183" s="492"/>
      <c r="N183" s="538" t="s">
        <v>1799</v>
      </c>
      <c r="O183" s="538"/>
      <c r="P183" s="538"/>
      <c r="Q183" s="493"/>
      <c r="R183" s="494"/>
    </row>
    <row r="184" spans="1:18" s="321" customFormat="1" ht="29.25" customHeight="1" x14ac:dyDescent="0.2">
      <c r="A184" s="864"/>
      <c r="B184" s="867"/>
      <c r="C184" s="523" t="s">
        <v>6991</v>
      </c>
      <c r="D184" s="870"/>
      <c r="E184" s="491">
        <v>2023</v>
      </c>
      <c r="F184" s="491" t="s">
        <v>5777</v>
      </c>
      <c r="G184" s="530">
        <v>42557</v>
      </c>
      <c r="H184" s="533" t="s">
        <v>7979</v>
      </c>
      <c r="I184" s="535" t="s">
        <v>7983</v>
      </c>
      <c r="J184" s="536" t="s">
        <v>1799</v>
      </c>
      <c r="K184" s="492"/>
      <c r="L184" s="536" t="s">
        <v>1799</v>
      </c>
      <c r="M184" s="492"/>
      <c r="N184" s="538" t="s">
        <v>1799</v>
      </c>
      <c r="O184" s="538"/>
      <c r="P184" s="538"/>
      <c r="Q184" s="493"/>
      <c r="R184" s="494"/>
    </row>
    <row r="185" spans="1:18" s="321" customFormat="1" ht="56.25" x14ac:dyDescent="0.2">
      <c r="A185" s="862">
        <v>98</v>
      </c>
      <c r="B185" s="865" t="s">
        <v>8129</v>
      </c>
      <c r="C185" s="523" t="s">
        <v>6813</v>
      </c>
      <c r="D185" s="868" t="s">
        <v>7984</v>
      </c>
      <c r="E185" s="491">
        <v>75</v>
      </c>
      <c r="F185" s="491" t="s">
        <v>5777</v>
      </c>
      <c r="G185" s="530">
        <v>42558</v>
      </c>
      <c r="H185" s="533" t="s">
        <v>7985</v>
      </c>
      <c r="I185" s="535" t="s">
        <v>7986</v>
      </c>
      <c r="J185" s="536"/>
      <c r="K185" s="536" t="s">
        <v>1799</v>
      </c>
      <c r="L185" s="536" t="s">
        <v>1799</v>
      </c>
      <c r="M185" s="492"/>
      <c r="N185" s="538"/>
      <c r="O185" s="538"/>
      <c r="P185" s="538"/>
      <c r="Q185" s="493" t="s">
        <v>1799</v>
      </c>
      <c r="R185" s="494" t="s">
        <v>9224</v>
      </c>
    </row>
    <row r="186" spans="1:18" s="321" customFormat="1" ht="29.25" customHeight="1" x14ac:dyDescent="0.2">
      <c r="A186" s="864"/>
      <c r="B186" s="867"/>
      <c r="C186" s="523" t="s">
        <v>3649</v>
      </c>
      <c r="D186" s="870"/>
      <c r="E186" s="491">
        <v>24.9</v>
      </c>
      <c r="F186" s="491" t="s">
        <v>5777</v>
      </c>
      <c r="G186" s="530">
        <v>42558</v>
      </c>
      <c r="H186" s="533" t="s">
        <v>7987</v>
      </c>
      <c r="I186" s="535" t="s">
        <v>7988</v>
      </c>
      <c r="J186" s="536" t="s">
        <v>1799</v>
      </c>
      <c r="K186" s="492"/>
      <c r="L186" s="536" t="s">
        <v>1799</v>
      </c>
      <c r="M186" s="492"/>
      <c r="N186" s="538" t="s">
        <v>1799</v>
      </c>
      <c r="O186" s="538"/>
      <c r="P186" s="538"/>
      <c r="Q186" s="493"/>
      <c r="R186" s="494"/>
    </row>
    <row r="187" spans="1:18" s="321" customFormat="1" ht="18.75" x14ac:dyDescent="0.2">
      <c r="A187" s="526">
        <v>99</v>
      </c>
      <c r="B187" s="527" t="s">
        <v>8130</v>
      </c>
      <c r="C187" s="525" t="s">
        <v>8131</v>
      </c>
      <c r="D187" s="525" t="s">
        <v>8132</v>
      </c>
      <c r="E187" s="491" t="s">
        <v>5699</v>
      </c>
      <c r="F187" s="491" t="s">
        <v>6109</v>
      </c>
      <c r="G187" s="530">
        <v>42604</v>
      </c>
      <c r="H187" s="533" t="s">
        <v>8133</v>
      </c>
      <c r="I187" s="495" t="s">
        <v>5699</v>
      </c>
      <c r="J187" s="536" t="s">
        <v>5699</v>
      </c>
      <c r="K187" s="536" t="s">
        <v>5699</v>
      </c>
      <c r="L187" s="536" t="s">
        <v>5699</v>
      </c>
      <c r="M187" s="536" t="s">
        <v>5699</v>
      </c>
      <c r="N187" s="536" t="s">
        <v>5699</v>
      </c>
      <c r="O187" s="536" t="s">
        <v>5699</v>
      </c>
      <c r="P187" s="536" t="s">
        <v>5699</v>
      </c>
      <c r="Q187" s="536" t="s">
        <v>5699</v>
      </c>
      <c r="R187" s="494" t="s">
        <v>8132</v>
      </c>
    </row>
    <row r="188" spans="1:18" s="321" customFormat="1" ht="29.25" customHeight="1" x14ac:dyDescent="0.2">
      <c r="A188" s="862">
        <v>100</v>
      </c>
      <c r="B188" s="865" t="s">
        <v>8134</v>
      </c>
      <c r="C188" s="523" t="s">
        <v>5818</v>
      </c>
      <c r="D188" s="868" t="s">
        <v>8135</v>
      </c>
      <c r="E188" s="491">
        <v>4327.1000000000004</v>
      </c>
      <c r="F188" s="491" t="s">
        <v>6109</v>
      </c>
      <c r="G188" s="871">
        <v>42604</v>
      </c>
      <c r="H188" s="533" t="s">
        <v>8136</v>
      </c>
      <c r="I188" s="535" t="s">
        <v>8137</v>
      </c>
      <c r="J188" s="536" t="s">
        <v>1799</v>
      </c>
      <c r="K188" s="492"/>
      <c r="L188" s="536" t="s">
        <v>1799</v>
      </c>
      <c r="M188" s="492"/>
      <c r="N188" s="538"/>
      <c r="O188" s="538"/>
      <c r="P188" s="538" t="s">
        <v>1799</v>
      </c>
      <c r="Q188" s="493"/>
      <c r="R188" s="494"/>
    </row>
    <row r="189" spans="1:18" s="321" customFormat="1" ht="19.5" customHeight="1" x14ac:dyDescent="0.2">
      <c r="A189" s="863"/>
      <c r="B189" s="866"/>
      <c r="C189" s="523" t="s">
        <v>8138</v>
      </c>
      <c r="D189" s="869"/>
      <c r="E189" s="491">
        <v>1914</v>
      </c>
      <c r="F189" s="491" t="s">
        <v>6109</v>
      </c>
      <c r="G189" s="872"/>
      <c r="H189" s="533" t="s">
        <v>8139</v>
      </c>
      <c r="I189" s="535" t="s">
        <v>8140</v>
      </c>
      <c r="J189" s="536" t="s">
        <v>1799</v>
      </c>
      <c r="K189" s="492"/>
      <c r="L189" s="536" t="s">
        <v>1799</v>
      </c>
      <c r="M189" s="492"/>
      <c r="N189" s="538"/>
      <c r="O189" s="538"/>
      <c r="P189" s="538" t="s">
        <v>1799</v>
      </c>
      <c r="Q189" s="493"/>
      <c r="R189" s="494"/>
    </row>
    <row r="190" spans="1:18" s="321" customFormat="1" ht="18.75" customHeight="1" x14ac:dyDescent="0.2">
      <c r="A190" s="863"/>
      <c r="B190" s="866"/>
      <c r="C190" s="523" t="s">
        <v>6616</v>
      </c>
      <c r="D190" s="869"/>
      <c r="E190" s="491">
        <v>1751.5</v>
      </c>
      <c r="F190" s="491" t="s">
        <v>6109</v>
      </c>
      <c r="G190" s="872"/>
      <c r="H190" s="533" t="s">
        <v>8141</v>
      </c>
      <c r="I190" s="535" t="s">
        <v>8142</v>
      </c>
      <c r="J190" s="536" t="s">
        <v>1799</v>
      </c>
      <c r="K190" s="492"/>
      <c r="L190" s="536" t="s">
        <v>1799</v>
      </c>
      <c r="M190" s="492"/>
      <c r="N190" s="538"/>
      <c r="O190" s="538"/>
      <c r="P190" s="538"/>
      <c r="Q190" s="493" t="s">
        <v>1799</v>
      </c>
      <c r="R190" s="494"/>
    </row>
    <row r="191" spans="1:18" s="321" customFormat="1" ht="18.75" customHeight="1" x14ac:dyDescent="0.2">
      <c r="A191" s="863"/>
      <c r="B191" s="866"/>
      <c r="C191" s="523" t="s">
        <v>5961</v>
      </c>
      <c r="D191" s="869"/>
      <c r="E191" s="491">
        <v>1900</v>
      </c>
      <c r="F191" s="491" t="s">
        <v>6109</v>
      </c>
      <c r="G191" s="872"/>
      <c r="H191" s="533" t="s">
        <v>8141</v>
      </c>
      <c r="I191" s="535" t="s">
        <v>8143</v>
      </c>
      <c r="J191" s="536" t="s">
        <v>1799</v>
      </c>
      <c r="K191" s="492"/>
      <c r="L191" s="536" t="s">
        <v>1799</v>
      </c>
      <c r="M191" s="492"/>
      <c r="N191" s="538" t="s">
        <v>1799</v>
      </c>
      <c r="O191" s="538"/>
      <c r="P191" s="538"/>
      <c r="Q191" s="493"/>
      <c r="R191" s="494"/>
    </row>
    <row r="192" spans="1:18" s="321" customFormat="1" ht="18.75" customHeight="1" x14ac:dyDescent="0.2">
      <c r="A192" s="863"/>
      <c r="B192" s="866"/>
      <c r="C192" s="523" t="s">
        <v>8144</v>
      </c>
      <c r="D192" s="869"/>
      <c r="E192" s="491">
        <v>325.75</v>
      </c>
      <c r="F192" s="491" t="s">
        <v>6109</v>
      </c>
      <c r="G192" s="872"/>
      <c r="H192" s="533" t="s">
        <v>8141</v>
      </c>
      <c r="I192" s="535" t="s">
        <v>8145</v>
      </c>
      <c r="J192" s="536" t="s">
        <v>1799</v>
      </c>
      <c r="K192" s="492"/>
      <c r="L192" s="536" t="s">
        <v>1799</v>
      </c>
      <c r="M192" s="492"/>
      <c r="N192" s="538" t="s">
        <v>1799</v>
      </c>
      <c r="O192" s="538"/>
      <c r="P192" s="538"/>
      <c r="Q192" s="493"/>
      <c r="R192" s="494"/>
    </row>
    <row r="193" spans="1:18" s="321" customFormat="1" ht="29.25" customHeight="1" x14ac:dyDescent="0.2">
      <c r="A193" s="864"/>
      <c r="B193" s="867"/>
      <c r="C193" s="523" t="s">
        <v>8146</v>
      </c>
      <c r="D193" s="870"/>
      <c r="E193" s="491">
        <v>20635</v>
      </c>
      <c r="F193" s="491" t="s">
        <v>6109</v>
      </c>
      <c r="G193" s="873"/>
      <c r="H193" s="533" t="s">
        <v>8147</v>
      </c>
      <c r="I193" s="535" t="s">
        <v>8148</v>
      </c>
      <c r="J193" s="536" t="s">
        <v>1799</v>
      </c>
      <c r="K193" s="492"/>
      <c r="L193" s="536" t="s">
        <v>1799</v>
      </c>
      <c r="M193" s="492"/>
      <c r="N193" s="538" t="s">
        <v>1799</v>
      </c>
      <c r="O193" s="538"/>
      <c r="P193" s="538"/>
      <c r="Q193" s="493"/>
      <c r="R193" s="494"/>
    </row>
    <row r="194" spans="1:18" s="321" customFormat="1" ht="22.5" x14ac:dyDescent="0.2">
      <c r="A194" s="526">
        <v>101</v>
      </c>
      <c r="B194" s="527" t="s">
        <v>8149</v>
      </c>
      <c r="C194" s="523" t="s">
        <v>6991</v>
      </c>
      <c r="D194" s="523" t="s">
        <v>7989</v>
      </c>
      <c r="E194" s="491">
        <v>960</v>
      </c>
      <c r="F194" s="491" t="s">
        <v>5777</v>
      </c>
      <c r="G194" s="530">
        <v>42562</v>
      </c>
      <c r="H194" s="533" t="s">
        <v>7990</v>
      </c>
      <c r="I194" s="535" t="s">
        <v>7991</v>
      </c>
      <c r="J194" s="536" t="s">
        <v>1799</v>
      </c>
      <c r="K194" s="492"/>
      <c r="L194" s="536" t="s">
        <v>1799</v>
      </c>
      <c r="M194" s="492"/>
      <c r="N194" s="538" t="s">
        <v>1799</v>
      </c>
      <c r="O194" s="538"/>
      <c r="P194" s="538" t="s">
        <v>1799</v>
      </c>
      <c r="Q194" s="493"/>
      <c r="R194" s="494"/>
    </row>
    <row r="195" spans="1:18" s="321" customFormat="1" ht="18.75" customHeight="1" x14ac:dyDescent="0.2">
      <c r="A195" s="862">
        <v>102</v>
      </c>
      <c r="B195" s="865" t="s">
        <v>8150</v>
      </c>
      <c r="C195" s="523" t="s">
        <v>8151</v>
      </c>
      <c r="D195" s="868" t="s">
        <v>8152</v>
      </c>
      <c r="E195" s="491">
        <v>2400</v>
      </c>
      <c r="F195" s="491" t="s">
        <v>6109</v>
      </c>
      <c r="G195" s="871">
        <v>42599</v>
      </c>
      <c r="H195" s="889" t="s">
        <v>8393</v>
      </c>
      <c r="I195" s="535" t="s">
        <v>8153</v>
      </c>
      <c r="J195" s="536" t="s">
        <v>1799</v>
      </c>
      <c r="K195" s="492"/>
      <c r="L195" s="536" t="s">
        <v>1799</v>
      </c>
      <c r="M195" s="492"/>
      <c r="N195" s="538" t="s">
        <v>1799</v>
      </c>
      <c r="O195" s="538"/>
      <c r="P195" s="538"/>
      <c r="Q195" s="493"/>
      <c r="R195" s="494"/>
    </row>
    <row r="196" spans="1:18" s="321" customFormat="1" ht="18.75" customHeight="1" x14ac:dyDescent="0.2">
      <c r="A196" s="863"/>
      <c r="B196" s="866"/>
      <c r="C196" s="523" t="s">
        <v>7257</v>
      </c>
      <c r="D196" s="869"/>
      <c r="E196" s="491">
        <v>2400</v>
      </c>
      <c r="F196" s="491" t="s">
        <v>6109</v>
      </c>
      <c r="G196" s="872"/>
      <c r="H196" s="890"/>
      <c r="I196" s="535" t="s">
        <v>8154</v>
      </c>
      <c r="J196" s="536" t="s">
        <v>1799</v>
      </c>
      <c r="K196" s="492"/>
      <c r="L196" s="536" t="s">
        <v>1799</v>
      </c>
      <c r="M196" s="492"/>
      <c r="N196" s="538" t="s">
        <v>1799</v>
      </c>
      <c r="O196" s="538"/>
      <c r="P196" s="538"/>
      <c r="Q196" s="493"/>
      <c r="R196" s="494"/>
    </row>
    <row r="197" spans="1:18" s="321" customFormat="1" ht="18.75" customHeight="1" x14ac:dyDescent="0.2">
      <c r="A197" s="863"/>
      <c r="B197" s="866"/>
      <c r="C197" s="523" t="s">
        <v>8394</v>
      </c>
      <c r="D197" s="869"/>
      <c r="E197" s="491">
        <v>2400</v>
      </c>
      <c r="F197" s="491" t="s">
        <v>6109</v>
      </c>
      <c r="G197" s="872"/>
      <c r="H197" s="890"/>
      <c r="I197" s="535" t="s">
        <v>8155</v>
      </c>
      <c r="J197" s="536" t="s">
        <v>1799</v>
      </c>
      <c r="K197" s="492"/>
      <c r="L197" s="536" t="s">
        <v>1799</v>
      </c>
      <c r="M197" s="492"/>
      <c r="N197" s="538" t="s">
        <v>1799</v>
      </c>
      <c r="O197" s="538"/>
      <c r="P197" s="538"/>
      <c r="Q197" s="493"/>
      <c r="R197" s="494"/>
    </row>
    <row r="198" spans="1:18" s="321" customFormat="1" ht="18.75" customHeight="1" x14ac:dyDescent="0.2">
      <c r="A198" s="864"/>
      <c r="B198" s="867"/>
      <c r="C198" s="523" t="s">
        <v>8395</v>
      </c>
      <c r="D198" s="870"/>
      <c r="E198" s="491">
        <v>2400</v>
      </c>
      <c r="F198" s="491" t="s">
        <v>6109</v>
      </c>
      <c r="G198" s="873"/>
      <c r="H198" s="891"/>
      <c r="I198" s="535" t="s">
        <v>8156</v>
      </c>
      <c r="J198" s="536" t="s">
        <v>1799</v>
      </c>
      <c r="K198" s="492"/>
      <c r="L198" s="536" t="s">
        <v>1799</v>
      </c>
      <c r="M198" s="492"/>
      <c r="N198" s="538" t="s">
        <v>1799</v>
      </c>
      <c r="O198" s="538"/>
      <c r="P198" s="538"/>
      <c r="Q198" s="493"/>
      <c r="R198" s="494"/>
    </row>
    <row r="199" spans="1:18" s="321" customFormat="1" ht="22.5" x14ac:dyDescent="0.2">
      <c r="A199" s="526">
        <v>103</v>
      </c>
      <c r="B199" s="527" t="s">
        <v>8157</v>
      </c>
      <c r="C199" s="523" t="s">
        <v>5929</v>
      </c>
      <c r="D199" s="523" t="s">
        <v>7992</v>
      </c>
      <c r="E199" s="491">
        <v>774.05</v>
      </c>
      <c r="F199" s="491" t="s">
        <v>5777</v>
      </c>
      <c r="G199" s="530">
        <v>42573</v>
      </c>
      <c r="H199" s="533" t="s">
        <v>7993</v>
      </c>
      <c r="I199" s="535" t="s">
        <v>7994</v>
      </c>
      <c r="J199" s="536" t="s">
        <v>1799</v>
      </c>
      <c r="K199" s="492"/>
      <c r="L199" s="536" t="s">
        <v>1799</v>
      </c>
      <c r="M199" s="492"/>
      <c r="N199" s="538" t="s">
        <v>1799</v>
      </c>
      <c r="O199" s="538"/>
      <c r="P199" s="538"/>
      <c r="Q199" s="493"/>
      <c r="R199" s="494"/>
    </row>
    <row r="200" spans="1:18" s="321" customFormat="1" ht="45" x14ac:dyDescent="0.2">
      <c r="A200" s="526">
        <v>104</v>
      </c>
      <c r="B200" s="527" t="s">
        <v>8158</v>
      </c>
      <c r="C200" s="523" t="s">
        <v>8159</v>
      </c>
      <c r="D200" s="523" t="s">
        <v>8396</v>
      </c>
      <c r="E200" s="491">
        <v>11120</v>
      </c>
      <c r="F200" s="491" t="s">
        <v>6174</v>
      </c>
      <c r="G200" s="530">
        <v>42670</v>
      </c>
      <c r="H200" s="533" t="s">
        <v>8160</v>
      </c>
      <c r="I200" s="535" t="s">
        <v>8161</v>
      </c>
      <c r="J200" s="538" t="s">
        <v>1799</v>
      </c>
      <c r="K200" s="515"/>
      <c r="L200" s="538" t="s">
        <v>1799</v>
      </c>
      <c r="M200" s="515"/>
      <c r="N200" s="538" t="s">
        <v>1799</v>
      </c>
      <c r="O200" s="538"/>
      <c r="P200" s="538"/>
      <c r="Q200" s="493"/>
      <c r="R200" s="548"/>
    </row>
    <row r="201" spans="1:18" s="321" customFormat="1" ht="33.75" x14ac:dyDescent="0.2">
      <c r="A201" s="526">
        <v>105</v>
      </c>
      <c r="B201" s="527" t="s">
        <v>8162</v>
      </c>
      <c r="C201" s="523" t="s">
        <v>5947</v>
      </c>
      <c r="D201" s="523" t="s">
        <v>8163</v>
      </c>
      <c r="E201" s="491">
        <v>49</v>
      </c>
      <c r="F201" s="491" t="s">
        <v>5777</v>
      </c>
      <c r="G201" s="530">
        <v>42570</v>
      </c>
      <c r="H201" s="533" t="s">
        <v>7995</v>
      </c>
      <c r="I201" s="535" t="s">
        <v>7996</v>
      </c>
      <c r="J201" s="536" t="s">
        <v>1799</v>
      </c>
      <c r="K201" s="492"/>
      <c r="L201" s="536" t="s">
        <v>1799</v>
      </c>
      <c r="M201" s="492"/>
      <c r="N201" s="538"/>
      <c r="O201" s="538"/>
      <c r="P201" s="538" t="s">
        <v>1799</v>
      </c>
      <c r="Q201" s="493"/>
      <c r="R201" s="494"/>
    </row>
    <row r="202" spans="1:18" s="321" customFormat="1" ht="22.5" x14ac:dyDescent="0.2">
      <c r="A202" s="526">
        <v>106</v>
      </c>
      <c r="B202" s="527" t="s">
        <v>8164</v>
      </c>
      <c r="C202" s="523" t="s">
        <v>7997</v>
      </c>
      <c r="D202" s="523" t="s">
        <v>7998</v>
      </c>
      <c r="E202" s="491">
        <v>2162.65</v>
      </c>
      <c r="F202" s="491" t="s">
        <v>5777</v>
      </c>
      <c r="G202" s="530">
        <v>42572</v>
      </c>
      <c r="H202" s="533" t="s">
        <v>7999</v>
      </c>
      <c r="I202" s="535" t="s">
        <v>8000</v>
      </c>
      <c r="J202" s="536" t="s">
        <v>1799</v>
      </c>
      <c r="K202" s="492"/>
      <c r="L202" s="536" t="s">
        <v>1799</v>
      </c>
      <c r="M202" s="492"/>
      <c r="N202" s="538" t="s">
        <v>1799</v>
      </c>
      <c r="O202" s="538"/>
      <c r="P202" s="538"/>
      <c r="Q202" s="493"/>
      <c r="R202" s="494"/>
    </row>
    <row r="203" spans="1:18" s="321" customFormat="1" ht="22.5" x14ac:dyDescent="0.2">
      <c r="A203" s="526">
        <v>107</v>
      </c>
      <c r="B203" s="527" t="s">
        <v>8165</v>
      </c>
      <c r="C203" s="523" t="s">
        <v>7681</v>
      </c>
      <c r="D203" s="523" t="s">
        <v>8001</v>
      </c>
      <c r="E203" s="491">
        <v>2300</v>
      </c>
      <c r="F203" s="491" t="s">
        <v>5777</v>
      </c>
      <c r="G203" s="530">
        <v>42570</v>
      </c>
      <c r="H203" s="533" t="s">
        <v>8002</v>
      </c>
      <c r="I203" s="535" t="s">
        <v>8003</v>
      </c>
      <c r="J203" s="536" t="s">
        <v>1799</v>
      </c>
      <c r="K203" s="492"/>
      <c r="L203" s="536" t="s">
        <v>1799</v>
      </c>
      <c r="M203" s="492"/>
      <c r="N203" s="538"/>
      <c r="O203" s="538"/>
      <c r="P203" s="538" t="s">
        <v>1799</v>
      </c>
      <c r="Q203" s="493"/>
      <c r="R203" s="494"/>
    </row>
    <row r="204" spans="1:18" s="321" customFormat="1" ht="33.75" x14ac:dyDescent="0.2">
      <c r="A204" s="526">
        <v>108</v>
      </c>
      <c r="B204" s="527" t="s">
        <v>8166</v>
      </c>
      <c r="C204" s="523" t="s">
        <v>6141</v>
      </c>
      <c r="D204" s="523" t="s">
        <v>8167</v>
      </c>
      <c r="E204" s="491">
        <v>18265</v>
      </c>
      <c r="F204" s="491" t="s">
        <v>7259</v>
      </c>
      <c r="G204" s="530">
        <v>42620</v>
      </c>
      <c r="H204" s="533" t="s">
        <v>8393</v>
      </c>
      <c r="I204" s="535" t="s">
        <v>8168</v>
      </c>
      <c r="J204" s="538" t="s">
        <v>1799</v>
      </c>
      <c r="K204" s="515"/>
      <c r="L204" s="538" t="s">
        <v>1799</v>
      </c>
      <c r="M204" s="515"/>
      <c r="N204" s="538" t="s">
        <v>1799</v>
      </c>
      <c r="O204" s="538"/>
      <c r="P204" s="538"/>
      <c r="Q204" s="493"/>
      <c r="R204" s="548"/>
    </row>
    <row r="205" spans="1:18" s="321" customFormat="1" ht="33.75" x14ac:dyDescent="0.2">
      <c r="A205" s="526">
        <v>109</v>
      </c>
      <c r="B205" s="527" t="s">
        <v>8169</v>
      </c>
      <c r="C205" s="523" t="s">
        <v>7565</v>
      </c>
      <c r="D205" s="523" t="s">
        <v>7797</v>
      </c>
      <c r="E205" s="491">
        <v>90</v>
      </c>
      <c r="F205" s="491" t="s">
        <v>5777</v>
      </c>
      <c r="G205" s="530">
        <v>42566</v>
      </c>
      <c r="H205" s="533" t="s">
        <v>8004</v>
      </c>
      <c r="I205" s="535" t="s">
        <v>8005</v>
      </c>
      <c r="J205" s="536" t="s">
        <v>1799</v>
      </c>
      <c r="K205" s="492"/>
      <c r="L205" s="536" t="s">
        <v>1799</v>
      </c>
      <c r="M205" s="492"/>
      <c r="N205" s="538" t="s">
        <v>1799</v>
      </c>
      <c r="O205" s="538"/>
      <c r="P205" s="538"/>
      <c r="Q205" s="493"/>
      <c r="R205" s="494"/>
    </row>
    <row r="206" spans="1:18" s="321" customFormat="1" ht="22.5" x14ac:dyDescent="0.2">
      <c r="A206" s="526">
        <v>110</v>
      </c>
      <c r="B206" s="527" t="s">
        <v>8170</v>
      </c>
      <c r="C206" s="523" t="s">
        <v>7618</v>
      </c>
      <c r="D206" s="523" t="s">
        <v>8171</v>
      </c>
      <c r="E206" s="491">
        <v>840.5</v>
      </c>
      <c r="F206" s="491" t="s">
        <v>6109</v>
      </c>
      <c r="G206" s="530" t="s">
        <v>8172</v>
      </c>
      <c r="H206" s="533" t="s">
        <v>8173</v>
      </c>
      <c r="I206" s="535" t="s">
        <v>8174</v>
      </c>
      <c r="J206" s="536" t="s">
        <v>1799</v>
      </c>
      <c r="K206" s="492"/>
      <c r="L206" s="536" t="s">
        <v>1799</v>
      </c>
      <c r="M206" s="492"/>
      <c r="N206" s="538"/>
      <c r="O206" s="538"/>
      <c r="P206" s="538" t="s">
        <v>1799</v>
      </c>
      <c r="Q206" s="493"/>
      <c r="R206" s="494"/>
    </row>
    <row r="207" spans="1:18" s="321" customFormat="1" ht="22.5" x14ac:dyDescent="0.2">
      <c r="A207" s="526">
        <v>111</v>
      </c>
      <c r="B207" s="527" t="s">
        <v>8175</v>
      </c>
      <c r="C207" s="523" t="s">
        <v>8176</v>
      </c>
      <c r="D207" s="523" t="s">
        <v>8177</v>
      </c>
      <c r="E207" s="491">
        <v>2025</v>
      </c>
      <c r="F207" s="491" t="s">
        <v>6109</v>
      </c>
      <c r="G207" s="530">
        <v>42592</v>
      </c>
      <c r="H207" s="533" t="s">
        <v>8178</v>
      </c>
      <c r="I207" s="535" t="s">
        <v>8179</v>
      </c>
      <c r="J207" s="536" t="s">
        <v>1799</v>
      </c>
      <c r="K207" s="492"/>
      <c r="L207" s="536" t="s">
        <v>1799</v>
      </c>
      <c r="M207" s="492"/>
      <c r="N207" s="538"/>
      <c r="O207" s="538"/>
      <c r="P207" s="538" t="s">
        <v>1799</v>
      </c>
      <c r="Q207" s="493"/>
      <c r="R207" s="494"/>
    </row>
    <row r="208" spans="1:18" s="321" customFormat="1" ht="22.5" x14ac:dyDescent="0.2">
      <c r="A208" s="862">
        <v>112</v>
      </c>
      <c r="B208" s="865" t="s">
        <v>8180</v>
      </c>
      <c r="C208" s="523" t="s">
        <v>7163</v>
      </c>
      <c r="D208" s="897" t="s">
        <v>8181</v>
      </c>
      <c r="E208" s="491">
        <v>174</v>
      </c>
      <c r="F208" s="491" t="s">
        <v>6109</v>
      </c>
      <c r="G208" s="871">
        <v>42593</v>
      </c>
      <c r="H208" s="533" t="s">
        <v>8182</v>
      </c>
      <c r="I208" s="535" t="s">
        <v>8183</v>
      </c>
      <c r="J208" s="536" t="s">
        <v>1799</v>
      </c>
      <c r="K208" s="492"/>
      <c r="L208" s="536" t="s">
        <v>1799</v>
      </c>
      <c r="M208" s="492"/>
      <c r="N208" s="538"/>
      <c r="O208" s="538"/>
      <c r="P208" s="538" t="s">
        <v>1799</v>
      </c>
      <c r="Q208" s="493"/>
      <c r="R208" s="494"/>
    </row>
    <row r="209" spans="1:18" s="321" customFormat="1" ht="22.5" customHeight="1" x14ac:dyDescent="0.2">
      <c r="A209" s="863"/>
      <c r="B209" s="866"/>
      <c r="C209" s="523" t="s">
        <v>8184</v>
      </c>
      <c r="D209" s="898"/>
      <c r="E209" s="491">
        <v>348</v>
      </c>
      <c r="F209" s="491" t="s">
        <v>6109</v>
      </c>
      <c r="G209" s="872"/>
      <c r="H209" s="533" t="s">
        <v>8185</v>
      </c>
      <c r="I209" s="535" t="s">
        <v>8186</v>
      </c>
      <c r="J209" s="536" t="s">
        <v>1799</v>
      </c>
      <c r="K209" s="492"/>
      <c r="L209" s="536" t="s">
        <v>1799</v>
      </c>
      <c r="M209" s="492"/>
      <c r="N209" s="538"/>
      <c r="O209" s="538"/>
      <c r="P209" s="538" t="s">
        <v>1799</v>
      </c>
      <c r="Q209" s="493"/>
      <c r="R209" s="494"/>
    </row>
    <row r="210" spans="1:18" s="321" customFormat="1" ht="18.75" customHeight="1" x14ac:dyDescent="0.2">
      <c r="A210" s="863"/>
      <c r="B210" s="866"/>
      <c r="C210" s="523" t="s">
        <v>8187</v>
      </c>
      <c r="D210" s="898"/>
      <c r="E210" s="491">
        <v>1800</v>
      </c>
      <c r="F210" s="491" t="s">
        <v>6109</v>
      </c>
      <c r="G210" s="872"/>
      <c r="H210" s="533" t="s">
        <v>8188</v>
      </c>
      <c r="I210" s="535" t="s">
        <v>8189</v>
      </c>
      <c r="J210" s="536" t="s">
        <v>1799</v>
      </c>
      <c r="K210" s="492"/>
      <c r="L210" s="536" t="s">
        <v>1799</v>
      </c>
      <c r="M210" s="492"/>
      <c r="N210" s="538"/>
      <c r="O210" s="538"/>
      <c r="P210" s="538" t="s">
        <v>1799</v>
      </c>
      <c r="Q210" s="493"/>
      <c r="R210" s="494"/>
    </row>
    <row r="211" spans="1:18" s="321" customFormat="1" ht="29.25" x14ac:dyDescent="0.2">
      <c r="A211" s="526">
        <v>113</v>
      </c>
      <c r="B211" s="527" t="s">
        <v>8190</v>
      </c>
      <c r="C211" s="523" t="s">
        <v>7790</v>
      </c>
      <c r="D211" s="523" t="s">
        <v>8191</v>
      </c>
      <c r="E211" s="491">
        <v>350</v>
      </c>
      <c r="F211" s="491" t="s">
        <v>6109</v>
      </c>
      <c r="G211" s="530">
        <v>42592</v>
      </c>
      <c r="H211" s="533" t="s">
        <v>8192</v>
      </c>
      <c r="I211" s="535" t="s">
        <v>8193</v>
      </c>
      <c r="J211" s="536" t="s">
        <v>1799</v>
      </c>
      <c r="K211" s="492"/>
      <c r="L211" s="536" t="s">
        <v>1799</v>
      </c>
      <c r="M211" s="492"/>
      <c r="N211" s="538"/>
      <c r="O211" s="538"/>
      <c r="P211" s="538" t="s">
        <v>1799</v>
      </c>
      <c r="Q211" s="493"/>
      <c r="R211" s="494"/>
    </row>
    <row r="212" spans="1:18" s="321" customFormat="1" ht="22.5" x14ac:dyDescent="0.2">
      <c r="A212" s="526">
        <v>114</v>
      </c>
      <c r="B212" s="527" t="s">
        <v>8194</v>
      </c>
      <c r="C212" s="523" t="s">
        <v>75</v>
      </c>
      <c r="D212" s="523" t="s">
        <v>8195</v>
      </c>
      <c r="E212" s="491">
        <v>957.6</v>
      </c>
      <c r="F212" s="491" t="s">
        <v>6109</v>
      </c>
      <c r="G212" s="530">
        <v>42607</v>
      </c>
      <c r="H212" s="533" t="s">
        <v>8196</v>
      </c>
      <c r="I212" s="535" t="s">
        <v>8197</v>
      </c>
      <c r="J212" s="536" t="s">
        <v>1799</v>
      </c>
      <c r="K212" s="492"/>
      <c r="L212" s="536" t="s">
        <v>1799</v>
      </c>
      <c r="M212" s="492"/>
      <c r="N212" s="538"/>
      <c r="O212" s="538"/>
      <c r="P212" s="538" t="s">
        <v>1799</v>
      </c>
      <c r="Q212" s="493"/>
      <c r="R212" s="494"/>
    </row>
    <row r="213" spans="1:18" s="321" customFormat="1" ht="33.75" x14ac:dyDescent="0.2">
      <c r="A213" s="526">
        <v>115</v>
      </c>
      <c r="B213" s="527" t="s">
        <v>8198</v>
      </c>
      <c r="C213" s="523" t="s">
        <v>6746</v>
      </c>
      <c r="D213" s="523" t="s">
        <v>8397</v>
      </c>
      <c r="E213" s="491">
        <v>23000</v>
      </c>
      <c r="F213" s="491" t="s">
        <v>6109</v>
      </c>
      <c r="G213" s="530">
        <v>42607</v>
      </c>
      <c r="H213" s="533" t="s">
        <v>8199</v>
      </c>
      <c r="I213" s="535" t="s">
        <v>8200</v>
      </c>
      <c r="J213" s="536" t="s">
        <v>1799</v>
      </c>
      <c r="K213" s="492"/>
      <c r="L213" s="536" t="s">
        <v>1799</v>
      </c>
      <c r="M213" s="492"/>
      <c r="N213" s="538" t="s">
        <v>1799</v>
      </c>
      <c r="O213" s="538"/>
      <c r="P213" s="538"/>
      <c r="Q213" s="493"/>
      <c r="R213" s="494"/>
    </row>
    <row r="214" spans="1:18" s="321" customFormat="1" ht="27" customHeight="1" x14ac:dyDescent="0.2">
      <c r="A214" s="862">
        <v>116</v>
      </c>
      <c r="B214" s="865" t="s">
        <v>8201</v>
      </c>
      <c r="C214" s="523" t="s">
        <v>7961</v>
      </c>
      <c r="D214" s="899" t="s">
        <v>8202</v>
      </c>
      <c r="E214" s="491">
        <v>945</v>
      </c>
      <c r="F214" s="491" t="s">
        <v>7259</v>
      </c>
      <c r="G214" s="871">
        <v>42615</v>
      </c>
      <c r="H214" s="884" t="s">
        <v>8203</v>
      </c>
      <c r="I214" s="535" t="s">
        <v>8204</v>
      </c>
      <c r="J214" s="536" t="s">
        <v>1799</v>
      </c>
      <c r="K214" s="492"/>
      <c r="L214" s="536" t="s">
        <v>1799</v>
      </c>
      <c r="M214" s="492"/>
      <c r="N214" s="538" t="s">
        <v>1799</v>
      </c>
      <c r="O214" s="538"/>
      <c r="P214" s="538"/>
      <c r="Q214" s="493"/>
      <c r="R214" s="494"/>
    </row>
    <row r="215" spans="1:18" s="321" customFormat="1" ht="27" customHeight="1" x14ac:dyDescent="0.2">
      <c r="A215" s="863"/>
      <c r="B215" s="866"/>
      <c r="C215" s="523" t="s">
        <v>8205</v>
      </c>
      <c r="D215" s="900"/>
      <c r="E215" s="491">
        <v>460</v>
      </c>
      <c r="F215" s="491" t="s">
        <v>7259</v>
      </c>
      <c r="G215" s="872"/>
      <c r="H215" s="902"/>
      <c r="I215" s="535" t="s">
        <v>8206</v>
      </c>
      <c r="J215" s="536" t="s">
        <v>1799</v>
      </c>
      <c r="K215" s="492"/>
      <c r="L215" s="536" t="s">
        <v>1799</v>
      </c>
      <c r="M215" s="492"/>
      <c r="N215" s="538" t="s">
        <v>1799</v>
      </c>
      <c r="O215" s="538"/>
      <c r="P215" s="538"/>
      <c r="Q215" s="493"/>
      <c r="R215" s="494"/>
    </row>
    <row r="216" spans="1:18" s="321" customFormat="1" ht="27" customHeight="1" x14ac:dyDescent="0.2">
      <c r="A216" s="864"/>
      <c r="B216" s="867"/>
      <c r="C216" s="523" t="s">
        <v>7110</v>
      </c>
      <c r="D216" s="901"/>
      <c r="E216" s="491">
        <v>1612.06</v>
      </c>
      <c r="F216" s="491" t="s">
        <v>7259</v>
      </c>
      <c r="G216" s="873"/>
      <c r="H216" s="885"/>
      <c r="I216" s="535" t="s">
        <v>8207</v>
      </c>
      <c r="J216" s="536" t="s">
        <v>1799</v>
      </c>
      <c r="K216" s="492"/>
      <c r="L216" s="536" t="s">
        <v>1799</v>
      </c>
      <c r="M216" s="492"/>
      <c r="N216" s="538" t="s">
        <v>1799</v>
      </c>
      <c r="O216" s="538"/>
      <c r="P216" s="538"/>
      <c r="Q216" s="493"/>
      <c r="R216" s="494"/>
    </row>
    <row r="217" spans="1:18" s="321" customFormat="1" ht="45" x14ac:dyDescent="0.2">
      <c r="A217" s="526">
        <v>117</v>
      </c>
      <c r="B217" s="527" t="s">
        <v>8208</v>
      </c>
      <c r="C217" s="523" t="s">
        <v>7163</v>
      </c>
      <c r="D217" s="523" t="s">
        <v>8209</v>
      </c>
      <c r="E217" s="491">
        <v>678</v>
      </c>
      <c r="F217" s="491" t="s">
        <v>7259</v>
      </c>
      <c r="G217" s="530">
        <v>42621</v>
      </c>
      <c r="H217" s="533" t="s">
        <v>8210</v>
      </c>
      <c r="I217" s="535" t="s">
        <v>8211</v>
      </c>
      <c r="J217" s="536" t="s">
        <v>1799</v>
      </c>
      <c r="K217" s="492"/>
      <c r="L217" s="536" t="s">
        <v>1799</v>
      </c>
      <c r="M217" s="492"/>
      <c r="N217" s="538" t="s">
        <v>1799</v>
      </c>
      <c r="O217" s="538"/>
      <c r="P217" s="538"/>
      <c r="Q217" s="493"/>
      <c r="R217" s="494"/>
    </row>
    <row r="218" spans="1:18" s="321" customFormat="1" ht="18.75" x14ac:dyDescent="0.2">
      <c r="A218" s="862">
        <v>118</v>
      </c>
      <c r="B218" s="865" t="s">
        <v>8212</v>
      </c>
      <c r="C218" s="523" t="s">
        <v>6463</v>
      </c>
      <c r="D218" s="868" t="s">
        <v>7853</v>
      </c>
      <c r="E218" s="491">
        <v>1563</v>
      </c>
      <c r="F218" s="491" t="s">
        <v>7259</v>
      </c>
      <c r="G218" s="871">
        <v>42621</v>
      </c>
      <c r="H218" s="533" t="s">
        <v>8213</v>
      </c>
      <c r="I218" s="535" t="s">
        <v>8214</v>
      </c>
      <c r="J218" s="536" t="s">
        <v>1799</v>
      </c>
      <c r="K218" s="492"/>
      <c r="L218" s="536" t="s">
        <v>1799</v>
      </c>
      <c r="M218" s="492"/>
      <c r="N218" s="538" t="s">
        <v>1799</v>
      </c>
      <c r="O218" s="538"/>
      <c r="P218" s="538"/>
      <c r="Q218" s="493"/>
      <c r="R218" s="494"/>
    </row>
    <row r="219" spans="1:18" s="321" customFormat="1" ht="18.75" x14ac:dyDescent="0.2">
      <c r="A219" s="863"/>
      <c r="B219" s="866"/>
      <c r="C219" s="523" t="s">
        <v>6858</v>
      </c>
      <c r="D219" s="869"/>
      <c r="E219" s="491">
        <v>114.43</v>
      </c>
      <c r="F219" s="491" t="s">
        <v>7259</v>
      </c>
      <c r="G219" s="872"/>
      <c r="H219" s="533" t="s">
        <v>8215</v>
      </c>
      <c r="I219" s="535" t="s">
        <v>8216</v>
      </c>
      <c r="J219" s="536" t="s">
        <v>1799</v>
      </c>
      <c r="K219" s="492"/>
      <c r="L219" s="536" t="s">
        <v>1799</v>
      </c>
      <c r="M219" s="492"/>
      <c r="N219" s="538" t="s">
        <v>1799</v>
      </c>
      <c r="O219" s="538"/>
      <c r="P219" s="538"/>
      <c r="Q219" s="493"/>
      <c r="R219" s="494"/>
    </row>
    <row r="220" spans="1:18" s="321" customFormat="1" ht="18.75" x14ac:dyDescent="0.2">
      <c r="A220" s="864"/>
      <c r="B220" s="867"/>
      <c r="C220" s="523" t="s">
        <v>7748</v>
      </c>
      <c r="D220" s="870"/>
      <c r="E220" s="491">
        <v>40.65</v>
      </c>
      <c r="F220" s="491" t="s">
        <v>7259</v>
      </c>
      <c r="G220" s="873"/>
      <c r="H220" s="533" t="s">
        <v>8215</v>
      </c>
      <c r="I220" s="535" t="s">
        <v>8217</v>
      </c>
      <c r="J220" s="536" t="s">
        <v>1799</v>
      </c>
      <c r="K220" s="492"/>
      <c r="L220" s="536" t="s">
        <v>1799</v>
      </c>
      <c r="M220" s="492"/>
      <c r="N220" s="538" t="s">
        <v>1799</v>
      </c>
      <c r="O220" s="538"/>
      <c r="P220" s="538"/>
      <c r="Q220" s="493"/>
      <c r="R220" s="494"/>
    </row>
    <row r="221" spans="1:18" s="321" customFormat="1" ht="27" customHeight="1" x14ac:dyDescent="0.2">
      <c r="A221" s="862">
        <v>119</v>
      </c>
      <c r="B221" s="865" t="s">
        <v>8218</v>
      </c>
      <c r="C221" s="523" t="s">
        <v>5835</v>
      </c>
      <c r="D221" s="868" t="s">
        <v>8219</v>
      </c>
      <c r="E221" s="491">
        <v>1100</v>
      </c>
      <c r="F221" s="491" t="s">
        <v>7259</v>
      </c>
      <c r="G221" s="871">
        <v>42625</v>
      </c>
      <c r="H221" s="533" t="s">
        <v>8398</v>
      </c>
      <c r="I221" s="535" t="s">
        <v>8220</v>
      </c>
      <c r="J221" s="536" t="s">
        <v>1799</v>
      </c>
      <c r="K221" s="492"/>
      <c r="L221" s="536" t="s">
        <v>1799</v>
      </c>
      <c r="M221" s="492"/>
      <c r="N221" s="538" t="s">
        <v>1799</v>
      </c>
      <c r="O221" s="538"/>
      <c r="P221" s="538"/>
      <c r="Q221" s="493"/>
      <c r="R221" s="494"/>
    </row>
    <row r="222" spans="1:18" s="321" customFormat="1" ht="27" customHeight="1" x14ac:dyDescent="0.2">
      <c r="A222" s="864"/>
      <c r="B222" s="867"/>
      <c r="C222" s="523" t="s">
        <v>8221</v>
      </c>
      <c r="D222" s="870"/>
      <c r="E222" s="491">
        <v>2625</v>
      </c>
      <c r="F222" s="491" t="s">
        <v>7259</v>
      </c>
      <c r="G222" s="873"/>
      <c r="H222" s="533" t="s">
        <v>8399</v>
      </c>
      <c r="I222" s="535" t="s">
        <v>8222</v>
      </c>
      <c r="J222" s="536" t="s">
        <v>1799</v>
      </c>
      <c r="K222" s="492"/>
      <c r="L222" s="536" t="s">
        <v>1799</v>
      </c>
      <c r="M222" s="492"/>
      <c r="N222" s="538" t="s">
        <v>1799</v>
      </c>
      <c r="O222" s="538"/>
      <c r="P222" s="538"/>
      <c r="Q222" s="493"/>
      <c r="R222" s="494"/>
    </row>
    <row r="223" spans="1:18" s="321" customFormat="1" ht="18.75" customHeight="1" x14ac:dyDescent="0.2">
      <c r="A223" s="862">
        <v>120</v>
      </c>
      <c r="B223" s="865" t="s">
        <v>8223</v>
      </c>
      <c r="C223" s="523" t="s">
        <v>6087</v>
      </c>
      <c r="D223" s="868" t="s">
        <v>8135</v>
      </c>
      <c r="E223" s="491">
        <v>6039</v>
      </c>
      <c r="F223" s="491" t="s">
        <v>7259</v>
      </c>
      <c r="G223" s="871">
        <v>42643</v>
      </c>
      <c r="H223" s="533" t="s">
        <v>8224</v>
      </c>
      <c r="I223" s="535" t="s">
        <v>8225</v>
      </c>
      <c r="J223" s="536" t="s">
        <v>1799</v>
      </c>
      <c r="K223" s="492"/>
      <c r="L223" s="536" t="s">
        <v>1799</v>
      </c>
      <c r="M223" s="492"/>
      <c r="N223" s="538" t="s">
        <v>1799</v>
      </c>
      <c r="O223" s="538"/>
      <c r="P223" s="538"/>
      <c r="Q223" s="493"/>
      <c r="R223" s="494"/>
    </row>
    <row r="224" spans="1:18" s="321" customFormat="1" ht="18.75" customHeight="1" x14ac:dyDescent="0.2">
      <c r="A224" s="863"/>
      <c r="B224" s="866"/>
      <c r="C224" s="523" t="s">
        <v>8226</v>
      </c>
      <c r="D224" s="869"/>
      <c r="E224" s="491">
        <v>478.7</v>
      </c>
      <c r="F224" s="491" t="s">
        <v>7259</v>
      </c>
      <c r="G224" s="872"/>
      <c r="H224" s="533" t="s">
        <v>8227</v>
      </c>
      <c r="I224" s="535" t="s">
        <v>8228</v>
      </c>
      <c r="J224" s="536" t="s">
        <v>1799</v>
      </c>
      <c r="K224" s="492"/>
      <c r="L224" s="536" t="s">
        <v>1799</v>
      </c>
      <c r="M224" s="492"/>
      <c r="N224" s="538"/>
      <c r="O224" s="538"/>
      <c r="P224" s="538" t="s">
        <v>1799</v>
      </c>
      <c r="Q224" s="493"/>
      <c r="R224" s="494"/>
    </row>
    <row r="225" spans="1:18" s="321" customFormat="1" ht="18.75" customHeight="1" x14ac:dyDescent="0.2">
      <c r="A225" s="864"/>
      <c r="B225" s="867"/>
      <c r="C225" s="523" t="s">
        <v>5818</v>
      </c>
      <c r="D225" s="870"/>
      <c r="E225" s="491">
        <v>18263</v>
      </c>
      <c r="F225" s="491" t="s">
        <v>7259</v>
      </c>
      <c r="G225" s="873"/>
      <c r="H225" s="533" t="s">
        <v>8224</v>
      </c>
      <c r="I225" s="535" t="s">
        <v>8229</v>
      </c>
      <c r="J225" s="536" t="s">
        <v>1799</v>
      </c>
      <c r="K225" s="492"/>
      <c r="L225" s="536" t="s">
        <v>1799</v>
      </c>
      <c r="M225" s="492"/>
      <c r="N225" s="538"/>
      <c r="O225" s="538"/>
      <c r="P225" s="538" t="s">
        <v>1799</v>
      </c>
      <c r="Q225" s="493"/>
      <c r="R225" s="494"/>
    </row>
    <row r="226" spans="1:18" s="321" customFormat="1" ht="33.75" x14ac:dyDescent="0.2">
      <c r="A226" s="526">
        <v>121</v>
      </c>
      <c r="B226" s="527" t="s">
        <v>8230</v>
      </c>
      <c r="C226" s="523" t="s">
        <v>7700</v>
      </c>
      <c r="D226" s="523" t="s">
        <v>7941</v>
      </c>
      <c r="E226" s="491">
        <v>18926.8</v>
      </c>
      <c r="F226" s="491" t="s">
        <v>7259</v>
      </c>
      <c r="G226" s="530">
        <v>42632</v>
      </c>
      <c r="H226" s="533" t="s">
        <v>8231</v>
      </c>
      <c r="I226" s="535" t="s">
        <v>8232</v>
      </c>
      <c r="J226" s="536" t="s">
        <v>1799</v>
      </c>
      <c r="K226" s="492"/>
      <c r="L226" s="536" t="s">
        <v>1799</v>
      </c>
      <c r="M226" s="492"/>
      <c r="N226" s="538" t="s">
        <v>1799</v>
      </c>
      <c r="O226" s="538"/>
      <c r="P226" s="538"/>
      <c r="Q226" s="493"/>
      <c r="R226" s="494"/>
    </row>
    <row r="227" spans="1:18" s="321" customFormat="1" ht="33.75" x14ac:dyDescent="0.2">
      <c r="A227" s="526">
        <v>122</v>
      </c>
      <c r="B227" s="527" t="s">
        <v>8233</v>
      </c>
      <c r="C227" s="523" t="s">
        <v>8017</v>
      </c>
      <c r="D227" s="523" t="s">
        <v>8400</v>
      </c>
      <c r="E227" s="491">
        <v>6000</v>
      </c>
      <c r="F227" s="491" t="s">
        <v>6174</v>
      </c>
      <c r="G227" s="530">
        <v>42677</v>
      </c>
      <c r="H227" s="533" t="s">
        <v>8019</v>
      </c>
      <c r="I227" s="535" t="s">
        <v>8234</v>
      </c>
      <c r="J227" s="536" t="s">
        <v>1799</v>
      </c>
      <c r="K227" s="492"/>
      <c r="L227" s="536" t="s">
        <v>1799</v>
      </c>
      <c r="M227" s="492"/>
      <c r="N227" s="538"/>
      <c r="O227" s="538"/>
      <c r="P227" s="538"/>
      <c r="Q227" s="493" t="s">
        <v>1799</v>
      </c>
      <c r="R227" s="494"/>
    </row>
    <row r="228" spans="1:18" s="321" customFormat="1" ht="29.25" customHeight="1" x14ac:dyDescent="0.2">
      <c r="A228" s="862">
        <v>123</v>
      </c>
      <c r="B228" s="865" t="s">
        <v>8235</v>
      </c>
      <c r="C228" s="523" t="s">
        <v>8236</v>
      </c>
      <c r="D228" s="868" t="s">
        <v>8237</v>
      </c>
      <c r="E228" s="491">
        <v>2775</v>
      </c>
      <c r="F228" s="491" t="s">
        <v>6293</v>
      </c>
      <c r="G228" s="871">
        <v>42656</v>
      </c>
      <c r="H228" s="533" t="s">
        <v>8238</v>
      </c>
      <c r="I228" s="535" t="s">
        <v>8239</v>
      </c>
      <c r="J228" s="536" t="s">
        <v>1799</v>
      </c>
      <c r="K228" s="492"/>
      <c r="L228" s="536" t="s">
        <v>1799</v>
      </c>
      <c r="M228" s="492"/>
      <c r="N228" s="538" t="s">
        <v>1799</v>
      </c>
      <c r="O228" s="538"/>
      <c r="P228" s="538"/>
      <c r="Q228" s="493"/>
      <c r="R228" s="494"/>
    </row>
    <row r="229" spans="1:18" s="321" customFormat="1" ht="29.25" customHeight="1" x14ac:dyDescent="0.2">
      <c r="A229" s="863"/>
      <c r="B229" s="866"/>
      <c r="C229" s="523" t="s">
        <v>8240</v>
      </c>
      <c r="D229" s="869"/>
      <c r="E229" s="491">
        <v>3275</v>
      </c>
      <c r="F229" s="491" t="s">
        <v>6293</v>
      </c>
      <c r="G229" s="872"/>
      <c r="H229" s="533" t="s">
        <v>8238</v>
      </c>
      <c r="I229" s="535" t="s">
        <v>8241</v>
      </c>
      <c r="J229" s="536" t="s">
        <v>1799</v>
      </c>
      <c r="K229" s="492"/>
      <c r="L229" s="536" t="s">
        <v>1799</v>
      </c>
      <c r="M229" s="492"/>
      <c r="N229" s="538" t="s">
        <v>1799</v>
      </c>
      <c r="O229" s="538"/>
      <c r="P229" s="538"/>
      <c r="Q229" s="493"/>
      <c r="R229" s="494"/>
    </row>
    <row r="230" spans="1:18" s="321" customFormat="1" ht="29.25" customHeight="1" x14ac:dyDescent="0.2">
      <c r="A230" s="863"/>
      <c r="B230" s="866"/>
      <c r="C230" s="523" t="s">
        <v>8242</v>
      </c>
      <c r="D230" s="869"/>
      <c r="E230" s="491">
        <v>1102.5899999999999</v>
      </c>
      <c r="F230" s="491" t="s">
        <v>6293</v>
      </c>
      <c r="G230" s="872"/>
      <c r="H230" s="533" t="s">
        <v>8238</v>
      </c>
      <c r="I230" s="535" t="s">
        <v>8243</v>
      </c>
      <c r="J230" s="536" t="s">
        <v>1799</v>
      </c>
      <c r="K230" s="492"/>
      <c r="L230" s="536" t="s">
        <v>1799</v>
      </c>
      <c r="M230" s="492"/>
      <c r="N230" s="538" t="s">
        <v>1799</v>
      </c>
      <c r="O230" s="538"/>
      <c r="P230" s="538"/>
      <c r="Q230" s="493"/>
      <c r="R230" s="494"/>
    </row>
    <row r="231" spans="1:18" s="321" customFormat="1" ht="29.25" customHeight="1" x14ac:dyDescent="0.2">
      <c r="A231" s="864"/>
      <c r="B231" s="867"/>
      <c r="C231" s="523" t="s">
        <v>8244</v>
      </c>
      <c r="D231" s="870"/>
      <c r="E231" s="491">
        <v>400</v>
      </c>
      <c r="F231" s="491" t="s">
        <v>6293</v>
      </c>
      <c r="G231" s="873"/>
      <c r="H231" s="533" t="s">
        <v>8238</v>
      </c>
      <c r="I231" s="535" t="s">
        <v>8245</v>
      </c>
      <c r="J231" s="536" t="s">
        <v>1799</v>
      </c>
      <c r="K231" s="492"/>
      <c r="L231" s="536" t="s">
        <v>1799</v>
      </c>
      <c r="M231" s="492"/>
      <c r="N231" s="538" t="s">
        <v>1799</v>
      </c>
      <c r="O231" s="538"/>
      <c r="P231" s="538"/>
      <c r="Q231" s="493"/>
      <c r="R231" s="494"/>
    </row>
    <row r="232" spans="1:18" s="321" customFormat="1" ht="22.5" x14ac:dyDescent="0.2">
      <c r="A232" s="526">
        <v>124</v>
      </c>
      <c r="B232" s="527" t="s">
        <v>8246</v>
      </c>
      <c r="C232" s="523" t="s">
        <v>8247</v>
      </c>
      <c r="D232" s="523" t="s">
        <v>8248</v>
      </c>
      <c r="E232" s="491">
        <v>880</v>
      </c>
      <c r="F232" s="491" t="s">
        <v>7259</v>
      </c>
      <c r="G232" s="530">
        <v>42633</v>
      </c>
      <c r="H232" s="533" t="s">
        <v>8249</v>
      </c>
      <c r="I232" s="535" t="s">
        <v>8250</v>
      </c>
      <c r="J232" s="536" t="s">
        <v>1799</v>
      </c>
      <c r="K232" s="492"/>
      <c r="L232" s="536" t="s">
        <v>1799</v>
      </c>
      <c r="M232" s="492"/>
      <c r="N232" s="538" t="s">
        <v>1799</v>
      </c>
      <c r="O232" s="538"/>
      <c r="P232" s="538"/>
      <c r="Q232" s="493"/>
      <c r="R232" s="494"/>
    </row>
    <row r="233" spans="1:18" s="321" customFormat="1" ht="33.75" x14ac:dyDescent="0.2">
      <c r="A233" s="526">
        <v>125</v>
      </c>
      <c r="B233" s="527" t="s">
        <v>8251</v>
      </c>
      <c r="C233" s="523" t="s">
        <v>7608</v>
      </c>
      <c r="D233" s="523" t="s">
        <v>8401</v>
      </c>
      <c r="E233" s="491">
        <v>97.2</v>
      </c>
      <c r="F233" s="491" t="s">
        <v>7259</v>
      </c>
      <c r="G233" s="530">
        <v>42621</v>
      </c>
      <c r="H233" s="533" t="s">
        <v>8252</v>
      </c>
      <c r="I233" s="535" t="s">
        <v>8253</v>
      </c>
      <c r="J233" s="536" t="s">
        <v>1799</v>
      </c>
      <c r="K233" s="492"/>
      <c r="L233" s="536" t="s">
        <v>1799</v>
      </c>
      <c r="M233" s="492"/>
      <c r="N233" s="538" t="s">
        <v>1799</v>
      </c>
      <c r="O233" s="538"/>
      <c r="P233" s="538"/>
      <c r="Q233" s="493"/>
      <c r="R233" s="494"/>
    </row>
    <row r="234" spans="1:18" s="321" customFormat="1" ht="56.25" x14ac:dyDescent="0.2">
      <c r="A234" s="526">
        <v>126</v>
      </c>
      <c r="B234" s="527" t="s">
        <v>8254</v>
      </c>
      <c r="C234" s="523" t="s">
        <v>8255</v>
      </c>
      <c r="D234" s="523" t="s">
        <v>8402</v>
      </c>
      <c r="E234" s="491">
        <v>720.5</v>
      </c>
      <c r="F234" s="491" t="s">
        <v>7259</v>
      </c>
      <c r="G234" s="530">
        <v>42640</v>
      </c>
      <c r="H234" s="533" t="s">
        <v>8256</v>
      </c>
      <c r="I234" s="535" t="s">
        <v>8257</v>
      </c>
      <c r="J234" s="536" t="s">
        <v>1799</v>
      </c>
      <c r="K234" s="492"/>
      <c r="L234" s="536" t="s">
        <v>1799</v>
      </c>
      <c r="M234" s="492"/>
      <c r="N234" s="538" t="s">
        <v>1799</v>
      </c>
      <c r="O234" s="538"/>
      <c r="P234" s="538"/>
      <c r="Q234" s="493"/>
      <c r="R234" s="494"/>
    </row>
    <row r="235" spans="1:18" s="321" customFormat="1" ht="18.75" x14ac:dyDescent="0.2">
      <c r="A235" s="526">
        <v>127</v>
      </c>
      <c r="B235" s="527" t="s">
        <v>8258</v>
      </c>
      <c r="C235" s="525" t="s">
        <v>8131</v>
      </c>
      <c r="D235" s="523" t="s">
        <v>8259</v>
      </c>
      <c r="E235" s="491">
        <v>0</v>
      </c>
      <c r="F235" s="491" t="s">
        <v>7259</v>
      </c>
      <c r="G235" s="530">
        <v>42639</v>
      </c>
      <c r="H235" s="533" t="s">
        <v>8259</v>
      </c>
      <c r="I235" s="495" t="s">
        <v>5699</v>
      </c>
      <c r="J235" s="536" t="s">
        <v>5699</v>
      </c>
      <c r="K235" s="536" t="s">
        <v>5699</v>
      </c>
      <c r="L235" s="536" t="s">
        <v>5699</v>
      </c>
      <c r="M235" s="536" t="s">
        <v>5699</v>
      </c>
      <c r="N235" s="536" t="s">
        <v>5699</v>
      </c>
      <c r="O235" s="536" t="s">
        <v>5699</v>
      </c>
      <c r="P235" s="536" t="s">
        <v>5699</v>
      </c>
      <c r="Q235" s="536" t="s">
        <v>5699</v>
      </c>
      <c r="R235" s="494" t="s">
        <v>8132</v>
      </c>
    </row>
    <row r="236" spans="1:18" s="321" customFormat="1" ht="33.75" x14ac:dyDescent="0.2">
      <c r="A236" s="526">
        <v>128</v>
      </c>
      <c r="B236" s="527" t="s">
        <v>8260</v>
      </c>
      <c r="C236" s="523" t="s">
        <v>5944</v>
      </c>
      <c r="D236" s="523" t="s">
        <v>8261</v>
      </c>
      <c r="E236" s="491">
        <v>3579</v>
      </c>
      <c r="F236" s="491" t="s">
        <v>7259</v>
      </c>
      <c r="G236" s="530">
        <v>42636</v>
      </c>
      <c r="H236" s="533" t="s">
        <v>8262</v>
      </c>
      <c r="I236" s="535" t="s">
        <v>8263</v>
      </c>
      <c r="J236" s="538" t="s">
        <v>1799</v>
      </c>
      <c r="K236" s="515"/>
      <c r="L236" s="538" t="s">
        <v>1799</v>
      </c>
      <c r="M236" s="515"/>
      <c r="N236" s="538" t="s">
        <v>1799</v>
      </c>
      <c r="O236" s="538"/>
      <c r="P236" s="538"/>
      <c r="Q236" s="493"/>
      <c r="R236" s="548"/>
    </row>
    <row r="237" spans="1:18" s="321" customFormat="1" ht="18.75" customHeight="1" x14ac:dyDescent="0.2">
      <c r="A237" s="862">
        <v>129</v>
      </c>
      <c r="B237" s="865" t="s">
        <v>8264</v>
      </c>
      <c r="C237" s="523" t="s">
        <v>8265</v>
      </c>
      <c r="D237" s="868" t="s">
        <v>8266</v>
      </c>
      <c r="E237" s="491">
        <v>1600</v>
      </c>
      <c r="F237" s="491" t="s">
        <v>6293</v>
      </c>
      <c r="G237" s="530">
        <v>42650</v>
      </c>
      <c r="H237" s="533" t="s">
        <v>8267</v>
      </c>
      <c r="I237" s="535" t="s">
        <v>8268</v>
      </c>
      <c r="J237" s="536" t="s">
        <v>1799</v>
      </c>
      <c r="K237" s="492"/>
      <c r="L237" s="536" t="s">
        <v>1799</v>
      </c>
      <c r="M237" s="492"/>
      <c r="N237" s="538" t="s">
        <v>1799</v>
      </c>
      <c r="O237" s="538"/>
      <c r="P237" s="538"/>
      <c r="Q237" s="493"/>
      <c r="R237" s="494"/>
    </row>
    <row r="238" spans="1:18" s="321" customFormat="1" ht="18.75" customHeight="1" x14ac:dyDescent="0.2">
      <c r="A238" s="864"/>
      <c r="B238" s="867"/>
      <c r="C238" s="523" t="s">
        <v>7481</v>
      </c>
      <c r="D238" s="870"/>
      <c r="E238" s="491">
        <v>2400</v>
      </c>
      <c r="F238" s="491" t="s">
        <v>6293</v>
      </c>
      <c r="G238" s="530">
        <v>42650</v>
      </c>
      <c r="H238" s="533" t="s">
        <v>8269</v>
      </c>
      <c r="I238" s="535" t="s">
        <v>8270</v>
      </c>
      <c r="J238" s="536" t="s">
        <v>1799</v>
      </c>
      <c r="K238" s="492"/>
      <c r="L238" s="536" t="s">
        <v>1799</v>
      </c>
      <c r="M238" s="492"/>
      <c r="N238" s="538" t="s">
        <v>1799</v>
      </c>
      <c r="O238" s="538"/>
      <c r="P238" s="538"/>
      <c r="Q238" s="493"/>
      <c r="R238" s="494"/>
    </row>
    <row r="239" spans="1:18" s="321" customFormat="1" ht="29.25" x14ac:dyDescent="0.2">
      <c r="A239" s="526">
        <v>130</v>
      </c>
      <c r="B239" s="527" t="s">
        <v>8271</v>
      </c>
      <c r="C239" s="523" t="s">
        <v>8272</v>
      </c>
      <c r="D239" s="523" t="s">
        <v>8273</v>
      </c>
      <c r="E239" s="491">
        <v>4500</v>
      </c>
      <c r="F239" s="491" t="s">
        <v>6293</v>
      </c>
      <c r="G239" s="530">
        <v>42646</v>
      </c>
      <c r="H239" s="533" t="s">
        <v>8274</v>
      </c>
      <c r="I239" s="535" t="s">
        <v>8275</v>
      </c>
      <c r="J239" s="538" t="s">
        <v>1799</v>
      </c>
      <c r="K239" s="515"/>
      <c r="L239" s="538" t="s">
        <v>1799</v>
      </c>
      <c r="M239" s="515"/>
      <c r="N239" s="538" t="s">
        <v>1799</v>
      </c>
      <c r="O239" s="538"/>
      <c r="P239" s="538"/>
      <c r="Q239" s="493"/>
      <c r="R239" s="494"/>
    </row>
    <row r="240" spans="1:18" s="321" customFormat="1" ht="29.25" x14ac:dyDescent="0.2">
      <c r="A240" s="526">
        <v>131</v>
      </c>
      <c r="B240" s="527" t="s">
        <v>8276</v>
      </c>
      <c r="C240" s="510" t="s">
        <v>8277</v>
      </c>
      <c r="D240" s="500" t="s">
        <v>8277</v>
      </c>
      <c r="E240" s="491" t="s">
        <v>5699</v>
      </c>
      <c r="F240" s="491" t="s">
        <v>6293</v>
      </c>
      <c r="G240" s="530">
        <v>42647</v>
      </c>
      <c r="H240" s="533" t="s">
        <v>8278</v>
      </c>
      <c r="I240" s="535" t="s">
        <v>8279</v>
      </c>
      <c r="J240" s="536" t="s">
        <v>5699</v>
      </c>
      <c r="K240" s="536" t="s">
        <v>5699</v>
      </c>
      <c r="L240" s="536" t="s">
        <v>5699</v>
      </c>
      <c r="M240" s="536" t="s">
        <v>5699</v>
      </c>
      <c r="N240" s="536" t="s">
        <v>5699</v>
      </c>
      <c r="O240" s="536" t="s">
        <v>5699</v>
      </c>
      <c r="P240" s="536" t="s">
        <v>5699</v>
      </c>
      <c r="Q240" s="536" t="s">
        <v>5699</v>
      </c>
      <c r="R240" s="494" t="s">
        <v>8277</v>
      </c>
    </row>
    <row r="241" spans="1:18" s="321" customFormat="1" ht="33.75" x14ac:dyDescent="0.2">
      <c r="A241" s="526">
        <v>132</v>
      </c>
      <c r="B241" s="527" t="s">
        <v>8280</v>
      </c>
      <c r="C241" s="523" t="s">
        <v>5929</v>
      </c>
      <c r="D241" s="523" t="s">
        <v>8281</v>
      </c>
      <c r="E241" s="491">
        <v>510.76</v>
      </c>
      <c r="F241" s="491" t="s">
        <v>6293</v>
      </c>
      <c r="G241" s="530">
        <v>42655</v>
      </c>
      <c r="H241" s="533" t="s">
        <v>8282</v>
      </c>
      <c r="I241" s="535" t="s">
        <v>8283</v>
      </c>
      <c r="J241" s="536" t="s">
        <v>1799</v>
      </c>
      <c r="K241" s="492"/>
      <c r="L241" s="536" t="s">
        <v>1799</v>
      </c>
      <c r="M241" s="492"/>
      <c r="N241" s="538" t="s">
        <v>1799</v>
      </c>
      <c r="O241" s="538"/>
      <c r="P241" s="538"/>
      <c r="Q241" s="493"/>
      <c r="R241" s="494"/>
    </row>
    <row r="242" spans="1:18" s="321" customFormat="1" ht="27" customHeight="1" x14ac:dyDescent="0.2">
      <c r="A242" s="862">
        <v>133</v>
      </c>
      <c r="B242" s="865" t="s">
        <v>8284</v>
      </c>
      <c r="C242" s="523" t="s">
        <v>6463</v>
      </c>
      <c r="D242" s="868" t="s">
        <v>8285</v>
      </c>
      <c r="E242" s="491">
        <v>2628.58</v>
      </c>
      <c r="F242" s="491" t="s">
        <v>6293</v>
      </c>
      <c r="G242" s="530">
        <v>42653</v>
      </c>
      <c r="H242" s="533" t="s">
        <v>8286</v>
      </c>
      <c r="I242" s="535" t="s">
        <v>8287</v>
      </c>
      <c r="J242" s="536" t="s">
        <v>1799</v>
      </c>
      <c r="K242" s="492"/>
      <c r="L242" s="536" t="s">
        <v>1799</v>
      </c>
      <c r="M242" s="492"/>
      <c r="N242" s="538" t="s">
        <v>1799</v>
      </c>
      <c r="O242" s="538"/>
      <c r="P242" s="538"/>
      <c r="Q242" s="493"/>
      <c r="R242" s="494"/>
    </row>
    <row r="243" spans="1:18" s="321" customFormat="1" ht="27" customHeight="1" x14ac:dyDescent="0.2">
      <c r="A243" s="863"/>
      <c r="B243" s="866"/>
      <c r="C243" s="523" t="s">
        <v>7700</v>
      </c>
      <c r="D243" s="869"/>
      <c r="E243" s="491">
        <v>1376.7</v>
      </c>
      <c r="F243" s="491" t="s">
        <v>6293</v>
      </c>
      <c r="G243" s="530">
        <v>42653</v>
      </c>
      <c r="H243" s="533" t="s">
        <v>8288</v>
      </c>
      <c r="I243" s="535" t="s">
        <v>8289</v>
      </c>
      <c r="J243" s="536" t="s">
        <v>1799</v>
      </c>
      <c r="K243" s="492"/>
      <c r="L243" s="536" t="s">
        <v>1799</v>
      </c>
      <c r="M243" s="492"/>
      <c r="N243" s="538" t="s">
        <v>1799</v>
      </c>
      <c r="O243" s="538"/>
      <c r="P243" s="538"/>
      <c r="Q243" s="493"/>
      <c r="R243" s="494"/>
    </row>
    <row r="244" spans="1:18" s="321" customFormat="1" ht="22.5" x14ac:dyDescent="0.2">
      <c r="A244" s="864"/>
      <c r="B244" s="867"/>
      <c r="C244" s="523" t="s">
        <v>7163</v>
      </c>
      <c r="D244" s="870"/>
      <c r="E244" s="491">
        <v>765</v>
      </c>
      <c r="F244" s="491" t="s">
        <v>6293</v>
      </c>
      <c r="G244" s="530">
        <v>42653</v>
      </c>
      <c r="H244" s="533" t="s">
        <v>8290</v>
      </c>
      <c r="I244" s="535" t="s">
        <v>8291</v>
      </c>
      <c r="J244" s="536" t="s">
        <v>1799</v>
      </c>
      <c r="K244" s="492"/>
      <c r="L244" s="536" t="s">
        <v>1799</v>
      </c>
      <c r="M244" s="492"/>
      <c r="N244" s="538" t="s">
        <v>1799</v>
      </c>
      <c r="O244" s="538"/>
      <c r="P244" s="538"/>
      <c r="Q244" s="493"/>
      <c r="R244" s="494"/>
    </row>
    <row r="245" spans="1:18" s="321" customFormat="1" ht="19.5" x14ac:dyDescent="0.2">
      <c r="A245" s="862">
        <v>134</v>
      </c>
      <c r="B245" s="865" t="s">
        <v>8292</v>
      </c>
      <c r="C245" s="523" t="s">
        <v>8293</v>
      </c>
      <c r="D245" s="868" t="s">
        <v>8403</v>
      </c>
      <c r="E245" s="491">
        <v>585</v>
      </c>
      <c r="F245" s="491" t="s">
        <v>6293</v>
      </c>
      <c r="G245" s="530">
        <v>42655</v>
      </c>
      <c r="H245" s="533" t="s">
        <v>8294</v>
      </c>
      <c r="I245" s="535" t="s">
        <v>8295</v>
      </c>
      <c r="J245" s="536" t="s">
        <v>1799</v>
      </c>
      <c r="K245" s="492"/>
      <c r="L245" s="536" t="s">
        <v>1799</v>
      </c>
      <c r="M245" s="492"/>
      <c r="N245" s="538"/>
      <c r="O245" s="538"/>
      <c r="P245" s="538" t="s">
        <v>1799</v>
      </c>
      <c r="Q245" s="493"/>
      <c r="R245" s="494"/>
    </row>
    <row r="246" spans="1:18" s="321" customFormat="1" ht="19.5" x14ac:dyDescent="0.2">
      <c r="A246" s="864"/>
      <c r="B246" s="867"/>
      <c r="C246" s="523" t="s">
        <v>8255</v>
      </c>
      <c r="D246" s="870"/>
      <c r="E246" s="491">
        <v>240.52</v>
      </c>
      <c r="F246" s="491" t="s">
        <v>6293</v>
      </c>
      <c r="G246" s="530">
        <v>42655</v>
      </c>
      <c r="H246" s="533" t="s">
        <v>8296</v>
      </c>
      <c r="I246" s="535" t="s">
        <v>8297</v>
      </c>
      <c r="J246" s="536" t="s">
        <v>1799</v>
      </c>
      <c r="K246" s="492"/>
      <c r="L246" s="536" t="s">
        <v>1799</v>
      </c>
      <c r="M246" s="492"/>
      <c r="N246" s="538" t="s">
        <v>1799</v>
      </c>
      <c r="O246" s="538"/>
      <c r="P246" s="538"/>
      <c r="Q246" s="493" t="s">
        <v>1799</v>
      </c>
      <c r="R246" s="494"/>
    </row>
    <row r="247" spans="1:18" s="321" customFormat="1" ht="22.5" x14ac:dyDescent="0.2">
      <c r="A247" s="526">
        <v>135</v>
      </c>
      <c r="B247" s="527" t="s">
        <v>8298</v>
      </c>
      <c r="C247" s="523" t="s">
        <v>5961</v>
      </c>
      <c r="D247" s="523" t="s">
        <v>8299</v>
      </c>
      <c r="E247" s="491">
        <v>3130</v>
      </c>
      <c r="F247" s="491" t="s">
        <v>6293</v>
      </c>
      <c r="G247" s="530">
        <v>42661</v>
      </c>
      <c r="H247" s="533" t="s">
        <v>8300</v>
      </c>
      <c r="I247" s="535" t="s">
        <v>8301</v>
      </c>
      <c r="J247" s="536" t="s">
        <v>1799</v>
      </c>
      <c r="K247" s="492"/>
      <c r="L247" s="536" t="s">
        <v>1799</v>
      </c>
      <c r="M247" s="492"/>
      <c r="N247" s="538" t="s">
        <v>1799</v>
      </c>
      <c r="O247" s="538"/>
      <c r="P247" s="538"/>
      <c r="Q247" s="493"/>
      <c r="R247" s="494"/>
    </row>
    <row r="248" spans="1:18" s="321" customFormat="1" ht="33.75" x14ac:dyDescent="0.2">
      <c r="A248" s="526">
        <v>136</v>
      </c>
      <c r="B248" s="527" t="s">
        <v>8302</v>
      </c>
      <c r="C248" s="523" t="s">
        <v>8404</v>
      </c>
      <c r="D248" s="523" t="s">
        <v>8405</v>
      </c>
      <c r="E248" s="491">
        <v>3000</v>
      </c>
      <c r="F248" s="491" t="s">
        <v>6293</v>
      </c>
      <c r="G248" s="530">
        <v>42660</v>
      </c>
      <c r="H248" s="533" t="s">
        <v>8303</v>
      </c>
      <c r="I248" s="535" t="s">
        <v>8304</v>
      </c>
      <c r="J248" s="536" t="s">
        <v>1799</v>
      </c>
      <c r="K248" s="492"/>
      <c r="L248" s="536" t="s">
        <v>1799</v>
      </c>
      <c r="M248" s="492"/>
      <c r="N248" s="538" t="s">
        <v>1799</v>
      </c>
      <c r="O248" s="538"/>
      <c r="P248" s="538"/>
      <c r="Q248" s="493"/>
      <c r="R248" s="494"/>
    </row>
    <row r="249" spans="1:18" s="321" customFormat="1" ht="22.5" x14ac:dyDescent="0.2">
      <c r="A249" s="526">
        <v>137</v>
      </c>
      <c r="B249" s="527" t="s">
        <v>8305</v>
      </c>
      <c r="C249" s="523" t="s">
        <v>7957</v>
      </c>
      <c r="D249" s="523" t="s">
        <v>7958</v>
      </c>
      <c r="E249" s="491">
        <v>800</v>
      </c>
      <c r="F249" s="491" t="s">
        <v>6293</v>
      </c>
      <c r="G249" s="530">
        <v>42656</v>
      </c>
      <c r="H249" s="533" t="s">
        <v>8306</v>
      </c>
      <c r="I249" s="535" t="s">
        <v>8307</v>
      </c>
      <c r="J249" s="536" t="s">
        <v>1799</v>
      </c>
      <c r="K249" s="492"/>
      <c r="L249" s="536" t="s">
        <v>1799</v>
      </c>
      <c r="M249" s="492"/>
      <c r="N249" s="538" t="s">
        <v>1799</v>
      </c>
      <c r="O249" s="538"/>
      <c r="P249" s="538"/>
      <c r="Q249" s="493"/>
      <c r="R249" s="494"/>
    </row>
    <row r="250" spans="1:18" s="321" customFormat="1" ht="29.25" x14ac:dyDescent="0.2">
      <c r="A250" s="526">
        <v>138</v>
      </c>
      <c r="B250" s="527" t="s">
        <v>8308</v>
      </c>
      <c r="C250" s="523" t="s">
        <v>8309</v>
      </c>
      <c r="D250" s="523" t="s">
        <v>8310</v>
      </c>
      <c r="E250" s="491">
        <v>1869</v>
      </c>
      <c r="F250" s="491" t="s">
        <v>6293</v>
      </c>
      <c r="G250" s="530">
        <v>42667</v>
      </c>
      <c r="H250" s="533" t="s">
        <v>8406</v>
      </c>
      <c r="I250" s="535" t="s">
        <v>8311</v>
      </c>
      <c r="J250" s="536" t="s">
        <v>1799</v>
      </c>
      <c r="K250" s="492"/>
      <c r="L250" s="536" t="s">
        <v>1799</v>
      </c>
      <c r="M250" s="492"/>
      <c r="N250" s="538" t="s">
        <v>1799</v>
      </c>
      <c r="O250" s="538"/>
      <c r="P250" s="538"/>
      <c r="Q250" s="493"/>
      <c r="R250" s="494"/>
    </row>
    <row r="251" spans="1:18" s="321" customFormat="1" ht="33.75" x14ac:dyDescent="0.2">
      <c r="A251" s="526">
        <v>139</v>
      </c>
      <c r="B251" s="527" t="s">
        <v>8312</v>
      </c>
      <c r="C251" s="523" t="s">
        <v>8313</v>
      </c>
      <c r="D251" s="523" t="s">
        <v>8407</v>
      </c>
      <c r="E251" s="491">
        <v>1017</v>
      </c>
      <c r="F251" s="491" t="s">
        <v>6174</v>
      </c>
      <c r="G251" s="530">
        <v>42682</v>
      </c>
      <c r="H251" s="533" t="s">
        <v>8314</v>
      </c>
      <c r="I251" s="535" t="s">
        <v>8315</v>
      </c>
      <c r="J251" s="536" t="s">
        <v>1799</v>
      </c>
      <c r="K251" s="492"/>
      <c r="L251" s="536" t="s">
        <v>1799</v>
      </c>
      <c r="M251" s="492"/>
      <c r="N251" s="538" t="s">
        <v>1799</v>
      </c>
      <c r="O251" s="538"/>
      <c r="P251" s="538"/>
      <c r="Q251" s="493"/>
      <c r="R251" s="494"/>
    </row>
    <row r="252" spans="1:18" s="321" customFormat="1" ht="33.75" x14ac:dyDescent="0.2">
      <c r="A252" s="526">
        <v>140</v>
      </c>
      <c r="B252" s="527" t="s">
        <v>8316</v>
      </c>
      <c r="C252" s="523" t="s">
        <v>8317</v>
      </c>
      <c r="D252" s="523" t="s">
        <v>8318</v>
      </c>
      <c r="E252" s="491">
        <v>522.28</v>
      </c>
      <c r="F252" s="491" t="s">
        <v>6174</v>
      </c>
      <c r="G252" s="530">
        <v>42684</v>
      </c>
      <c r="H252" s="533" t="s">
        <v>8319</v>
      </c>
      <c r="I252" s="535" t="s">
        <v>8320</v>
      </c>
      <c r="J252" s="536" t="s">
        <v>1799</v>
      </c>
      <c r="K252" s="492"/>
      <c r="L252" s="536" t="s">
        <v>1799</v>
      </c>
      <c r="M252" s="492"/>
      <c r="N252" s="538" t="s">
        <v>1799</v>
      </c>
      <c r="O252" s="538"/>
      <c r="P252" s="538"/>
      <c r="Q252" s="493"/>
      <c r="R252" s="494"/>
    </row>
    <row r="253" spans="1:18" s="321" customFormat="1" ht="31.5" customHeight="1" x14ac:dyDescent="0.2">
      <c r="A253" s="862">
        <v>141</v>
      </c>
      <c r="B253" s="865" t="s">
        <v>8321</v>
      </c>
      <c r="C253" s="523" t="s">
        <v>7770</v>
      </c>
      <c r="D253" s="868" t="s">
        <v>8322</v>
      </c>
      <c r="E253" s="491">
        <v>25.97</v>
      </c>
      <c r="F253" s="491" t="s">
        <v>6174</v>
      </c>
      <c r="G253" s="871">
        <v>42684</v>
      </c>
      <c r="H253" s="533" t="s">
        <v>8323</v>
      </c>
      <c r="I253" s="535" t="s">
        <v>8324</v>
      </c>
      <c r="J253" s="536" t="s">
        <v>1799</v>
      </c>
      <c r="K253" s="492"/>
      <c r="L253" s="536" t="s">
        <v>1799</v>
      </c>
      <c r="M253" s="492"/>
      <c r="N253" s="538" t="s">
        <v>1799</v>
      </c>
      <c r="O253" s="538"/>
      <c r="P253" s="538"/>
      <c r="Q253" s="493"/>
      <c r="R253" s="494"/>
    </row>
    <row r="254" spans="1:18" s="321" customFormat="1" ht="31.5" customHeight="1" x14ac:dyDescent="0.2">
      <c r="A254" s="863"/>
      <c r="B254" s="866"/>
      <c r="C254" s="523" t="s">
        <v>7775</v>
      </c>
      <c r="D254" s="869"/>
      <c r="E254" s="491">
        <v>98.89</v>
      </c>
      <c r="F254" s="491" t="s">
        <v>6174</v>
      </c>
      <c r="G254" s="872"/>
      <c r="H254" s="533" t="s">
        <v>8325</v>
      </c>
      <c r="I254" s="535" t="s">
        <v>8326</v>
      </c>
      <c r="J254" s="536" t="s">
        <v>1799</v>
      </c>
      <c r="K254" s="492"/>
      <c r="L254" s="536" t="s">
        <v>1799</v>
      </c>
      <c r="M254" s="492"/>
      <c r="N254" s="538" t="s">
        <v>1799</v>
      </c>
      <c r="O254" s="538"/>
      <c r="P254" s="538"/>
      <c r="Q254" s="493"/>
      <c r="R254" s="494"/>
    </row>
    <row r="255" spans="1:18" s="321" customFormat="1" ht="31.5" customHeight="1" x14ac:dyDescent="0.2">
      <c r="A255" s="863"/>
      <c r="B255" s="866"/>
      <c r="C255" s="523" t="s">
        <v>149</v>
      </c>
      <c r="D255" s="869"/>
      <c r="E255" s="491">
        <v>30.5</v>
      </c>
      <c r="F255" s="491" t="s">
        <v>6174</v>
      </c>
      <c r="G255" s="872"/>
      <c r="H255" s="533" t="s">
        <v>8323</v>
      </c>
      <c r="I255" s="535" t="s">
        <v>8327</v>
      </c>
      <c r="J255" s="536" t="s">
        <v>1799</v>
      </c>
      <c r="K255" s="492"/>
      <c r="L255" s="536" t="s">
        <v>1799</v>
      </c>
      <c r="M255" s="492"/>
      <c r="N255" s="538" t="s">
        <v>1799</v>
      </c>
      <c r="O255" s="538"/>
      <c r="P255" s="538"/>
      <c r="Q255" s="493"/>
      <c r="R255" s="494"/>
    </row>
    <row r="256" spans="1:18" s="321" customFormat="1" ht="31.5" customHeight="1" x14ac:dyDescent="0.2">
      <c r="A256" s="863"/>
      <c r="B256" s="866"/>
      <c r="C256" s="523" t="s">
        <v>3649</v>
      </c>
      <c r="D256" s="869"/>
      <c r="E256" s="491">
        <v>93.1</v>
      </c>
      <c r="F256" s="491" t="s">
        <v>6174</v>
      </c>
      <c r="G256" s="872"/>
      <c r="H256" s="533" t="s">
        <v>8328</v>
      </c>
      <c r="I256" s="535" t="s">
        <v>8329</v>
      </c>
      <c r="J256" s="536" t="s">
        <v>1799</v>
      </c>
      <c r="K256" s="492"/>
      <c r="L256" s="536" t="s">
        <v>1799</v>
      </c>
      <c r="M256" s="492"/>
      <c r="N256" s="538" t="s">
        <v>1799</v>
      </c>
      <c r="O256" s="538"/>
      <c r="P256" s="538"/>
      <c r="Q256" s="493"/>
      <c r="R256" s="494"/>
    </row>
    <row r="257" spans="1:18" s="321" customFormat="1" ht="31.5" customHeight="1" x14ac:dyDescent="0.2">
      <c r="A257" s="864"/>
      <c r="B257" s="867"/>
      <c r="C257" s="523" t="s">
        <v>147</v>
      </c>
      <c r="D257" s="870"/>
      <c r="E257" s="491">
        <v>150</v>
      </c>
      <c r="F257" s="491" t="s">
        <v>6174</v>
      </c>
      <c r="G257" s="873"/>
      <c r="H257" s="533" t="s">
        <v>8325</v>
      </c>
      <c r="I257" s="535" t="s">
        <v>8330</v>
      </c>
      <c r="J257" s="536" t="s">
        <v>1799</v>
      </c>
      <c r="K257" s="492"/>
      <c r="L257" s="536" t="s">
        <v>1799</v>
      </c>
      <c r="M257" s="492"/>
      <c r="N257" s="538" t="s">
        <v>1799</v>
      </c>
      <c r="O257" s="538"/>
      <c r="P257" s="538"/>
      <c r="Q257" s="493"/>
      <c r="R257" s="494"/>
    </row>
    <row r="258" spans="1:18" s="321" customFormat="1" ht="22.5" x14ac:dyDescent="0.2">
      <c r="A258" s="526">
        <v>142</v>
      </c>
      <c r="B258" s="527" t="s">
        <v>8331</v>
      </c>
      <c r="C258" s="523" t="s">
        <v>7648</v>
      </c>
      <c r="D258" s="523" t="s">
        <v>8332</v>
      </c>
      <c r="E258" s="491">
        <v>119.37</v>
      </c>
      <c r="F258" s="491" t="s">
        <v>6174</v>
      </c>
      <c r="G258" s="530">
        <v>42690</v>
      </c>
      <c r="H258" s="533" t="s">
        <v>8333</v>
      </c>
      <c r="I258" s="535" t="s">
        <v>8334</v>
      </c>
      <c r="J258" s="536" t="s">
        <v>1799</v>
      </c>
      <c r="K258" s="492"/>
      <c r="L258" s="536" t="s">
        <v>1799</v>
      </c>
      <c r="M258" s="492"/>
      <c r="N258" s="538"/>
      <c r="O258" s="538"/>
      <c r="P258" s="538" t="s">
        <v>1799</v>
      </c>
      <c r="Q258" s="493"/>
      <c r="R258" s="494"/>
    </row>
    <row r="259" spans="1:18" s="321" customFormat="1" ht="22.5" x14ac:dyDescent="0.2">
      <c r="A259" s="526">
        <v>143</v>
      </c>
      <c r="B259" s="527" t="s">
        <v>8335</v>
      </c>
      <c r="C259" s="523" t="s">
        <v>7648</v>
      </c>
      <c r="D259" s="523" t="s">
        <v>8336</v>
      </c>
      <c r="E259" s="491">
        <v>1020</v>
      </c>
      <c r="F259" s="491" t="s">
        <v>6174</v>
      </c>
      <c r="G259" s="530">
        <v>42682</v>
      </c>
      <c r="H259" s="533" t="s">
        <v>8337</v>
      </c>
      <c r="I259" s="535" t="s">
        <v>8338</v>
      </c>
      <c r="J259" s="536" t="s">
        <v>1799</v>
      </c>
      <c r="K259" s="492"/>
      <c r="L259" s="536" t="s">
        <v>1799</v>
      </c>
      <c r="M259" s="492"/>
      <c r="N259" s="538"/>
      <c r="O259" s="538"/>
      <c r="P259" s="538" t="s">
        <v>1799</v>
      </c>
      <c r="Q259" s="493"/>
      <c r="R259" s="494"/>
    </row>
    <row r="260" spans="1:18" s="321" customFormat="1" ht="31.5" customHeight="1" x14ac:dyDescent="0.2">
      <c r="A260" s="862">
        <v>144</v>
      </c>
      <c r="B260" s="903" t="s">
        <v>8339</v>
      </c>
      <c r="C260" s="523" t="s">
        <v>7648</v>
      </c>
      <c r="D260" s="868" t="s">
        <v>7640</v>
      </c>
      <c r="E260" s="491">
        <v>174.4</v>
      </c>
      <c r="F260" s="491" t="s">
        <v>6174</v>
      </c>
      <c r="G260" s="530">
        <v>42698</v>
      </c>
      <c r="H260" s="533" t="s">
        <v>8340</v>
      </c>
      <c r="I260" s="535" t="s">
        <v>8341</v>
      </c>
      <c r="J260" s="536" t="s">
        <v>1799</v>
      </c>
      <c r="K260" s="492"/>
      <c r="L260" s="536" t="s">
        <v>1799</v>
      </c>
      <c r="M260" s="492"/>
      <c r="N260" s="538"/>
      <c r="O260" s="538"/>
      <c r="P260" s="538" t="s">
        <v>1799</v>
      </c>
      <c r="Q260" s="493"/>
      <c r="R260" s="494"/>
    </row>
    <row r="261" spans="1:18" s="321" customFormat="1" ht="31.5" customHeight="1" x14ac:dyDescent="0.2">
      <c r="A261" s="864"/>
      <c r="B261" s="904"/>
      <c r="C261" s="523" t="s">
        <v>8342</v>
      </c>
      <c r="D261" s="870"/>
      <c r="E261" s="491">
        <v>1225</v>
      </c>
      <c r="F261" s="491" t="s">
        <v>6174</v>
      </c>
      <c r="G261" s="530">
        <v>42698</v>
      </c>
      <c r="H261" s="533" t="s">
        <v>8340</v>
      </c>
      <c r="I261" s="535" t="s">
        <v>8343</v>
      </c>
      <c r="J261" s="536" t="s">
        <v>1799</v>
      </c>
      <c r="K261" s="492"/>
      <c r="L261" s="536" t="s">
        <v>1799</v>
      </c>
      <c r="M261" s="492"/>
      <c r="N261" s="538"/>
      <c r="O261" s="538"/>
      <c r="P261" s="538" t="s">
        <v>1799</v>
      </c>
      <c r="Q261" s="493"/>
      <c r="R261" s="494"/>
    </row>
    <row r="262" spans="1:18" s="321" customFormat="1" ht="33.75" customHeight="1" x14ac:dyDescent="0.2">
      <c r="A262" s="862">
        <v>145</v>
      </c>
      <c r="B262" s="865" t="s">
        <v>8344</v>
      </c>
      <c r="C262" s="523" t="s">
        <v>8345</v>
      </c>
      <c r="D262" s="868" t="s">
        <v>8408</v>
      </c>
      <c r="E262" s="491">
        <v>385</v>
      </c>
      <c r="F262" s="491" t="s">
        <v>6174</v>
      </c>
      <c r="G262" s="530">
        <v>42695</v>
      </c>
      <c r="H262" s="533" t="s">
        <v>8346</v>
      </c>
      <c r="I262" s="535" t="s">
        <v>8347</v>
      </c>
      <c r="J262" s="536" t="s">
        <v>1799</v>
      </c>
      <c r="K262" s="492"/>
      <c r="L262" s="536" t="s">
        <v>1799</v>
      </c>
      <c r="M262" s="492"/>
      <c r="N262" s="538"/>
      <c r="O262" s="538"/>
      <c r="P262" s="538" t="s">
        <v>1799</v>
      </c>
      <c r="Q262" s="493"/>
      <c r="R262" s="494"/>
    </row>
    <row r="263" spans="1:18" s="321" customFormat="1" ht="31.5" customHeight="1" x14ac:dyDescent="0.2">
      <c r="A263" s="864"/>
      <c r="B263" s="867"/>
      <c r="C263" s="523" t="s">
        <v>8348</v>
      </c>
      <c r="D263" s="870"/>
      <c r="E263" s="491">
        <v>101</v>
      </c>
      <c r="F263" s="491" t="s">
        <v>6174</v>
      </c>
      <c r="G263" s="530">
        <v>42695</v>
      </c>
      <c r="H263" s="533" t="s">
        <v>8349</v>
      </c>
      <c r="I263" s="535" t="s">
        <v>8350</v>
      </c>
      <c r="J263" s="536" t="s">
        <v>1799</v>
      </c>
      <c r="K263" s="492"/>
      <c r="L263" s="536" t="s">
        <v>1799</v>
      </c>
      <c r="M263" s="492"/>
      <c r="N263" s="538"/>
      <c r="O263" s="538"/>
      <c r="P263" s="538" t="s">
        <v>1799</v>
      </c>
      <c r="Q263" s="493"/>
      <c r="R263" s="494"/>
    </row>
    <row r="264" spans="1:18" s="321" customFormat="1" ht="33.75" x14ac:dyDescent="0.2">
      <c r="A264" s="526">
        <v>146</v>
      </c>
      <c r="B264" s="527" t="s">
        <v>8351</v>
      </c>
      <c r="C264" s="523" t="s">
        <v>8352</v>
      </c>
      <c r="D264" s="523" t="s">
        <v>8353</v>
      </c>
      <c r="E264" s="491">
        <v>1875</v>
      </c>
      <c r="F264" s="491" t="s">
        <v>6174</v>
      </c>
      <c r="G264" s="530">
        <v>42698</v>
      </c>
      <c r="H264" s="533" t="s">
        <v>8354</v>
      </c>
      <c r="I264" s="535" t="s">
        <v>8355</v>
      </c>
      <c r="J264" s="536"/>
      <c r="K264" s="536" t="s">
        <v>1799</v>
      </c>
      <c r="L264" s="536" t="s">
        <v>1799</v>
      </c>
      <c r="M264" s="492"/>
      <c r="N264" s="538"/>
      <c r="O264" s="538"/>
      <c r="P264" s="538"/>
      <c r="Q264" s="493" t="s">
        <v>1799</v>
      </c>
      <c r="R264" s="494"/>
    </row>
    <row r="265" spans="1:18" s="321" customFormat="1" ht="29.25" x14ac:dyDescent="0.2">
      <c r="A265" s="526">
        <v>147</v>
      </c>
      <c r="B265" s="527" t="s">
        <v>8356</v>
      </c>
      <c r="C265" s="523" t="s">
        <v>7790</v>
      </c>
      <c r="D265" s="523" t="s">
        <v>8191</v>
      </c>
      <c r="E265" s="491">
        <v>250</v>
      </c>
      <c r="F265" s="491" t="s">
        <v>6174</v>
      </c>
      <c r="G265" s="530">
        <v>42704</v>
      </c>
      <c r="H265" s="533" t="s">
        <v>8357</v>
      </c>
      <c r="I265" s="535" t="s">
        <v>8358</v>
      </c>
      <c r="J265" s="536" t="s">
        <v>1799</v>
      </c>
      <c r="K265" s="492"/>
      <c r="L265" s="536" t="s">
        <v>1799</v>
      </c>
      <c r="M265" s="492"/>
      <c r="N265" s="538" t="s">
        <v>1799</v>
      </c>
      <c r="O265" s="538"/>
      <c r="P265" s="538"/>
      <c r="Q265" s="493"/>
      <c r="R265" s="494"/>
    </row>
    <row r="266" spans="1:18" s="321" customFormat="1" ht="19.5" x14ac:dyDescent="0.2">
      <c r="A266" s="526">
        <v>148</v>
      </c>
      <c r="B266" s="527" t="s">
        <v>8359</v>
      </c>
      <c r="C266" s="523" t="s">
        <v>5929</v>
      </c>
      <c r="D266" s="523" t="s">
        <v>8360</v>
      </c>
      <c r="E266" s="491">
        <v>2486</v>
      </c>
      <c r="F266" s="491" t="s">
        <v>6174</v>
      </c>
      <c r="G266" s="530">
        <v>42702</v>
      </c>
      <c r="H266" s="533" t="s">
        <v>8361</v>
      </c>
      <c r="I266" s="535" t="s">
        <v>8362</v>
      </c>
      <c r="J266" s="536" t="s">
        <v>1799</v>
      </c>
      <c r="K266" s="492"/>
      <c r="L266" s="536" t="s">
        <v>1799</v>
      </c>
      <c r="M266" s="492"/>
      <c r="N266" s="538"/>
      <c r="O266" s="538"/>
      <c r="P266" s="538"/>
      <c r="Q266" s="493" t="s">
        <v>1799</v>
      </c>
      <c r="R266" s="494"/>
    </row>
    <row r="267" spans="1:18" s="321" customFormat="1" ht="22.5" x14ac:dyDescent="0.2">
      <c r="A267" s="526">
        <v>149</v>
      </c>
      <c r="B267" s="527" t="s">
        <v>8363</v>
      </c>
      <c r="C267" s="523" t="s">
        <v>5835</v>
      </c>
      <c r="D267" s="523" t="s">
        <v>8364</v>
      </c>
      <c r="E267" s="491">
        <v>120</v>
      </c>
      <c r="F267" s="491" t="s">
        <v>6174</v>
      </c>
      <c r="G267" s="530">
        <v>42702</v>
      </c>
      <c r="H267" s="533" t="s">
        <v>8361</v>
      </c>
      <c r="I267" s="535" t="s">
        <v>8365</v>
      </c>
      <c r="J267" s="536" t="s">
        <v>1799</v>
      </c>
      <c r="K267" s="492"/>
      <c r="L267" s="536" t="s">
        <v>1799</v>
      </c>
      <c r="M267" s="492"/>
      <c r="N267" s="538" t="s">
        <v>1799</v>
      </c>
      <c r="O267" s="538"/>
      <c r="P267" s="538"/>
      <c r="Q267" s="493"/>
      <c r="R267" s="494"/>
    </row>
    <row r="268" spans="1:18" s="321" customFormat="1" ht="29.25" x14ac:dyDescent="0.2">
      <c r="A268" s="526">
        <v>150</v>
      </c>
      <c r="B268" s="527" t="s">
        <v>8366</v>
      </c>
      <c r="C268" s="523" t="s">
        <v>7748</v>
      </c>
      <c r="D268" s="523" t="s">
        <v>8409</v>
      </c>
      <c r="E268" s="491">
        <v>882.95</v>
      </c>
      <c r="F268" s="491" t="s">
        <v>8367</v>
      </c>
      <c r="G268" s="530">
        <v>42706</v>
      </c>
      <c r="H268" s="533" t="s">
        <v>7646</v>
      </c>
      <c r="I268" s="535" t="s">
        <v>8368</v>
      </c>
      <c r="J268" s="536" t="s">
        <v>1799</v>
      </c>
      <c r="K268" s="492"/>
      <c r="L268" s="536" t="s">
        <v>1799</v>
      </c>
      <c r="M268" s="492"/>
      <c r="N268" s="538" t="s">
        <v>1799</v>
      </c>
      <c r="O268" s="538"/>
      <c r="P268" s="538"/>
      <c r="Q268" s="493"/>
      <c r="R268" s="494"/>
    </row>
    <row r="269" spans="1:18" s="321" customFormat="1" ht="45" x14ac:dyDescent="0.2">
      <c r="A269" s="526">
        <v>151</v>
      </c>
      <c r="B269" s="529" t="s">
        <v>8369</v>
      </c>
      <c r="C269" s="523" t="s">
        <v>8410</v>
      </c>
      <c r="D269" s="523" t="s">
        <v>8370</v>
      </c>
      <c r="E269" s="491">
        <v>565.28</v>
      </c>
      <c r="F269" s="491" t="s">
        <v>8367</v>
      </c>
      <c r="G269" s="530">
        <v>42723</v>
      </c>
      <c r="H269" s="533" t="s">
        <v>8371</v>
      </c>
      <c r="I269" s="535" t="s">
        <v>8372</v>
      </c>
      <c r="J269" s="538"/>
      <c r="K269" s="538" t="s">
        <v>1799</v>
      </c>
      <c r="L269" s="538" t="s">
        <v>1799</v>
      </c>
      <c r="M269" s="515"/>
      <c r="N269" s="538"/>
      <c r="O269" s="538"/>
      <c r="P269" s="538"/>
      <c r="Q269" s="493" t="s">
        <v>1799</v>
      </c>
      <c r="R269" s="494" t="s">
        <v>9288</v>
      </c>
    </row>
    <row r="270" spans="1:18" s="465" customFormat="1" ht="45" x14ac:dyDescent="0.2">
      <c r="A270" s="502">
        <v>152</v>
      </c>
      <c r="B270" s="507" t="s">
        <v>8373</v>
      </c>
      <c r="C270" s="517" t="s">
        <v>7524</v>
      </c>
      <c r="D270" s="517" t="s">
        <v>6446</v>
      </c>
      <c r="E270" s="540">
        <v>101000</v>
      </c>
      <c r="F270" s="357" t="s">
        <v>5734</v>
      </c>
      <c r="G270" s="519">
        <v>42397</v>
      </c>
      <c r="H270" s="508" t="s">
        <v>8009</v>
      </c>
      <c r="I270" s="509" t="s">
        <v>8008</v>
      </c>
      <c r="J270" s="489" t="s">
        <v>1799</v>
      </c>
      <c r="K270" s="541"/>
      <c r="L270" s="489" t="s">
        <v>1799</v>
      </c>
      <c r="M270" s="541"/>
      <c r="N270" s="489" t="s">
        <v>1799</v>
      </c>
      <c r="O270" s="507"/>
      <c r="P270" s="507"/>
      <c r="Q270" s="507"/>
      <c r="R270" s="547"/>
    </row>
    <row r="271" spans="1:18" s="465" customFormat="1" ht="34.5" thickBot="1" x14ac:dyDescent="0.25">
      <c r="A271" s="503">
        <v>153</v>
      </c>
      <c r="B271" s="466" t="s">
        <v>8374</v>
      </c>
      <c r="C271" s="518" t="s">
        <v>6972</v>
      </c>
      <c r="D271" s="518" t="s">
        <v>6973</v>
      </c>
      <c r="E271" s="542">
        <v>69000</v>
      </c>
      <c r="F271" s="360" t="s">
        <v>5777</v>
      </c>
      <c r="G271" s="520">
        <v>42551</v>
      </c>
      <c r="H271" s="361" t="s">
        <v>8007</v>
      </c>
      <c r="I271" s="504" t="s">
        <v>8006</v>
      </c>
      <c r="J271" s="496" t="s">
        <v>1799</v>
      </c>
      <c r="K271" s="505"/>
      <c r="L271" s="496" t="s">
        <v>1799</v>
      </c>
      <c r="M271" s="505"/>
      <c r="N271" s="496" t="s">
        <v>1799</v>
      </c>
      <c r="O271" s="505"/>
      <c r="P271" s="506"/>
      <c r="Q271" s="466"/>
      <c r="R271" s="497"/>
    </row>
    <row r="272" spans="1:18" s="544" customFormat="1" ht="15.75" thickTop="1" x14ac:dyDescent="0.25">
      <c r="A272" s="467"/>
      <c r="B272" s="468"/>
      <c r="C272" s="469"/>
      <c r="D272" s="543"/>
      <c r="E272" s="470"/>
      <c r="F272" s="470"/>
      <c r="G272" s="470"/>
      <c r="H272" s="470" t="s">
        <v>8375</v>
      </c>
      <c r="I272" s="471"/>
      <c r="J272" s="472"/>
      <c r="K272" s="472"/>
      <c r="L272" s="472"/>
      <c r="M272" s="472"/>
      <c r="N272" s="473"/>
      <c r="O272" s="473"/>
      <c r="P272" s="473"/>
      <c r="Q272" s="473"/>
      <c r="R272" s="474"/>
    </row>
    <row r="273" spans="1:18" s="321" customFormat="1" x14ac:dyDescent="0.2">
      <c r="A273" s="463"/>
      <c r="B273" s="475"/>
      <c r="C273" s="464"/>
      <c r="D273" s="516"/>
      <c r="E273" s="476"/>
      <c r="F273" s="476"/>
      <c r="G273" s="477"/>
      <c r="H273" s="477"/>
      <c r="I273" s="478"/>
      <c r="J273" s="339"/>
      <c r="K273" s="339"/>
      <c r="L273" s="339"/>
      <c r="M273" s="339"/>
      <c r="N273" s="522"/>
      <c r="O273" s="522"/>
      <c r="P273" s="522"/>
      <c r="Q273" s="522"/>
      <c r="R273" s="474"/>
    </row>
    <row r="274" spans="1:18" s="321" customFormat="1" x14ac:dyDescent="0.2">
      <c r="A274" s="479"/>
      <c r="B274" s="339"/>
      <c r="C274" s="342"/>
      <c r="D274" s="516"/>
      <c r="E274" s="343"/>
      <c r="F274" s="338"/>
      <c r="G274" s="342"/>
      <c r="H274" s="342"/>
      <c r="I274" s="456"/>
      <c r="N274" s="322"/>
      <c r="O274" s="322"/>
      <c r="P274" s="322"/>
      <c r="Q274" s="322"/>
      <c r="R274" s="453"/>
    </row>
    <row r="275" spans="1:18" s="321" customFormat="1" x14ac:dyDescent="0.2">
      <c r="A275" s="479"/>
      <c r="B275" s="339"/>
      <c r="C275" s="342"/>
      <c r="D275" s="516"/>
      <c r="E275" s="343"/>
      <c r="F275" s="338"/>
      <c r="G275" s="342"/>
      <c r="H275" s="342"/>
      <c r="I275" s="456"/>
      <c r="N275" s="322"/>
      <c r="O275" s="322"/>
      <c r="P275" s="322"/>
      <c r="Q275" s="322"/>
      <c r="R275" s="453"/>
    </row>
    <row r="276" spans="1:18" s="321" customFormat="1" x14ac:dyDescent="0.2">
      <c r="A276" s="479"/>
      <c r="B276" s="339"/>
      <c r="C276" s="342"/>
      <c r="D276" s="516"/>
      <c r="E276" s="343"/>
      <c r="F276" s="338"/>
      <c r="G276" s="342"/>
      <c r="H276" s="342"/>
      <c r="I276" s="456"/>
      <c r="N276" s="322"/>
      <c r="O276" s="322"/>
      <c r="P276" s="322"/>
      <c r="Q276" s="322"/>
      <c r="R276" s="453"/>
    </row>
    <row r="277" spans="1:18" s="321" customFormat="1" x14ac:dyDescent="0.2">
      <c r="A277" s="479"/>
      <c r="B277" s="339"/>
      <c r="C277" s="342"/>
      <c r="D277" s="516"/>
      <c r="E277" s="343"/>
      <c r="F277" s="338"/>
      <c r="G277" s="342"/>
      <c r="H277" s="342"/>
      <c r="I277" s="456"/>
      <c r="N277" s="322"/>
      <c r="O277" s="322"/>
      <c r="P277" s="322"/>
      <c r="Q277" s="322"/>
      <c r="R277" s="453"/>
    </row>
    <row r="278" spans="1:18" s="321" customFormat="1" x14ac:dyDescent="0.2">
      <c r="A278" s="479"/>
      <c r="B278" s="339"/>
      <c r="C278" s="342"/>
      <c r="D278" s="516"/>
      <c r="E278" s="343"/>
      <c r="F278" s="338"/>
      <c r="G278" s="342"/>
      <c r="H278" s="342"/>
      <c r="I278" s="456"/>
      <c r="N278" s="322"/>
      <c r="O278" s="322"/>
      <c r="P278" s="322"/>
      <c r="Q278" s="322"/>
      <c r="R278" s="453"/>
    </row>
    <row r="279" spans="1:18" s="321" customFormat="1" x14ac:dyDescent="0.2">
      <c r="A279" s="479"/>
      <c r="B279" s="339"/>
      <c r="C279" s="342"/>
      <c r="D279" s="516"/>
      <c r="E279" s="343"/>
      <c r="F279" s="338"/>
      <c r="G279" s="342"/>
      <c r="H279" s="342"/>
      <c r="I279" s="456"/>
      <c r="N279" s="322"/>
      <c r="O279" s="322"/>
      <c r="P279" s="322"/>
      <c r="Q279" s="322"/>
      <c r="R279" s="453"/>
    </row>
    <row r="280" spans="1:18" s="321" customFormat="1" x14ac:dyDescent="0.2">
      <c r="A280" s="479"/>
      <c r="B280" s="339"/>
      <c r="C280" s="342"/>
      <c r="D280" s="516"/>
      <c r="E280" s="343"/>
      <c r="F280" s="338"/>
      <c r="G280" s="342"/>
      <c r="H280" s="342"/>
      <c r="I280" s="456"/>
      <c r="N280" s="322"/>
      <c r="O280" s="322"/>
      <c r="P280" s="322"/>
      <c r="Q280" s="322"/>
      <c r="R280" s="453"/>
    </row>
    <row r="281" spans="1:18" s="321" customFormat="1" x14ac:dyDescent="0.2">
      <c r="A281" s="479"/>
      <c r="B281" s="339"/>
      <c r="C281" s="342"/>
      <c r="D281" s="516"/>
      <c r="E281" s="343"/>
      <c r="F281" s="338"/>
      <c r="G281" s="342"/>
      <c r="H281" s="342"/>
      <c r="I281" s="456"/>
      <c r="N281" s="322"/>
      <c r="O281" s="322"/>
      <c r="P281" s="322"/>
      <c r="Q281" s="322"/>
      <c r="R281" s="453"/>
    </row>
    <row r="282" spans="1:18" s="321" customFormat="1" x14ac:dyDescent="0.2">
      <c r="A282" s="479"/>
      <c r="B282" s="339"/>
      <c r="C282" s="342"/>
      <c r="D282" s="516"/>
      <c r="E282" s="343"/>
      <c r="F282" s="338"/>
      <c r="G282" s="342"/>
      <c r="H282" s="342"/>
      <c r="I282" s="456"/>
      <c r="N282" s="322"/>
      <c r="O282" s="322"/>
      <c r="P282" s="322"/>
      <c r="Q282" s="322"/>
      <c r="R282" s="453"/>
    </row>
    <row r="283" spans="1:18" s="321" customFormat="1" x14ac:dyDescent="0.2">
      <c r="A283" s="479"/>
      <c r="B283" s="339"/>
      <c r="C283" s="342"/>
      <c r="D283" s="516"/>
      <c r="E283" s="343"/>
      <c r="F283" s="338"/>
      <c r="G283" s="342"/>
      <c r="H283" s="342"/>
      <c r="I283" s="456"/>
      <c r="N283" s="322"/>
      <c r="O283" s="322"/>
      <c r="P283" s="322"/>
      <c r="Q283" s="322"/>
      <c r="R283" s="453"/>
    </row>
    <row r="284" spans="1:18" s="321" customFormat="1" x14ac:dyDescent="0.2">
      <c r="A284" s="479"/>
      <c r="B284" s="339"/>
      <c r="C284" s="342"/>
      <c r="D284" s="516"/>
      <c r="E284" s="343"/>
      <c r="F284" s="338"/>
      <c r="G284" s="342"/>
      <c r="H284" s="342"/>
      <c r="I284" s="456"/>
      <c r="N284" s="322"/>
      <c r="O284" s="322"/>
      <c r="P284" s="322"/>
      <c r="Q284" s="322"/>
      <c r="R284" s="453"/>
    </row>
    <row r="285" spans="1:18" s="321" customFormat="1" x14ac:dyDescent="0.2">
      <c r="A285" s="479"/>
      <c r="B285" s="339"/>
      <c r="C285" s="342"/>
      <c r="D285" s="516"/>
      <c r="E285" s="343"/>
      <c r="F285" s="338"/>
      <c r="G285" s="342"/>
      <c r="H285" s="342"/>
      <c r="I285" s="456"/>
      <c r="N285" s="322"/>
      <c r="O285" s="322"/>
      <c r="P285" s="322"/>
      <c r="Q285" s="322"/>
      <c r="R285" s="453"/>
    </row>
    <row r="286" spans="1:18" s="321" customFormat="1" x14ac:dyDescent="0.2">
      <c r="A286" s="479"/>
      <c r="B286" s="339"/>
      <c r="C286" s="342"/>
      <c r="D286" s="516"/>
      <c r="E286" s="343"/>
      <c r="F286" s="338"/>
      <c r="G286" s="342"/>
      <c r="H286" s="342"/>
      <c r="I286" s="456"/>
      <c r="N286" s="322"/>
      <c r="O286" s="322"/>
      <c r="P286" s="322"/>
      <c r="Q286" s="322"/>
      <c r="R286" s="453"/>
    </row>
    <row r="287" spans="1:18" s="321" customFormat="1" x14ac:dyDescent="0.2">
      <c r="A287" s="479"/>
      <c r="B287" s="339"/>
      <c r="C287" s="342"/>
      <c r="D287" s="516"/>
      <c r="E287" s="343"/>
      <c r="F287" s="338"/>
      <c r="G287" s="342"/>
      <c r="H287" s="342"/>
      <c r="I287" s="456"/>
      <c r="N287" s="322"/>
      <c r="O287" s="322"/>
      <c r="P287" s="322"/>
      <c r="Q287" s="322"/>
      <c r="R287" s="453"/>
    </row>
    <row r="288" spans="1:18" s="321" customFormat="1" x14ac:dyDescent="0.2">
      <c r="A288" s="479"/>
      <c r="B288" s="339"/>
      <c r="C288" s="342"/>
      <c r="D288" s="516"/>
      <c r="E288" s="343"/>
      <c r="F288" s="338"/>
      <c r="G288" s="342"/>
      <c r="H288" s="342"/>
      <c r="I288" s="456"/>
      <c r="N288" s="322"/>
      <c r="O288" s="322"/>
      <c r="P288" s="322"/>
      <c r="Q288" s="322"/>
      <c r="R288" s="453"/>
    </row>
    <row r="289" spans="1:18" s="321" customFormat="1" x14ac:dyDescent="0.2">
      <c r="A289" s="479"/>
      <c r="B289" s="339"/>
      <c r="C289" s="342"/>
      <c r="D289" s="516"/>
      <c r="E289" s="343"/>
      <c r="F289" s="338"/>
      <c r="G289" s="342"/>
      <c r="H289" s="342"/>
      <c r="I289" s="456"/>
      <c r="N289" s="322"/>
      <c r="O289" s="322"/>
      <c r="P289" s="322"/>
      <c r="Q289" s="322"/>
      <c r="R289" s="453"/>
    </row>
    <row r="290" spans="1:18" s="321" customFormat="1" x14ac:dyDescent="0.2">
      <c r="A290" s="479"/>
      <c r="B290" s="339"/>
      <c r="C290" s="342"/>
      <c r="D290" s="516"/>
      <c r="E290" s="343"/>
      <c r="F290" s="338"/>
      <c r="G290" s="342"/>
      <c r="H290" s="342"/>
      <c r="I290" s="456"/>
      <c r="N290" s="322"/>
      <c r="O290" s="322"/>
      <c r="P290" s="322"/>
      <c r="Q290" s="322"/>
      <c r="R290" s="453"/>
    </row>
    <row r="291" spans="1:18" s="321" customFormat="1" x14ac:dyDescent="0.2">
      <c r="A291" s="479"/>
      <c r="B291" s="339"/>
      <c r="C291" s="342"/>
      <c r="D291" s="516"/>
      <c r="E291" s="343"/>
      <c r="F291" s="338"/>
      <c r="G291" s="342"/>
      <c r="H291" s="342"/>
      <c r="I291" s="456"/>
      <c r="N291" s="322"/>
      <c r="O291" s="322"/>
      <c r="P291" s="322"/>
      <c r="Q291" s="322"/>
      <c r="R291" s="453"/>
    </row>
    <row r="292" spans="1:18" s="321" customFormat="1" x14ac:dyDescent="0.2">
      <c r="A292" s="479"/>
      <c r="B292" s="339"/>
      <c r="C292" s="342"/>
      <c r="D292" s="516"/>
      <c r="E292" s="343"/>
      <c r="F292" s="338"/>
      <c r="G292" s="342"/>
      <c r="H292" s="342"/>
      <c r="I292" s="456"/>
      <c r="N292" s="322"/>
      <c r="O292" s="322"/>
      <c r="P292" s="322"/>
      <c r="Q292" s="322"/>
      <c r="R292" s="453"/>
    </row>
    <row r="293" spans="1:18" s="321" customFormat="1" x14ac:dyDescent="0.2">
      <c r="A293" s="479"/>
      <c r="B293" s="339"/>
      <c r="C293" s="342"/>
      <c r="D293" s="516"/>
      <c r="E293" s="343"/>
      <c r="F293" s="338"/>
      <c r="G293" s="342"/>
      <c r="H293" s="342"/>
      <c r="I293" s="456"/>
      <c r="N293" s="322"/>
      <c r="O293" s="322"/>
      <c r="P293" s="322"/>
      <c r="Q293" s="322"/>
      <c r="R293" s="453"/>
    </row>
    <row r="294" spans="1:18" s="321" customFormat="1" x14ac:dyDescent="0.2">
      <c r="A294" s="479"/>
      <c r="B294" s="339"/>
      <c r="C294" s="342"/>
      <c r="D294" s="516"/>
      <c r="E294" s="343"/>
      <c r="F294" s="338"/>
      <c r="G294" s="342"/>
      <c r="H294" s="342"/>
      <c r="I294" s="456"/>
      <c r="N294" s="322"/>
      <c r="O294" s="322"/>
      <c r="P294" s="322"/>
      <c r="Q294" s="322"/>
      <c r="R294" s="453"/>
    </row>
    <row r="295" spans="1:18" s="321" customFormat="1" x14ac:dyDescent="0.2">
      <c r="A295" s="479"/>
      <c r="B295" s="339"/>
      <c r="C295" s="342"/>
      <c r="D295" s="516"/>
      <c r="E295" s="343"/>
      <c r="F295" s="338"/>
      <c r="G295" s="342"/>
      <c r="H295" s="342"/>
      <c r="I295" s="456"/>
      <c r="N295" s="322"/>
      <c r="O295" s="322"/>
      <c r="P295" s="322"/>
      <c r="Q295" s="322"/>
      <c r="R295" s="453"/>
    </row>
    <row r="296" spans="1:18" s="321" customFormat="1" x14ac:dyDescent="0.2">
      <c r="A296" s="479"/>
      <c r="B296" s="339"/>
      <c r="C296" s="342"/>
      <c r="D296" s="516"/>
      <c r="E296" s="343"/>
      <c r="F296" s="338"/>
      <c r="G296" s="342"/>
      <c r="H296" s="342"/>
      <c r="I296" s="456"/>
      <c r="N296" s="322"/>
      <c r="O296" s="322"/>
      <c r="P296" s="322"/>
      <c r="Q296" s="322"/>
      <c r="R296" s="453"/>
    </row>
    <row r="297" spans="1:18" s="321" customFormat="1" x14ac:dyDescent="0.2">
      <c r="A297" s="479"/>
      <c r="B297" s="339"/>
      <c r="C297" s="342"/>
      <c r="D297" s="516"/>
      <c r="E297" s="343"/>
      <c r="F297" s="338"/>
      <c r="G297" s="342"/>
      <c r="H297" s="342"/>
      <c r="I297" s="456"/>
      <c r="N297" s="322"/>
      <c r="O297" s="322"/>
      <c r="P297" s="322"/>
      <c r="Q297" s="322"/>
      <c r="R297" s="453"/>
    </row>
    <row r="298" spans="1:18" s="321" customFormat="1" x14ac:dyDescent="0.2">
      <c r="A298" s="479"/>
      <c r="B298" s="339"/>
      <c r="C298" s="342"/>
      <c r="D298" s="516"/>
      <c r="E298" s="343"/>
      <c r="F298" s="338"/>
      <c r="G298" s="342"/>
      <c r="H298" s="342"/>
      <c r="I298" s="456"/>
      <c r="N298" s="322"/>
      <c r="O298" s="322"/>
      <c r="P298" s="322"/>
      <c r="Q298" s="322"/>
      <c r="R298" s="453"/>
    </row>
    <row r="299" spans="1:18" s="321" customFormat="1" x14ac:dyDescent="0.2">
      <c r="A299" s="479"/>
      <c r="B299" s="339"/>
      <c r="C299" s="342"/>
      <c r="D299" s="516"/>
      <c r="E299" s="343"/>
      <c r="F299" s="338"/>
      <c r="G299" s="342"/>
      <c r="H299" s="342"/>
      <c r="I299" s="456"/>
      <c r="N299" s="322"/>
      <c r="O299" s="322"/>
      <c r="P299" s="322"/>
      <c r="Q299" s="322"/>
      <c r="R299" s="453"/>
    </row>
    <row r="300" spans="1:18" s="321" customFormat="1" x14ac:dyDescent="0.2">
      <c r="A300" s="479"/>
      <c r="B300" s="339"/>
      <c r="C300" s="342"/>
      <c r="D300" s="516"/>
      <c r="E300" s="343"/>
      <c r="F300" s="338"/>
      <c r="G300" s="342"/>
      <c r="H300" s="342"/>
      <c r="I300" s="456"/>
      <c r="N300" s="322"/>
      <c r="O300" s="322"/>
      <c r="P300" s="322"/>
      <c r="Q300" s="322"/>
      <c r="R300" s="453"/>
    </row>
    <row r="301" spans="1:18" s="321" customFormat="1" x14ac:dyDescent="0.2">
      <c r="A301" s="479"/>
      <c r="B301" s="339"/>
      <c r="C301" s="342"/>
      <c r="D301" s="516"/>
      <c r="E301" s="343"/>
      <c r="F301" s="338"/>
      <c r="G301" s="342"/>
      <c r="H301" s="342"/>
      <c r="I301" s="456"/>
      <c r="N301" s="322"/>
      <c r="O301" s="322"/>
      <c r="P301" s="322"/>
      <c r="Q301" s="322"/>
      <c r="R301" s="453"/>
    </row>
    <row r="302" spans="1:18" s="321" customFormat="1" x14ac:dyDescent="0.2">
      <c r="A302" s="479"/>
      <c r="B302" s="339"/>
      <c r="C302" s="342"/>
      <c r="D302" s="516"/>
      <c r="E302" s="343"/>
      <c r="F302" s="338"/>
      <c r="G302" s="342"/>
      <c r="H302" s="342"/>
      <c r="I302" s="456"/>
      <c r="N302" s="322"/>
      <c r="O302" s="322"/>
      <c r="P302" s="322"/>
      <c r="Q302" s="322"/>
      <c r="R302" s="453"/>
    </row>
    <row r="303" spans="1:18" s="321" customFormat="1" x14ac:dyDescent="0.2">
      <c r="A303" s="479"/>
      <c r="B303" s="339"/>
      <c r="C303" s="342"/>
      <c r="D303" s="516"/>
      <c r="E303" s="343"/>
      <c r="F303" s="338"/>
      <c r="G303" s="342"/>
      <c r="H303" s="342"/>
      <c r="I303" s="456"/>
      <c r="N303" s="322"/>
      <c r="O303" s="322"/>
      <c r="P303" s="322"/>
      <c r="Q303" s="322"/>
      <c r="R303" s="453"/>
    </row>
    <row r="304" spans="1:18" s="321" customFormat="1" x14ac:dyDescent="0.2">
      <c r="A304" s="479"/>
      <c r="B304" s="339"/>
      <c r="C304" s="342"/>
      <c r="D304" s="516"/>
      <c r="E304" s="343"/>
      <c r="F304" s="338"/>
      <c r="G304" s="342"/>
      <c r="H304" s="342"/>
      <c r="I304" s="456"/>
      <c r="N304" s="322"/>
      <c r="O304" s="322"/>
      <c r="P304" s="322"/>
      <c r="Q304" s="322"/>
      <c r="R304" s="453"/>
    </row>
    <row r="305" spans="1:18" s="321" customFormat="1" x14ac:dyDescent="0.2">
      <c r="A305" s="479"/>
      <c r="B305" s="339"/>
      <c r="C305" s="342"/>
      <c r="D305" s="516"/>
      <c r="E305" s="343"/>
      <c r="F305" s="338"/>
      <c r="G305" s="342"/>
      <c r="H305" s="342"/>
      <c r="I305" s="456"/>
      <c r="N305" s="322"/>
      <c r="O305" s="322"/>
      <c r="P305" s="322"/>
      <c r="Q305" s="322"/>
      <c r="R305" s="453"/>
    </row>
    <row r="306" spans="1:18" s="321" customFormat="1" x14ac:dyDescent="0.2">
      <c r="A306" s="479"/>
      <c r="B306" s="339"/>
      <c r="C306" s="342"/>
      <c r="D306" s="516"/>
      <c r="E306" s="343"/>
      <c r="F306" s="338"/>
      <c r="G306" s="342"/>
      <c r="H306" s="342"/>
      <c r="I306" s="456"/>
      <c r="N306" s="322"/>
      <c r="O306" s="322"/>
      <c r="P306" s="322"/>
      <c r="Q306" s="322"/>
      <c r="R306" s="453"/>
    </row>
    <row r="307" spans="1:18" s="321" customFormat="1" x14ac:dyDescent="0.2">
      <c r="A307" s="479"/>
      <c r="B307" s="339"/>
      <c r="C307" s="342"/>
      <c r="D307" s="516"/>
      <c r="E307" s="343"/>
      <c r="F307" s="338"/>
      <c r="G307" s="342"/>
      <c r="H307" s="342"/>
      <c r="I307" s="456"/>
      <c r="N307" s="322"/>
      <c r="O307" s="322"/>
      <c r="P307" s="322"/>
      <c r="Q307" s="322"/>
      <c r="R307" s="453"/>
    </row>
    <row r="308" spans="1:18" s="321" customFormat="1" x14ac:dyDescent="0.2">
      <c r="A308" s="479"/>
      <c r="B308" s="339"/>
      <c r="C308" s="342"/>
      <c r="D308" s="516"/>
      <c r="E308" s="343"/>
      <c r="F308" s="338"/>
      <c r="G308" s="342"/>
      <c r="H308" s="342"/>
      <c r="I308" s="456"/>
      <c r="N308" s="322"/>
      <c r="O308" s="322"/>
      <c r="P308" s="322"/>
      <c r="Q308" s="322"/>
      <c r="R308" s="453"/>
    </row>
    <row r="309" spans="1:18" s="321" customFormat="1" x14ac:dyDescent="0.2">
      <c r="A309" s="479"/>
      <c r="B309" s="339"/>
      <c r="C309" s="342"/>
      <c r="D309" s="516"/>
      <c r="E309" s="343"/>
      <c r="F309" s="338"/>
      <c r="G309" s="342"/>
      <c r="H309" s="342"/>
      <c r="I309" s="456"/>
      <c r="N309" s="322"/>
      <c r="O309" s="322"/>
      <c r="P309" s="322"/>
      <c r="Q309" s="322"/>
      <c r="R309" s="453"/>
    </row>
    <row r="310" spans="1:18" s="321" customFormat="1" x14ac:dyDescent="0.2">
      <c r="A310" s="479"/>
      <c r="B310" s="339"/>
      <c r="C310" s="342"/>
      <c r="D310" s="516"/>
      <c r="E310" s="343"/>
      <c r="F310" s="338"/>
      <c r="G310" s="342"/>
      <c r="H310" s="342"/>
      <c r="I310" s="456"/>
      <c r="N310" s="322"/>
      <c r="O310" s="322"/>
      <c r="P310" s="322"/>
      <c r="Q310" s="322"/>
      <c r="R310" s="453"/>
    </row>
    <row r="311" spans="1:18" s="321" customFormat="1" x14ac:dyDescent="0.2">
      <c r="A311" s="479"/>
      <c r="B311" s="339"/>
      <c r="C311" s="342"/>
      <c r="D311" s="516"/>
      <c r="E311" s="343"/>
      <c r="F311" s="338"/>
      <c r="G311" s="342"/>
      <c r="H311" s="342"/>
      <c r="I311" s="456"/>
      <c r="N311" s="322"/>
      <c r="O311" s="322"/>
      <c r="P311" s="322"/>
      <c r="Q311" s="322"/>
      <c r="R311" s="453"/>
    </row>
    <row r="312" spans="1:18" s="321" customFormat="1" x14ac:dyDescent="0.2">
      <c r="A312" s="479"/>
      <c r="B312" s="339"/>
      <c r="C312" s="342"/>
      <c r="D312" s="516"/>
      <c r="E312" s="343"/>
      <c r="F312" s="338"/>
      <c r="G312" s="342"/>
      <c r="H312" s="342"/>
      <c r="I312" s="456"/>
      <c r="N312" s="322"/>
      <c r="O312" s="322"/>
      <c r="P312" s="322"/>
      <c r="Q312" s="322"/>
      <c r="R312" s="453"/>
    </row>
    <row r="313" spans="1:18" s="321" customFormat="1" x14ac:dyDescent="0.2">
      <c r="A313" s="479"/>
      <c r="B313" s="339"/>
      <c r="C313" s="342"/>
      <c r="D313" s="516"/>
      <c r="E313" s="343"/>
      <c r="F313" s="338"/>
      <c r="G313" s="342"/>
      <c r="H313" s="342"/>
      <c r="I313" s="456"/>
      <c r="N313" s="322"/>
      <c r="O313" s="322"/>
      <c r="P313" s="322"/>
      <c r="Q313" s="322"/>
      <c r="R313" s="453"/>
    </row>
    <row r="314" spans="1:18" s="321" customFormat="1" x14ac:dyDescent="0.2">
      <c r="A314" s="479"/>
      <c r="B314" s="339"/>
      <c r="C314" s="342"/>
      <c r="D314" s="516"/>
      <c r="E314" s="343"/>
      <c r="F314" s="338"/>
      <c r="G314" s="342"/>
      <c r="H314" s="342"/>
      <c r="I314" s="456"/>
      <c r="N314" s="322"/>
      <c r="O314" s="322"/>
      <c r="P314" s="322"/>
      <c r="Q314" s="322"/>
      <c r="R314" s="453"/>
    </row>
    <row r="315" spans="1:18" s="321" customFormat="1" x14ac:dyDescent="0.2">
      <c r="A315" s="479"/>
      <c r="B315" s="339"/>
      <c r="C315" s="342"/>
      <c r="D315" s="516"/>
      <c r="E315" s="343"/>
      <c r="F315" s="338"/>
      <c r="G315" s="342"/>
      <c r="H315" s="342"/>
      <c r="I315" s="456"/>
      <c r="N315" s="322"/>
      <c r="O315" s="322"/>
      <c r="P315" s="322"/>
      <c r="Q315" s="322"/>
      <c r="R315" s="453"/>
    </row>
    <row r="316" spans="1:18" s="321" customFormat="1" x14ac:dyDescent="0.2">
      <c r="A316" s="479"/>
      <c r="B316" s="339"/>
      <c r="C316" s="342"/>
      <c r="D316" s="516"/>
      <c r="E316" s="343"/>
      <c r="F316" s="338"/>
      <c r="G316" s="342"/>
      <c r="H316" s="342"/>
      <c r="I316" s="456"/>
      <c r="N316" s="322"/>
      <c r="O316" s="322"/>
      <c r="P316" s="322"/>
      <c r="Q316" s="322"/>
      <c r="R316" s="453"/>
    </row>
    <row r="317" spans="1:18" s="321" customFormat="1" x14ac:dyDescent="0.2">
      <c r="A317" s="479"/>
      <c r="B317" s="339"/>
      <c r="C317" s="342"/>
      <c r="D317" s="516"/>
      <c r="E317" s="343"/>
      <c r="F317" s="338"/>
      <c r="G317" s="342"/>
      <c r="H317" s="342"/>
      <c r="I317" s="456"/>
      <c r="N317" s="322"/>
      <c r="O317" s="322"/>
      <c r="P317" s="322"/>
      <c r="Q317" s="322"/>
      <c r="R317" s="453"/>
    </row>
    <row r="318" spans="1:18" s="321" customFormat="1" x14ac:dyDescent="0.2">
      <c r="A318" s="479"/>
      <c r="B318" s="339"/>
      <c r="C318" s="342"/>
      <c r="D318" s="516"/>
      <c r="E318" s="343"/>
      <c r="F318" s="338"/>
      <c r="G318" s="342"/>
      <c r="H318" s="342"/>
      <c r="I318" s="456"/>
      <c r="N318" s="322"/>
      <c r="O318" s="322"/>
      <c r="P318" s="322"/>
      <c r="Q318" s="322"/>
      <c r="R318" s="453"/>
    </row>
    <row r="319" spans="1:18" s="321" customFormat="1" x14ac:dyDescent="0.2">
      <c r="A319" s="479"/>
      <c r="B319" s="339"/>
      <c r="C319" s="342"/>
      <c r="D319" s="516"/>
      <c r="E319" s="343"/>
      <c r="F319" s="338"/>
      <c r="G319" s="342"/>
      <c r="H319" s="342"/>
      <c r="I319" s="456"/>
      <c r="N319" s="322"/>
      <c r="O319" s="322"/>
      <c r="P319" s="322"/>
      <c r="Q319" s="322"/>
      <c r="R319" s="453"/>
    </row>
    <row r="320" spans="1:18" s="321" customFormat="1" x14ac:dyDescent="0.2">
      <c r="A320" s="479"/>
      <c r="B320" s="339"/>
      <c r="C320" s="342"/>
      <c r="D320" s="516"/>
      <c r="E320" s="343"/>
      <c r="F320" s="338"/>
      <c r="G320" s="342"/>
      <c r="H320" s="342"/>
      <c r="I320" s="456"/>
      <c r="N320" s="322"/>
      <c r="O320" s="322"/>
      <c r="P320" s="322"/>
      <c r="Q320" s="322"/>
      <c r="R320" s="453"/>
    </row>
    <row r="321" spans="1:18" s="321" customFormat="1" x14ac:dyDescent="0.2">
      <c r="A321" s="479"/>
      <c r="B321" s="339"/>
      <c r="C321" s="342"/>
      <c r="D321" s="516"/>
      <c r="E321" s="343"/>
      <c r="F321" s="338"/>
      <c r="G321" s="342"/>
      <c r="H321" s="342"/>
      <c r="I321" s="456"/>
      <c r="N321" s="322"/>
      <c r="O321" s="322"/>
      <c r="P321" s="322"/>
      <c r="Q321" s="322"/>
      <c r="R321" s="453"/>
    </row>
    <row r="322" spans="1:18" s="321" customFormat="1" x14ac:dyDescent="0.2">
      <c r="A322" s="479"/>
      <c r="B322" s="339"/>
      <c r="C322" s="342"/>
      <c r="D322" s="516"/>
      <c r="E322" s="343"/>
      <c r="F322" s="338"/>
      <c r="G322" s="342"/>
      <c r="H322" s="342"/>
      <c r="I322" s="456"/>
      <c r="N322" s="322"/>
      <c r="O322" s="322"/>
      <c r="P322" s="322"/>
      <c r="Q322" s="322"/>
      <c r="R322" s="453"/>
    </row>
    <row r="323" spans="1:18" s="321" customFormat="1" x14ac:dyDescent="0.2">
      <c r="A323" s="479"/>
      <c r="B323" s="339"/>
      <c r="C323" s="342"/>
      <c r="D323" s="516"/>
      <c r="E323" s="343"/>
      <c r="F323" s="338"/>
      <c r="G323" s="342"/>
      <c r="H323" s="342"/>
      <c r="I323" s="456"/>
      <c r="N323" s="322"/>
      <c r="O323" s="322"/>
      <c r="P323" s="322"/>
      <c r="Q323" s="322"/>
      <c r="R323" s="453"/>
    </row>
    <row r="324" spans="1:18" s="321" customFormat="1" x14ac:dyDescent="0.2">
      <c r="A324" s="479"/>
      <c r="B324" s="339"/>
      <c r="C324" s="342"/>
      <c r="D324" s="516"/>
      <c r="E324" s="343"/>
      <c r="F324" s="338"/>
      <c r="G324" s="342"/>
      <c r="H324" s="342"/>
      <c r="I324" s="456"/>
      <c r="N324" s="322"/>
      <c r="O324" s="322"/>
      <c r="P324" s="322"/>
      <c r="Q324" s="322"/>
      <c r="R324" s="453"/>
    </row>
    <row r="325" spans="1:18" s="321" customFormat="1" x14ac:dyDescent="0.2">
      <c r="A325" s="479"/>
      <c r="B325" s="339"/>
      <c r="C325" s="342"/>
      <c r="D325" s="516"/>
      <c r="E325" s="343"/>
      <c r="F325" s="338"/>
      <c r="G325" s="342"/>
      <c r="H325" s="342"/>
      <c r="I325" s="456"/>
      <c r="N325" s="322"/>
      <c r="O325" s="322"/>
      <c r="P325" s="322"/>
      <c r="Q325" s="322"/>
      <c r="R325" s="453"/>
    </row>
    <row r="326" spans="1:18" s="321" customFormat="1" x14ac:dyDescent="0.2">
      <c r="A326" s="479"/>
      <c r="B326" s="339"/>
      <c r="C326" s="342"/>
      <c r="D326" s="516"/>
      <c r="E326" s="343"/>
      <c r="F326" s="338"/>
      <c r="G326" s="342"/>
      <c r="H326" s="342"/>
      <c r="I326" s="456"/>
      <c r="N326" s="322"/>
      <c r="O326" s="322"/>
      <c r="P326" s="322"/>
      <c r="Q326" s="322"/>
      <c r="R326" s="453"/>
    </row>
    <row r="327" spans="1:18" s="321" customFormat="1" x14ac:dyDescent="0.2">
      <c r="A327" s="479"/>
      <c r="B327" s="339"/>
      <c r="C327" s="342"/>
      <c r="D327" s="516"/>
      <c r="E327" s="343"/>
      <c r="F327" s="338"/>
      <c r="G327" s="342"/>
      <c r="H327" s="342"/>
      <c r="I327" s="456"/>
      <c r="N327" s="322"/>
      <c r="O327" s="322"/>
      <c r="P327" s="322"/>
      <c r="Q327" s="322"/>
      <c r="R327" s="453"/>
    </row>
    <row r="328" spans="1:18" s="321" customFormat="1" x14ac:dyDescent="0.2">
      <c r="A328" s="479"/>
      <c r="B328" s="339"/>
      <c r="C328" s="342"/>
      <c r="D328" s="516"/>
      <c r="E328" s="343"/>
      <c r="F328" s="338"/>
      <c r="G328" s="342"/>
      <c r="H328" s="342"/>
      <c r="I328" s="456"/>
      <c r="N328" s="322"/>
      <c r="O328" s="322"/>
      <c r="P328" s="322"/>
      <c r="Q328" s="322"/>
      <c r="R328" s="453"/>
    </row>
    <row r="329" spans="1:18" s="321" customFormat="1" x14ac:dyDescent="0.2">
      <c r="A329" s="479"/>
      <c r="B329" s="339"/>
      <c r="C329" s="342"/>
      <c r="D329" s="516"/>
      <c r="E329" s="343"/>
      <c r="F329" s="338"/>
      <c r="G329" s="342"/>
      <c r="H329" s="342"/>
      <c r="I329" s="456"/>
      <c r="N329" s="322"/>
      <c r="O329" s="322"/>
      <c r="P329" s="322"/>
      <c r="Q329" s="322"/>
      <c r="R329" s="453"/>
    </row>
    <row r="330" spans="1:18" s="321" customFormat="1" x14ac:dyDescent="0.2">
      <c r="A330" s="479"/>
      <c r="B330" s="339"/>
      <c r="C330" s="342"/>
      <c r="D330" s="516"/>
      <c r="E330" s="343"/>
      <c r="F330" s="338"/>
      <c r="G330" s="342"/>
      <c r="H330" s="342"/>
      <c r="I330" s="456"/>
      <c r="N330" s="322"/>
      <c r="O330" s="322"/>
      <c r="P330" s="322"/>
      <c r="Q330" s="322"/>
      <c r="R330" s="453"/>
    </row>
    <row r="331" spans="1:18" s="321" customFormat="1" x14ac:dyDescent="0.2">
      <c r="A331" s="479"/>
      <c r="B331" s="339"/>
      <c r="C331" s="342"/>
      <c r="D331" s="516"/>
      <c r="E331" s="343"/>
      <c r="F331" s="338"/>
      <c r="G331" s="342"/>
      <c r="H331" s="342"/>
      <c r="I331" s="456"/>
      <c r="N331" s="322"/>
      <c r="O331" s="322"/>
      <c r="P331" s="322"/>
      <c r="Q331" s="322"/>
      <c r="R331" s="453"/>
    </row>
    <row r="332" spans="1:18" s="321" customFormat="1" x14ac:dyDescent="0.2">
      <c r="A332" s="479"/>
      <c r="B332" s="339"/>
      <c r="C332" s="342"/>
      <c r="D332" s="516"/>
      <c r="E332" s="343"/>
      <c r="F332" s="338"/>
      <c r="G332" s="342"/>
      <c r="H332" s="342"/>
      <c r="I332" s="456"/>
      <c r="N332" s="322"/>
      <c r="O332" s="322"/>
      <c r="P332" s="322"/>
      <c r="Q332" s="322"/>
      <c r="R332" s="453"/>
    </row>
    <row r="333" spans="1:18" s="321" customFormat="1" x14ac:dyDescent="0.2">
      <c r="A333" s="479"/>
      <c r="B333" s="339"/>
      <c r="C333" s="342"/>
      <c r="D333" s="516"/>
      <c r="E333" s="343"/>
      <c r="F333" s="338"/>
      <c r="G333" s="342"/>
      <c r="H333" s="342"/>
      <c r="I333" s="456"/>
      <c r="N333" s="322"/>
      <c r="O333" s="322"/>
      <c r="P333" s="322"/>
      <c r="Q333" s="322"/>
      <c r="R333" s="453"/>
    </row>
    <row r="334" spans="1:18" s="321" customFormat="1" x14ac:dyDescent="0.2">
      <c r="A334" s="479"/>
      <c r="B334" s="339"/>
      <c r="C334" s="342"/>
      <c r="D334" s="516"/>
      <c r="E334" s="343"/>
      <c r="F334" s="338"/>
      <c r="G334" s="342"/>
      <c r="H334" s="342"/>
      <c r="I334" s="456"/>
      <c r="N334" s="322"/>
      <c r="O334" s="322"/>
      <c r="P334" s="322"/>
      <c r="Q334" s="322"/>
      <c r="R334" s="453"/>
    </row>
    <row r="335" spans="1:18" s="321" customFormat="1" x14ac:dyDescent="0.2">
      <c r="A335" s="479"/>
      <c r="B335" s="339"/>
      <c r="C335" s="342"/>
      <c r="D335" s="516"/>
      <c r="E335" s="343"/>
      <c r="F335" s="338"/>
      <c r="G335" s="342"/>
      <c r="H335" s="342"/>
      <c r="I335" s="456"/>
      <c r="N335" s="322"/>
      <c r="O335" s="322"/>
      <c r="P335" s="322"/>
      <c r="Q335" s="322"/>
      <c r="R335" s="453"/>
    </row>
    <row r="336" spans="1:18" s="321" customFormat="1" x14ac:dyDescent="0.2">
      <c r="A336" s="479"/>
      <c r="B336" s="339"/>
      <c r="C336" s="342"/>
      <c r="D336" s="516"/>
      <c r="E336" s="343"/>
      <c r="F336" s="338"/>
      <c r="G336" s="342"/>
      <c r="H336" s="342"/>
      <c r="I336" s="456"/>
      <c r="N336" s="322"/>
      <c r="O336" s="322"/>
      <c r="P336" s="322"/>
      <c r="Q336" s="322"/>
      <c r="R336" s="453"/>
    </row>
    <row r="337" spans="1:18" s="321" customFormat="1" x14ac:dyDescent="0.2">
      <c r="A337" s="479"/>
      <c r="B337" s="339"/>
      <c r="C337" s="342"/>
      <c r="D337" s="516"/>
      <c r="E337" s="343"/>
      <c r="F337" s="338"/>
      <c r="G337" s="342"/>
      <c r="H337" s="342"/>
      <c r="I337" s="456"/>
      <c r="N337" s="322"/>
      <c r="O337" s="322"/>
      <c r="P337" s="322"/>
      <c r="Q337" s="322"/>
      <c r="R337" s="453"/>
    </row>
    <row r="338" spans="1:18" s="321" customFormat="1" x14ac:dyDescent="0.2">
      <c r="A338" s="479"/>
      <c r="B338" s="339"/>
      <c r="C338" s="342"/>
      <c r="D338" s="516"/>
      <c r="E338" s="343"/>
      <c r="F338" s="338"/>
      <c r="G338" s="342"/>
      <c r="H338" s="342"/>
      <c r="I338" s="456"/>
      <c r="N338" s="322"/>
      <c r="O338" s="322"/>
      <c r="P338" s="322"/>
      <c r="Q338" s="322"/>
      <c r="R338" s="453"/>
    </row>
    <row r="339" spans="1:18" s="321" customFormat="1" x14ac:dyDescent="0.2">
      <c r="A339" s="479"/>
      <c r="B339" s="339"/>
      <c r="C339" s="342"/>
      <c r="D339" s="516"/>
      <c r="E339" s="343"/>
      <c r="F339" s="338"/>
      <c r="G339" s="342"/>
      <c r="H339" s="342"/>
      <c r="I339" s="456"/>
      <c r="N339" s="322"/>
      <c r="O339" s="322"/>
      <c r="P339" s="322"/>
      <c r="Q339" s="322"/>
      <c r="R339" s="453"/>
    </row>
    <row r="340" spans="1:18" s="321" customFormat="1" x14ac:dyDescent="0.2">
      <c r="A340" s="479"/>
      <c r="B340" s="339"/>
      <c r="C340" s="342"/>
      <c r="D340" s="516"/>
      <c r="E340" s="343"/>
      <c r="F340" s="338"/>
      <c r="G340" s="342"/>
      <c r="H340" s="342"/>
      <c r="I340" s="456"/>
      <c r="N340" s="322"/>
      <c r="O340" s="322"/>
      <c r="P340" s="322"/>
      <c r="Q340" s="322"/>
      <c r="R340" s="453"/>
    </row>
    <row r="341" spans="1:18" s="321" customFormat="1" x14ac:dyDescent="0.2">
      <c r="A341" s="479"/>
      <c r="B341" s="339"/>
      <c r="C341" s="342"/>
      <c r="D341" s="516"/>
      <c r="E341" s="343"/>
      <c r="F341" s="338"/>
      <c r="G341" s="342"/>
      <c r="H341" s="342"/>
      <c r="I341" s="456"/>
      <c r="N341" s="322"/>
      <c r="O341" s="322"/>
      <c r="P341" s="322"/>
      <c r="Q341" s="322"/>
      <c r="R341" s="453"/>
    </row>
    <row r="342" spans="1:18" s="321" customFormat="1" x14ac:dyDescent="0.2">
      <c r="A342" s="479"/>
      <c r="B342" s="339"/>
      <c r="C342" s="342"/>
      <c r="D342" s="516"/>
      <c r="E342" s="343"/>
      <c r="F342" s="338"/>
      <c r="G342" s="342"/>
      <c r="H342" s="342"/>
      <c r="I342" s="456"/>
      <c r="N342" s="322"/>
      <c r="O342" s="322"/>
      <c r="P342" s="322"/>
      <c r="Q342" s="322"/>
      <c r="R342" s="453"/>
    </row>
    <row r="343" spans="1:18" s="321" customFormat="1" x14ac:dyDescent="0.2">
      <c r="A343" s="479"/>
      <c r="B343" s="339"/>
      <c r="C343" s="342"/>
      <c r="D343" s="516"/>
      <c r="E343" s="343"/>
      <c r="F343" s="338"/>
      <c r="G343" s="342"/>
      <c r="H343" s="342"/>
      <c r="I343" s="456"/>
      <c r="N343" s="322"/>
      <c r="O343" s="322"/>
      <c r="P343" s="322"/>
      <c r="Q343" s="322"/>
      <c r="R343" s="453"/>
    </row>
    <row r="344" spans="1:18" s="321" customFormat="1" x14ac:dyDescent="0.2">
      <c r="A344" s="479"/>
      <c r="B344" s="339"/>
      <c r="C344" s="342"/>
      <c r="D344" s="516"/>
      <c r="E344" s="343"/>
      <c r="F344" s="338"/>
      <c r="G344" s="342"/>
      <c r="H344" s="342"/>
      <c r="I344" s="456"/>
      <c r="N344" s="322"/>
      <c r="O344" s="322"/>
      <c r="P344" s="322"/>
      <c r="Q344" s="322"/>
      <c r="R344" s="453"/>
    </row>
    <row r="345" spans="1:18" s="321" customFormat="1" x14ac:dyDescent="0.2">
      <c r="A345" s="479"/>
      <c r="B345" s="339"/>
      <c r="C345" s="342"/>
      <c r="D345" s="516"/>
      <c r="E345" s="343"/>
      <c r="F345" s="338"/>
      <c r="G345" s="342"/>
      <c r="H345" s="342"/>
      <c r="I345" s="456"/>
      <c r="N345" s="322"/>
      <c r="O345" s="322"/>
      <c r="P345" s="322"/>
      <c r="Q345" s="322"/>
      <c r="R345" s="453"/>
    </row>
    <row r="346" spans="1:18" s="321" customFormat="1" x14ac:dyDescent="0.2">
      <c r="A346" s="479"/>
      <c r="B346" s="339"/>
      <c r="C346" s="342"/>
      <c r="D346" s="516"/>
      <c r="E346" s="343"/>
      <c r="F346" s="338"/>
      <c r="G346" s="342"/>
      <c r="H346" s="342"/>
      <c r="I346" s="456"/>
      <c r="N346" s="322"/>
      <c r="O346" s="322"/>
      <c r="P346" s="322"/>
      <c r="Q346" s="322"/>
      <c r="R346" s="453"/>
    </row>
    <row r="347" spans="1:18" s="321" customFormat="1" x14ac:dyDescent="0.2">
      <c r="A347" s="479"/>
      <c r="B347" s="339"/>
      <c r="C347" s="342"/>
      <c r="D347" s="516"/>
      <c r="E347" s="343"/>
      <c r="F347" s="338"/>
      <c r="G347" s="342"/>
      <c r="H347" s="342"/>
      <c r="I347" s="456"/>
      <c r="N347" s="322"/>
      <c r="O347" s="322"/>
      <c r="P347" s="322"/>
      <c r="Q347" s="322"/>
      <c r="R347" s="453"/>
    </row>
    <row r="348" spans="1:18" s="321" customFormat="1" x14ac:dyDescent="0.2">
      <c r="A348" s="479"/>
      <c r="B348" s="339"/>
      <c r="C348" s="342"/>
      <c r="D348" s="516"/>
      <c r="E348" s="343"/>
      <c r="F348" s="338"/>
      <c r="G348" s="342"/>
      <c r="H348" s="342"/>
      <c r="I348" s="456"/>
      <c r="N348" s="322"/>
      <c r="O348" s="322"/>
      <c r="P348" s="322"/>
      <c r="Q348" s="322"/>
      <c r="R348" s="453"/>
    </row>
    <row r="349" spans="1:18" s="321" customFormat="1" x14ac:dyDescent="0.2">
      <c r="A349" s="479"/>
      <c r="B349" s="339"/>
      <c r="C349" s="342"/>
      <c r="D349" s="516"/>
      <c r="E349" s="343"/>
      <c r="F349" s="338"/>
      <c r="G349" s="342"/>
      <c r="H349" s="342"/>
      <c r="I349" s="456"/>
      <c r="N349" s="322"/>
      <c r="O349" s="322"/>
      <c r="P349" s="322"/>
      <c r="Q349" s="322"/>
      <c r="R349" s="453"/>
    </row>
    <row r="350" spans="1:18" s="321" customFormat="1" x14ac:dyDescent="0.2">
      <c r="A350" s="479"/>
      <c r="B350" s="339"/>
      <c r="C350" s="342"/>
      <c r="D350" s="516"/>
      <c r="E350" s="343"/>
      <c r="F350" s="338"/>
      <c r="G350" s="342"/>
      <c r="H350" s="342"/>
      <c r="I350" s="456"/>
      <c r="N350" s="322"/>
      <c r="O350" s="322"/>
      <c r="P350" s="322"/>
      <c r="Q350" s="322"/>
      <c r="R350" s="453"/>
    </row>
    <row r="351" spans="1:18" s="321" customFormat="1" x14ac:dyDescent="0.2">
      <c r="A351" s="479"/>
      <c r="B351" s="339"/>
      <c r="C351" s="342"/>
      <c r="D351" s="516"/>
      <c r="E351" s="343"/>
      <c r="F351" s="338"/>
      <c r="G351" s="342"/>
      <c r="H351" s="342"/>
      <c r="I351" s="456"/>
      <c r="N351" s="322"/>
      <c r="O351" s="322"/>
      <c r="P351" s="322"/>
      <c r="Q351" s="322"/>
      <c r="R351" s="453"/>
    </row>
    <row r="352" spans="1:18" s="321" customFormat="1" x14ac:dyDescent="0.2">
      <c r="A352" s="479"/>
      <c r="B352" s="339"/>
      <c r="C352" s="342"/>
      <c r="D352" s="516"/>
      <c r="E352" s="343"/>
      <c r="F352" s="338"/>
      <c r="G352" s="342"/>
      <c r="H352" s="342"/>
      <c r="I352" s="456"/>
      <c r="N352" s="322"/>
      <c r="O352" s="322"/>
      <c r="P352" s="322"/>
      <c r="Q352" s="322"/>
      <c r="R352" s="453"/>
    </row>
    <row r="353" spans="1:18" s="321" customFormat="1" x14ac:dyDescent="0.2">
      <c r="A353" s="479"/>
      <c r="B353" s="339"/>
      <c r="C353" s="342"/>
      <c r="D353" s="516"/>
      <c r="E353" s="343"/>
      <c r="F353" s="338"/>
      <c r="G353" s="342"/>
      <c r="H353" s="342"/>
      <c r="I353" s="456"/>
      <c r="N353" s="322"/>
      <c r="O353" s="322"/>
      <c r="P353" s="322"/>
      <c r="Q353" s="322"/>
      <c r="R353" s="453"/>
    </row>
    <row r="354" spans="1:18" s="321" customFormat="1" x14ac:dyDescent="0.2">
      <c r="A354" s="479"/>
      <c r="B354" s="339"/>
      <c r="C354" s="342"/>
      <c r="D354" s="516"/>
      <c r="E354" s="343"/>
      <c r="F354" s="338"/>
      <c r="G354" s="342"/>
      <c r="H354" s="342"/>
      <c r="I354" s="456"/>
      <c r="N354" s="322"/>
      <c r="O354" s="322"/>
      <c r="P354" s="322"/>
      <c r="Q354" s="322"/>
      <c r="R354" s="453"/>
    </row>
    <row r="355" spans="1:18" s="321" customFormat="1" x14ac:dyDescent="0.2">
      <c r="A355" s="479"/>
      <c r="B355" s="339"/>
      <c r="C355" s="342"/>
      <c r="D355" s="516"/>
      <c r="E355" s="343"/>
      <c r="F355" s="338"/>
      <c r="G355" s="342"/>
      <c r="H355" s="342"/>
      <c r="I355" s="456"/>
      <c r="N355" s="322"/>
      <c r="O355" s="322"/>
      <c r="P355" s="322"/>
      <c r="Q355" s="322"/>
      <c r="R355" s="453"/>
    </row>
    <row r="356" spans="1:18" s="321" customFormat="1" x14ac:dyDescent="0.2">
      <c r="A356" s="479"/>
      <c r="B356" s="339"/>
      <c r="C356" s="342"/>
      <c r="D356" s="516"/>
      <c r="E356" s="343"/>
      <c r="F356" s="338"/>
      <c r="G356" s="342"/>
      <c r="H356" s="342"/>
      <c r="I356" s="456"/>
      <c r="N356" s="322"/>
      <c r="O356" s="322"/>
      <c r="P356" s="322"/>
      <c r="Q356" s="322"/>
      <c r="R356" s="453"/>
    </row>
    <row r="357" spans="1:18" s="321" customFormat="1" x14ac:dyDescent="0.2">
      <c r="A357" s="479"/>
      <c r="B357" s="339"/>
      <c r="C357" s="342"/>
      <c r="D357" s="516"/>
      <c r="E357" s="343"/>
      <c r="F357" s="338"/>
      <c r="G357" s="342"/>
      <c r="H357" s="342"/>
      <c r="I357" s="456"/>
      <c r="N357" s="322"/>
      <c r="O357" s="322"/>
      <c r="P357" s="322"/>
      <c r="Q357" s="322"/>
      <c r="R357" s="453"/>
    </row>
    <row r="358" spans="1:18" s="321" customFormat="1" x14ac:dyDescent="0.2">
      <c r="A358" s="479"/>
      <c r="B358" s="339"/>
      <c r="C358" s="342"/>
      <c r="D358" s="516"/>
      <c r="E358" s="343"/>
      <c r="F358" s="338"/>
      <c r="G358" s="342"/>
      <c r="H358" s="342"/>
      <c r="I358" s="456"/>
      <c r="N358" s="322"/>
      <c r="O358" s="322"/>
      <c r="P358" s="322"/>
      <c r="Q358" s="322"/>
      <c r="R358" s="453"/>
    </row>
    <row r="359" spans="1:18" s="321" customFormat="1" x14ac:dyDescent="0.2">
      <c r="A359" s="479"/>
      <c r="B359" s="339"/>
      <c r="C359" s="342"/>
      <c r="D359" s="516"/>
      <c r="E359" s="343"/>
      <c r="F359" s="338"/>
      <c r="G359" s="342"/>
      <c r="H359" s="342"/>
      <c r="I359" s="456"/>
      <c r="N359" s="322"/>
      <c r="O359" s="322"/>
      <c r="P359" s="322"/>
      <c r="Q359" s="322"/>
      <c r="R359" s="453"/>
    </row>
    <row r="360" spans="1:18" s="321" customFormat="1" x14ac:dyDescent="0.2">
      <c r="A360" s="479"/>
      <c r="B360" s="339"/>
      <c r="C360" s="342"/>
      <c r="D360" s="516"/>
      <c r="E360" s="343"/>
      <c r="F360" s="338"/>
      <c r="G360" s="342"/>
      <c r="H360" s="342"/>
      <c r="I360" s="456"/>
      <c r="N360" s="322"/>
      <c r="O360" s="322"/>
      <c r="P360" s="322"/>
      <c r="Q360" s="322"/>
      <c r="R360" s="453"/>
    </row>
    <row r="361" spans="1:18" s="321" customFormat="1" x14ac:dyDescent="0.2">
      <c r="A361" s="479"/>
      <c r="B361" s="339"/>
      <c r="C361" s="342"/>
      <c r="D361" s="516"/>
      <c r="E361" s="343"/>
      <c r="F361" s="338"/>
      <c r="G361" s="342"/>
      <c r="H361" s="342"/>
      <c r="I361" s="456"/>
      <c r="N361" s="322"/>
      <c r="O361" s="322"/>
      <c r="P361" s="322"/>
      <c r="Q361" s="322"/>
      <c r="R361" s="453"/>
    </row>
    <row r="362" spans="1:18" s="321" customFormat="1" x14ac:dyDescent="0.2">
      <c r="A362" s="479"/>
      <c r="B362" s="339"/>
      <c r="C362" s="342"/>
      <c r="D362" s="516"/>
      <c r="E362" s="343"/>
      <c r="F362" s="338"/>
      <c r="G362" s="342"/>
      <c r="H362" s="342"/>
      <c r="I362" s="456"/>
      <c r="N362" s="322"/>
      <c r="O362" s="322"/>
      <c r="P362" s="322"/>
      <c r="Q362" s="322"/>
      <c r="R362" s="453"/>
    </row>
    <row r="363" spans="1:18" s="321" customFormat="1" x14ac:dyDescent="0.2">
      <c r="A363" s="479"/>
      <c r="B363" s="339"/>
      <c r="C363" s="342"/>
      <c r="D363" s="516"/>
      <c r="E363" s="343"/>
      <c r="F363" s="338"/>
      <c r="G363" s="342"/>
      <c r="H363" s="342"/>
      <c r="I363" s="456"/>
      <c r="N363" s="322"/>
      <c r="O363" s="322"/>
      <c r="P363" s="322"/>
      <c r="Q363" s="322"/>
      <c r="R363" s="453"/>
    </row>
    <row r="364" spans="1:18" s="321" customFormat="1" x14ac:dyDescent="0.2">
      <c r="A364" s="479"/>
      <c r="B364" s="339"/>
      <c r="C364" s="342"/>
      <c r="D364" s="516"/>
      <c r="E364" s="343"/>
      <c r="F364" s="338"/>
      <c r="G364" s="342"/>
      <c r="H364" s="342"/>
      <c r="I364" s="456"/>
      <c r="N364" s="322"/>
      <c r="O364" s="322"/>
      <c r="P364" s="322"/>
      <c r="Q364" s="322"/>
      <c r="R364" s="453"/>
    </row>
    <row r="365" spans="1:18" s="321" customFormat="1" x14ac:dyDescent="0.2">
      <c r="A365" s="479"/>
      <c r="B365" s="339"/>
      <c r="C365" s="342"/>
      <c r="D365" s="516"/>
      <c r="E365" s="343"/>
      <c r="F365" s="338"/>
      <c r="G365" s="342"/>
      <c r="H365" s="342"/>
      <c r="I365" s="456"/>
      <c r="N365" s="322"/>
      <c r="O365" s="322"/>
      <c r="P365" s="322"/>
      <c r="Q365" s="322"/>
      <c r="R365" s="453"/>
    </row>
    <row r="366" spans="1:18" s="321" customFormat="1" x14ac:dyDescent="0.2">
      <c r="A366" s="479"/>
      <c r="B366" s="339"/>
      <c r="C366" s="342"/>
      <c r="D366" s="516"/>
      <c r="E366" s="343"/>
      <c r="F366" s="338"/>
      <c r="G366" s="342"/>
      <c r="H366" s="342"/>
      <c r="I366" s="456"/>
      <c r="N366" s="322"/>
      <c r="O366" s="322"/>
      <c r="P366" s="322"/>
      <c r="Q366" s="322"/>
      <c r="R366" s="453"/>
    </row>
    <row r="367" spans="1:18" s="321" customFormat="1" x14ac:dyDescent="0.2">
      <c r="A367" s="479"/>
      <c r="B367" s="339"/>
      <c r="C367" s="342"/>
      <c r="D367" s="516"/>
      <c r="E367" s="343"/>
      <c r="F367" s="338"/>
      <c r="G367" s="342"/>
      <c r="H367" s="342"/>
      <c r="I367" s="456"/>
      <c r="N367" s="322"/>
      <c r="O367" s="322"/>
      <c r="P367" s="322"/>
      <c r="Q367" s="322"/>
      <c r="R367" s="453"/>
    </row>
    <row r="368" spans="1:18" s="321" customFormat="1" x14ac:dyDescent="0.2">
      <c r="A368" s="479"/>
      <c r="B368" s="339"/>
      <c r="C368" s="342"/>
      <c r="D368" s="516"/>
      <c r="E368" s="343"/>
      <c r="F368" s="338"/>
      <c r="G368" s="342"/>
      <c r="H368" s="342"/>
      <c r="I368" s="456"/>
      <c r="N368" s="322"/>
      <c r="O368" s="322"/>
      <c r="P368" s="322"/>
      <c r="Q368" s="322"/>
      <c r="R368" s="453"/>
    </row>
    <row r="369" spans="1:18" s="321" customFormat="1" x14ac:dyDescent="0.2">
      <c r="A369" s="479"/>
      <c r="B369" s="339"/>
      <c r="C369" s="342"/>
      <c r="D369" s="516"/>
      <c r="E369" s="343"/>
      <c r="F369" s="338"/>
      <c r="G369" s="342"/>
      <c r="H369" s="342"/>
      <c r="I369" s="456"/>
      <c r="N369" s="322"/>
      <c r="O369" s="322"/>
      <c r="P369" s="322"/>
      <c r="Q369" s="322"/>
      <c r="R369" s="453"/>
    </row>
    <row r="370" spans="1:18" s="321" customFormat="1" x14ac:dyDescent="0.2">
      <c r="A370" s="479"/>
      <c r="B370" s="339"/>
      <c r="C370" s="342"/>
      <c r="D370" s="516"/>
      <c r="E370" s="343"/>
      <c r="F370" s="338"/>
      <c r="G370" s="342"/>
      <c r="H370" s="342"/>
      <c r="I370" s="456"/>
      <c r="N370" s="322"/>
      <c r="O370" s="322"/>
      <c r="P370" s="322"/>
      <c r="Q370" s="322"/>
      <c r="R370" s="453"/>
    </row>
    <row r="371" spans="1:18" s="321" customFormat="1" x14ac:dyDescent="0.2">
      <c r="A371" s="479"/>
      <c r="B371" s="339"/>
      <c r="C371" s="342"/>
      <c r="D371" s="516"/>
      <c r="E371" s="343"/>
      <c r="F371" s="338"/>
      <c r="G371" s="342"/>
      <c r="H371" s="342"/>
      <c r="I371" s="456"/>
      <c r="N371" s="322"/>
      <c r="O371" s="322"/>
      <c r="P371" s="322"/>
      <c r="Q371" s="322"/>
      <c r="R371" s="453"/>
    </row>
    <row r="372" spans="1:18" s="321" customFormat="1" x14ac:dyDescent="0.2">
      <c r="A372" s="479"/>
      <c r="B372" s="339"/>
      <c r="C372" s="342"/>
      <c r="D372" s="516"/>
      <c r="E372" s="343"/>
      <c r="F372" s="338"/>
      <c r="G372" s="342"/>
      <c r="H372" s="342"/>
      <c r="I372" s="456"/>
      <c r="N372" s="322"/>
      <c r="O372" s="322"/>
      <c r="P372" s="322"/>
      <c r="Q372" s="322"/>
      <c r="R372" s="453"/>
    </row>
    <row r="373" spans="1:18" s="321" customFormat="1" x14ac:dyDescent="0.2">
      <c r="A373" s="479"/>
      <c r="B373" s="339"/>
      <c r="C373" s="342"/>
      <c r="D373" s="516"/>
      <c r="E373" s="343"/>
      <c r="F373" s="338"/>
      <c r="G373" s="342"/>
      <c r="H373" s="342"/>
      <c r="I373" s="456"/>
      <c r="N373" s="322"/>
      <c r="O373" s="322"/>
      <c r="P373" s="322"/>
      <c r="Q373" s="322"/>
      <c r="R373" s="453"/>
    </row>
    <row r="374" spans="1:18" s="321" customFormat="1" x14ac:dyDescent="0.2">
      <c r="A374" s="479"/>
      <c r="B374" s="339"/>
      <c r="C374" s="342"/>
      <c r="D374" s="516"/>
      <c r="E374" s="343"/>
      <c r="F374" s="338"/>
      <c r="G374" s="342"/>
      <c r="H374" s="342"/>
      <c r="I374" s="456"/>
      <c r="N374" s="322"/>
      <c r="O374" s="322"/>
      <c r="P374" s="322"/>
      <c r="Q374" s="322"/>
      <c r="R374" s="453"/>
    </row>
    <row r="375" spans="1:18" s="321" customFormat="1" x14ac:dyDescent="0.2">
      <c r="A375" s="479"/>
      <c r="B375" s="339"/>
      <c r="C375" s="342"/>
      <c r="D375" s="516"/>
      <c r="E375" s="343"/>
      <c r="F375" s="338"/>
      <c r="G375" s="342"/>
      <c r="H375" s="342"/>
      <c r="I375" s="456"/>
      <c r="N375" s="322"/>
      <c r="O375" s="322"/>
      <c r="P375" s="322"/>
      <c r="Q375" s="322"/>
      <c r="R375" s="453"/>
    </row>
    <row r="376" spans="1:18" s="321" customFormat="1" x14ac:dyDescent="0.2">
      <c r="A376" s="479"/>
      <c r="B376" s="339"/>
      <c r="C376" s="342"/>
      <c r="D376" s="516"/>
      <c r="E376" s="343"/>
      <c r="F376" s="338"/>
      <c r="G376" s="342"/>
      <c r="H376" s="342"/>
      <c r="I376" s="456"/>
      <c r="N376" s="322"/>
      <c r="O376" s="322"/>
      <c r="P376" s="322"/>
      <c r="Q376" s="322"/>
      <c r="R376" s="453"/>
    </row>
    <row r="377" spans="1:18" s="321" customFormat="1" x14ac:dyDescent="0.2">
      <c r="A377" s="479"/>
      <c r="B377" s="339"/>
      <c r="C377" s="342"/>
      <c r="D377" s="516"/>
      <c r="E377" s="343"/>
      <c r="F377" s="338"/>
      <c r="G377" s="342"/>
      <c r="H377" s="342"/>
      <c r="I377" s="456"/>
      <c r="N377" s="322"/>
      <c r="O377" s="322"/>
      <c r="P377" s="322"/>
      <c r="Q377" s="322"/>
      <c r="R377" s="453"/>
    </row>
    <row r="378" spans="1:18" s="321" customFormat="1" x14ac:dyDescent="0.2">
      <c r="A378" s="479"/>
      <c r="B378" s="339"/>
      <c r="C378" s="342"/>
      <c r="D378" s="516"/>
      <c r="E378" s="343"/>
      <c r="F378" s="338"/>
      <c r="G378" s="342"/>
      <c r="H378" s="342"/>
      <c r="I378" s="456"/>
      <c r="N378" s="322"/>
      <c r="O378" s="322"/>
      <c r="P378" s="322"/>
      <c r="Q378" s="322"/>
      <c r="R378" s="453"/>
    </row>
    <row r="379" spans="1:18" s="321" customFormat="1" x14ac:dyDescent="0.2">
      <c r="A379" s="479"/>
      <c r="B379" s="339"/>
      <c r="C379" s="342"/>
      <c r="D379" s="516"/>
      <c r="E379" s="343"/>
      <c r="F379" s="338"/>
      <c r="G379" s="342"/>
      <c r="H379" s="342"/>
      <c r="I379" s="456"/>
      <c r="N379" s="322"/>
      <c r="O379" s="322"/>
      <c r="P379" s="322"/>
      <c r="Q379" s="322"/>
      <c r="R379" s="453"/>
    </row>
    <row r="380" spans="1:18" s="321" customFormat="1" x14ac:dyDescent="0.2">
      <c r="A380" s="479"/>
      <c r="B380" s="339"/>
      <c r="C380" s="342"/>
      <c r="D380" s="516"/>
      <c r="E380" s="343"/>
      <c r="F380" s="338"/>
      <c r="G380" s="342"/>
      <c r="H380" s="342"/>
      <c r="I380" s="456"/>
      <c r="N380" s="322"/>
      <c r="O380" s="322"/>
      <c r="P380" s="322"/>
      <c r="Q380" s="322"/>
      <c r="R380" s="453"/>
    </row>
    <row r="381" spans="1:18" s="321" customFormat="1" x14ac:dyDescent="0.2">
      <c r="A381" s="479"/>
      <c r="B381" s="339"/>
      <c r="C381" s="342"/>
      <c r="D381" s="516"/>
      <c r="E381" s="343"/>
      <c r="F381" s="338"/>
      <c r="G381" s="342"/>
      <c r="H381" s="342"/>
      <c r="I381" s="456"/>
      <c r="N381" s="322"/>
      <c r="O381" s="322"/>
      <c r="P381" s="322"/>
      <c r="Q381" s="322"/>
      <c r="R381" s="453"/>
    </row>
    <row r="382" spans="1:18" s="321" customFormat="1" x14ac:dyDescent="0.2">
      <c r="A382" s="479"/>
      <c r="B382" s="339"/>
      <c r="C382" s="342"/>
      <c r="D382" s="516"/>
      <c r="E382" s="343"/>
      <c r="F382" s="338"/>
      <c r="G382" s="342"/>
      <c r="H382" s="342"/>
      <c r="I382" s="456"/>
      <c r="N382" s="322"/>
      <c r="O382" s="322"/>
      <c r="P382" s="322"/>
      <c r="Q382" s="322"/>
      <c r="R382" s="453"/>
    </row>
    <row r="383" spans="1:18" s="321" customFormat="1" x14ac:dyDescent="0.2">
      <c r="A383" s="479"/>
      <c r="B383" s="339"/>
      <c r="C383" s="342"/>
      <c r="D383" s="516"/>
      <c r="E383" s="343"/>
      <c r="F383" s="338"/>
      <c r="G383" s="342"/>
      <c r="H383" s="342"/>
      <c r="I383" s="456"/>
      <c r="N383" s="322"/>
      <c r="O383" s="322"/>
      <c r="P383" s="322"/>
      <c r="Q383" s="322"/>
      <c r="R383" s="453"/>
    </row>
    <row r="384" spans="1:18" s="321" customFormat="1" x14ac:dyDescent="0.2">
      <c r="A384" s="479"/>
      <c r="B384" s="339"/>
      <c r="C384" s="342"/>
      <c r="D384" s="516"/>
      <c r="E384" s="343"/>
      <c r="F384" s="338"/>
      <c r="G384" s="342"/>
      <c r="H384" s="342"/>
      <c r="I384" s="456"/>
      <c r="N384" s="322"/>
      <c r="O384" s="322"/>
      <c r="P384" s="322"/>
      <c r="Q384" s="322"/>
      <c r="R384" s="453"/>
    </row>
    <row r="385" spans="1:18" s="321" customFormat="1" x14ac:dyDescent="0.2">
      <c r="A385" s="479"/>
      <c r="B385" s="339"/>
      <c r="C385" s="342"/>
      <c r="D385" s="516"/>
      <c r="E385" s="343"/>
      <c r="F385" s="338"/>
      <c r="G385" s="342"/>
      <c r="H385" s="342"/>
      <c r="I385" s="456"/>
      <c r="N385" s="322"/>
      <c r="O385" s="322"/>
      <c r="P385" s="322"/>
      <c r="Q385" s="322"/>
      <c r="R385" s="453"/>
    </row>
    <row r="386" spans="1:18" s="321" customFormat="1" x14ac:dyDescent="0.2">
      <c r="A386" s="479"/>
      <c r="B386" s="339"/>
      <c r="C386" s="342"/>
      <c r="D386" s="516"/>
      <c r="E386" s="343"/>
      <c r="F386" s="338"/>
      <c r="G386" s="342"/>
      <c r="H386" s="342"/>
      <c r="I386" s="456"/>
      <c r="N386" s="322"/>
      <c r="O386" s="322"/>
      <c r="P386" s="322"/>
      <c r="Q386" s="322"/>
      <c r="R386" s="453"/>
    </row>
    <row r="387" spans="1:18" s="321" customFormat="1" x14ac:dyDescent="0.2">
      <c r="A387" s="479"/>
      <c r="B387" s="339"/>
      <c r="C387" s="342"/>
      <c r="D387" s="516"/>
      <c r="E387" s="343"/>
      <c r="F387" s="338"/>
      <c r="G387" s="342"/>
      <c r="H387" s="342"/>
      <c r="I387" s="456"/>
      <c r="N387" s="322"/>
      <c r="O387" s="322"/>
      <c r="P387" s="322"/>
      <c r="Q387" s="322"/>
      <c r="R387" s="453"/>
    </row>
    <row r="388" spans="1:18" s="321" customFormat="1" x14ac:dyDescent="0.2">
      <c r="A388" s="479"/>
      <c r="B388" s="339"/>
      <c r="C388" s="342"/>
      <c r="D388" s="516"/>
      <c r="E388" s="343"/>
      <c r="F388" s="338"/>
      <c r="G388" s="342"/>
      <c r="H388" s="342"/>
      <c r="I388" s="456"/>
      <c r="N388" s="322"/>
      <c r="O388" s="322"/>
      <c r="P388" s="322"/>
      <c r="Q388" s="322"/>
      <c r="R388" s="453"/>
    </row>
    <row r="389" spans="1:18" s="321" customFormat="1" x14ac:dyDescent="0.2">
      <c r="A389" s="479"/>
      <c r="B389" s="339"/>
      <c r="C389" s="342"/>
      <c r="D389" s="516"/>
      <c r="E389" s="343"/>
      <c r="F389" s="338"/>
      <c r="G389" s="342"/>
      <c r="H389" s="342"/>
      <c r="I389" s="456"/>
      <c r="N389" s="322"/>
      <c r="O389" s="322"/>
      <c r="P389" s="322"/>
      <c r="Q389" s="322"/>
      <c r="R389" s="453"/>
    </row>
    <row r="390" spans="1:18" s="321" customFormat="1" x14ac:dyDescent="0.2">
      <c r="A390" s="479"/>
      <c r="B390" s="339"/>
      <c r="C390" s="342"/>
      <c r="D390" s="516"/>
      <c r="E390" s="343"/>
      <c r="F390" s="338"/>
      <c r="G390" s="342"/>
      <c r="H390" s="342"/>
      <c r="I390" s="456"/>
      <c r="N390" s="322"/>
      <c r="O390" s="322"/>
      <c r="P390" s="322"/>
      <c r="Q390" s="322"/>
      <c r="R390" s="453"/>
    </row>
    <row r="391" spans="1:18" s="321" customFormat="1" x14ac:dyDescent="0.2">
      <c r="A391" s="479"/>
      <c r="B391" s="339"/>
      <c r="C391" s="342"/>
      <c r="D391" s="516"/>
      <c r="E391" s="343"/>
      <c r="F391" s="338"/>
      <c r="G391" s="342"/>
      <c r="H391" s="342"/>
      <c r="I391" s="456"/>
      <c r="N391" s="322"/>
      <c r="O391" s="322"/>
      <c r="P391" s="322"/>
      <c r="Q391" s="322"/>
      <c r="R391" s="453"/>
    </row>
    <row r="392" spans="1:18" s="321" customFormat="1" x14ac:dyDescent="0.2">
      <c r="A392" s="479"/>
      <c r="B392" s="339"/>
      <c r="C392" s="342"/>
      <c r="D392" s="516"/>
      <c r="E392" s="343"/>
      <c r="F392" s="338"/>
      <c r="G392" s="342"/>
      <c r="H392" s="342"/>
      <c r="I392" s="456"/>
      <c r="N392" s="322"/>
      <c r="O392" s="322"/>
      <c r="P392" s="322"/>
      <c r="Q392" s="322"/>
      <c r="R392" s="453"/>
    </row>
    <row r="393" spans="1:18" s="321" customFormat="1" x14ac:dyDescent="0.2">
      <c r="A393" s="479"/>
      <c r="B393" s="339"/>
      <c r="C393" s="342"/>
      <c r="D393" s="516"/>
      <c r="E393" s="343"/>
      <c r="F393" s="338"/>
      <c r="G393" s="342"/>
      <c r="H393" s="342"/>
      <c r="I393" s="456"/>
      <c r="N393" s="322"/>
      <c r="O393" s="322"/>
      <c r="P393" s="322"/>
      <c r="Q393" s="322"/>
      <c r="R393" s="453"/>
    </row>
    <row r="394" spans="1:18" s="321" customFormat="1" x14ac:dyDescent="0.2">
      <c r="A394" s="479"/>
      <c r="B394" s="339"/>
      <c r="C394" s="342"/>
      <c r="D394" s="516"/>
      <c r="E394" s="343"/>
      <c r="F394" s="338"/>
      <c r="G394" s="342"/>
      <c r="H394" s="342"/>
      <c r="I394" s="456"/>
      <c r="N394" s="322"/>
      <c r="O394" s="322"/>
      <c r="P394" s="322"/>
      <c r="Q394" s="322"/>
      <c r="R394" s="453"/>
    </row>
    <row r="395" spans="1:18" s="321" customFormat="1" x14ac:dyDescent="0.2">
      <c r="A395" s="479"/>
      <c r="B395" s="339"/>
      <c r="C395" s="342"/>
      <c r="D395" s="516"/>
      <c r="E395" s="343"/>
      <c r="F395" s="338"/>
      <c r="G395" s="342"/>
      <c r="H395" s="342"/>
      <c r="I395" s="456"/>
      <c r="N395" s="322"/>
      <c r="O395" s="322"/>
      <c r="P395" s="322"/>
      <c r="Q395" s="322"/>
      <c r="R395" s="453"/>
    </row>
    <row r="396" spans="1:18" s="321" customFormat="1" x14ac:dyDescent="0.2">
      <c r="A396" s="479"/>
      <c r="B396" s="339"/>
      <c r="C396" s="342"/>
      <c r="D396" s="516"/>
      <c r="E396" s="343"/>
      <c r="F396" s="338"/>
      <c r="G396" s="342"/>
      <c r="H396" s="342"/>
      <c r="I396" s="456"/>
      <c r="N396" s="322"/>
      <c r="O396" s="322"/>
      <c r="P396" s="322"/>
      <c r="Q396" s="322"/>
      <c r="R396" s="453"/>
    </row>
    <row r="397" spans="1:18" s="321" customFormat="1" x14ac:dyDescent="0.2">
      <c r="A397" s="479"/>
      <c r="B397" s="339"/>
      <c r="C397" s="342"/>
      <c r="D397" s="516"/>
      <c r="E397" s="343"/>
      <c r="F397" s="338"/>
      <c r="G397" s="342"/>
      <c r="H397" s="342"/>
      <c r="I397" s="456"/>
      <c r="N397" s="322"/>
      <c r="O397" s="322"/>
      <c r="P397" s="322"/>
      <c r="Q397" s="322"/>
      <c r="R397" s="453"/>
    </row>
    <row r="398" spans="1:18" s="321" customFormat="1" x14ac:dyDescent="0.2">
      <c r="A398" s="479"/>
      <c r="B398" s="339"/>
      <c r="C398" s="342"/>
      <c r="D398" s="516"/>
      <c r="E398" s="343"/>
      <c r="F398" s="338"/>
      <c r="G398" s="342"/>
      <c r="H398" s="342"/>
      <c r="I398" s="456"/>
      <c r="N398" s="322"/>
      <c r="O398" s="322"/>
      <c r="P398" s="322"/>
      <c r="Q398" s="322"/>
      <c r="R398" s="453"/>
    </row>
    <row r="399" spans="1:18" s="321" customFormat="1" x14ac:dyDescent="0.2">
      <c r="A399" s="479"/>
      <c r="B399" s="339"/>
      <c r="C399" s="342"/>
      <c r="D399" s="516"/>
      <c r="E399" s="343"/>
      <c r="F399" s="338"/>
      <c r="G399" s="342"/>
      <c r="H399" s="342"/>
      <c r="I399" s="456"/>
      <c r="N399" s="322"/>
      <c r="O399" s="322"/>
      <c r="P399" s="322"/>
      <c r="Q399" s="322"/>
      <c r="R399" s="453"/>
    </row>
    <row r="400" spans="1:18" s="321" customFormat="1" x14ac:dyDescent="0.2">
      <c r="A400" s="479"/>
      <c r="B400" s="339"/>
      <c r="C400" s="342"/>
      <c r="D400" s="516"/>
      <c r="E400" s="343"/>
      <c r="F400" s="338"/>
      <c r="G400" s="342"/>
      <c r="H400" s="342"/>
      <c r="I400" s="456"/>
      <c r="N400" s="322"/>
      <c r="O400" s="322"/>
      <c r="P400" s="322"/>
      <c r="Q400" s="322"/>
      <c r="R400" s="453"/>
    </row>
    <row r="401" spans="1:18" s="321" customFormat="1" x14ac:dyDescent="0.2">
      <c r="A401" s="479"/>
      <c r="B401" s="339"/>
      <c r="C401" s="342"/>
      <c r="D401" s="516"/>
      <c r="E401" s="343"/>
      <c r="F401" s="338"/>
      <c r="G401" s="342"/>
      <c r="H401" s="342"/>
      <c r="I401" s="456"/>
      <c r="N401" s="322"/>
      <c r="O401" s="322"/>
      <c r="P401" s="322"/>
      <c r="Q401" s="322"/>
      <c r="R401" s="453"/>
    </row>
    <row r="402" spans="1:18" s="321" customFormat="1" x14ac:dyDescent="0.2">
      <c r="A402" s="479"/>
      <c r="B402" s="339"/>
      <c r="C402" s="342"/>
      <c r="D402" s="516"/>
      <c r="E402" s="343"/>
      <c r="F402" s="338"/>
      <c r="G402" s="342"/>
      <c r="H402" s="342"/>
      <c r="I402" s="456"/>
      <c r="N402" s="322"/>
      <c r="O402" s="322"/>
      <c r="P402" s="322"/>
      <c r="Q402" s="322"/>
      <c r="R402" s="453"/>
    </row>
    <row r="403" spans="1:18" s="321" customFormat="1" x14ac:dyDescent="0.2">
      <c r="A403" s="479"/>
      <c r="B403" s="339"/>
      <c r="C403" s="342"/>
      <c r="D403" s="516"/>
      <c r="E403" s="343"/>
      <c r="F403" s="338"/>
      <c r="G403" s="342"/>
      <c r="H403" s="342"/>
      <c r="I403" s="456"/>
      <c r="N403" s="322"/>
      <c r="O403" s="322"/>
      <c r="P403" s="322"/>
      <c r="Q403" s="322"/>
      <c r="R403" s="453"/>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 ref="A237:A238"/>
    <mergeCell ref="B237:B238"/>
    <mergeCell ref="D237:D238"/>
    <mergeCell ref="A242:A244"/>
    <mergeCell ref="B242:B244"/>
    <mergeCell ref="D242:D244"/>
    <mergeCell ref="A223:A225"/>
    <mergeCell ref="B223:B225"/>
    <mergeCell ref="D223:D225"/>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H140:H141"/>
    <mergeCell ref="I140:I141"/>
    <mergeCell ref="A153:A162"/>
    <mergeCell ref="B153:B162"/>
    <mergeCell ref="D153:D162"/>
    <mergeCell ref="A163:A166"/>
    <mergeCell ref="B163:B166"/>
    <mergeCell ref="D163:D166"/>
    <mergeCell ref="G163:G16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A121:A122"/>
    <mergeCell ref="B121:B122"/>
    <mergeCell ref="D121:D122"/>
    <mergeCell ref="G121:G122"/>
    <mergeCell ref="H121:H122"/>
    <mergeCell ref="A123:A126"/>
    <mergeCell ref="B123:B126"/>
    <mergeCell ref="D123:D126"/>
    <mergeCell ref="G123:G126"/>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57:A59"/>
    <mergeCell ref="B57:B59"/>
    <mergeCell ref="D57:D59"/>
    <mergeCell ref="A61:A63"/>
    <mergeCell ref="B61:B63"/>
    <mergeCell ref="D61:D63"/>
    <mergeCell ref="A53:A54"/>
    <mergeCell ref="B53:B54"/>
    <mergeCell ref="D53:D54"/>
    <mergeCell ref="A55:A56"/>
    <mergeCell ref="B55:B56"/>
    <mergeCell ref="D55:D56"/>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31:A32"/>
    <mergeCell ref="B31:B32"/>
    <mergeCell ref="D31:D32"/>
    <mergeCell ref="G31:G32"/>
    <mergeCell ref="H31:H32"/>
    <mergeCell ref="A35:A38"/>
    <mergeCell ref="B35:B38"/>
    <mergeCell ref="D35:D38"/>
    <mergeCell ref="G35:G38"/>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19:A22"/>
    <mergeCell ref="B19:B22"/>
    <mergeCell ref="D19:D22"/>
    <mergeCell ref="G19:G22"/>
    <mergeCell ref="H19:H22"/>
    <mergeCell ref="F13:F14"/>
    <mergeCell ref="G13:G14"/>
    <mergeCell ref="H13:H14"/>
    <mergeCell ref="I13:I14"/>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152" priority="61" stopIfTrue="1" operator="lessThanOrEqual">
      <formula>0</formula>
    </cfRule>
  </conditionalFormatting>
  <conditionalFormatting sqref="E26:I27 E30:F30 H30:I31 A48 E46:G47 I46:I47 E56:I56 A50 E49:I49 E51:I52 E36:F38 A33:A35 I35 F31:F32 I32 A25:B28 A29 A39:A45">
    <cfRule type="cellIs" dxfId="151" priority="60" stopIfTrue="1" operator="lessThanOrEqual">
      <formula>0</formula>
    </cfRule>
  </conditionalFormatting>
  <conditionalFormatting sqref="A23:B24">
    <cfRule type="cellIs" dxfId="150" priority="59" stopIfTrue="1" operator="lessThanOrEqual">
      <formula>0</formula>
    </cfRule>
  </conditionalFormatting>
  <conditionalFormatting sqref="E54:I54 A53 A55">
    <cfRule type="cellIs" dxfId="149" priority="58" stopIfTrue="1" operator="lessThanOrEqual">
      <formula>0</formula>
    </cfRule>
  </conditionalFormatting>
  <conditionalFormatting sqref="I24">
    <cfRule type="cellIs" dxfId="148" priority="57" stopIfTrue="1" operator="lessThanOrEqual">
      <formula>0</formula>
    </cfRule>
  </conditionalFormatting>
  <conditionalFormatting sqref="E58:I59">
    <cfRule type="cellIs" dxfId="147" priority="56" stopIfTrue="1" operator="lessThanOrEqual">
      <formula>0</formula>
    </cfRule>
  </conditionalFormatting>
  <conditionalFormatting sqref="H35">
    <cfRule type="cellIs" dxfId="146" priority="55" stopIfTrue="1" operator="lessThanOrEqual">
      <formula>0</formula>
    </cfRule>
  </conditionalFormatting>
  <conditionalFormatting sqref="I76:I78 I80:I81">
    <cfRule type="cellIs" dxfId="145" priority="54" stopIfTrue="1" operator="lessThanOrEqual">
      <formula>0</formula>
    </cfRule>
  </conditionalFormatting>
  <conditionalFormatting sqref="H79">
    <cfRule type="cellIs" dxfId="144" priority="53" stopIfTrue="1" operator="lessThanOrEqual">
      <formula>0</formula>
    </cfRule>
  </conditionalFormatting>
  <conditionalFormatting sqref="I79">
    <cfRule type="cellIs" dxfId="143" priority="52" stopIfTrue="1" operator="lessThanOrEqual">
      <formula>0</formula>
    </cfRule>
  </conditionalFormatting>
  <conditionalFormatting sqref="E31:E32">
    <cfRule type="cellIs" dxfId="142" priority="51" stopIfTrue="1" operator="lessThanOrEqual">
      <formula>0</formula>
    </cfRule>
  </conditionalFormatting>
  <conditionalFormatting sqref="E172:E173">
    <cfRule type="cellIs" dxfId="141" priority="50" stopIfTrue="1" operator="lessThanOrEqual">
      <formula>0</formula>
    </cfRule>
  </conditionalFormatting>
  <conditionalFormatting sqref="F221:F222">
    <cfRule type="cellIs" dxfId="140" priority="49" stopIfTrue="1" operator="lessThanOrEqual">
      <formula>0</formula>
    </cfRule>
  </conditionalFormatting>
  <conditionalFormatting sqref="F214:F216">
    <cfRule type="cellIs" dxfId="139"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138" priority="47" stopIfTrue="1" operator="lessThanOrEqual">
      <formula>0</formula>
    </cfRule>
  </conditionalFormatting>
  <conditionalFormatting sqref="B48 B55 B50 B39:B45 B29 B33:B35">
    <cfRule type="cellIs" dxfId="137" priority="46" stopIfTrue="1" operator="lessThanOrEqual">
      <formula>0</formula>
    </cfRule>
  </conditionalFormatting>
  <conditionalFormatting sqref="B53">
    <cfRule type="cellIs" dxfId="136" priority="45" stopIfTrue="1" operator="lessThanOrEqual">
      <formula>0</formula>
    </cfRule>
  </conditionalFormatting>
  <conditionalFormatting sqref="A270:B271 E271:H271 E270:F270">
    <cfRule type="cellIs" dxfId="135" priority="44" stopIfTrue="1" operator="lessThanOrEqual">
      <formula>0</formula>
    </cfRule>
  </conditionalFormatting>
  <conditionalFormatting sqref="G270">
    <cfRule type="cellIs" dxfId="134" priority="43" stopIfTrue="1" operator="lessThanOrEqual">
      <formula>0</formula>
    </cfRule>
  </conditionalFormatting>
  <conditionalFormatting sqref="H270">
    <cfRule type="cellIs" dxfId="133" priority="42" stopIfTrue="1" operator="lessThanOrEqual">
      <formula>0</formula>
    </cfRule>
  </conditionalFormatting>
  <conditionalFormatting sqref="I271">
    <cfRule type="cellIs" dxfId="132" priority="41" stopIfTrue="1" operator="lessThanOrEqual">
      <formula>0</formula>
    </cfRule>
  </conditionalFormatting>
  <conditionalFormatting sqref="I270">
    <cfRule type="cellIs" dxfId="131" priority="40" stopIfTrue="1" operator="lessThanOrEqual">
      <formula>0</formula>
    </cfRule>
  </conditionalFormatting>
  <conditionalFormatting sqref="A264:A269">
    <cfRule type="cellIs" dxfId="130" priority="39" stopIfTrue="1" operator="lessThanOrEqual">
      <formula>0</formula>
    </cfRule>
  </conditionalFormatting>
  <conditionalFormatting sqref="B264:B269">
    <cfRule type="cellIs" dxfId="129" priority="38" stopIfTrue="1" operator="lessThanOrEqual">
      <formula>0</formula>
    </cfRule>
  </conditionalFormatting>
  <conditionalFormatting sqref="C127:C171 C90:C122 C74:C87 C60:C69 C174:C263 C15:C18">
    <cfRule type="cellIs" dxfId="128" priority="37" stopIfTrue="1" operator="lessThanOrEqual">
      <formula>0</formula>
    </cfRule>
  </conditionalFormatting>
  <conditionalFormatting sqref="C55:C56 C33:C52 C28:C30 C25:C26">
    <cfRule type="cellIs" dxfId="127" priority="36" stopIfTrue="1" operator="lessThanOrEqual">
      <formula>0</formula>
    </cfRule>
  </conditionalFormatting>
  <conditionalFormatting sqref="C23:C24">
    <cfRule type="cellIs" dxfId="126" priority="35" stopIfTrue="1" operator="lessThanOrEqual">
      <formula>0</formula>
    </cfRule>
  </conditionalFormatting>
  <conditionalFormatting sqref="C19:C22">
    <cfRule type="cellIs" dxfId="125" priority="34" stopIfTrue="1" operator="lessThanOrEqual">
      <formula>0</formula>
    </cfRule>
  </conditionalFormatting>
  <conditionalFormatting sqref="C53:C54">
    <cfRule type="cellIs" dxfId="124" priority="33" stopIfTrue="1" operator="lessThanOrEqual">
      <formula>0</formula>
    </cfRule>
  </conditionalFormatting>
  <conditionalFormatting sqref="C57:C59">
    <cfRule type="cellIs" dxfId="123" priority="32" stopIfTrue="1" operator="lessThanOrEqual">
      <formula>0</formula>
    </cfRule>
  </conditionalFormatting>
  <conditionalFormatting sqref="C71:C73">
    <cfRule type="cellIs" dxfId="122" priority="31" stopIfTrue="1" operator="lessThanOrEqual">
      <formula>0</formula>
    </cfRule>
  </conditionalFormatting>
  <conditionalFormatting sqref="C88:C89">
    <cfRule type="cellIs" dxfId="121" priority="30" stopIfTrue="1" operator="lessThanOrEqual">
      <formula>0</formula>
    </cfRule>
  </conditionalFormatting>
  <conditionalFormatting sqref="C31:C32">
    <cfRule type="cellIs" dxfId="120" priority="29" stopIfTrue="1" operator="lessThanOrEqual">
      <formula>0</formula>
    </cfRule>
  </conditionalFormatting>
  <conditionalFormatting sqref="C70">
    <cfRule type="cellIs" dxfId="119" priority="28" stopIfTrue="1" operator="lessThanOrEqual">
      <formula>0</formula>
    </cfRule>
  </conditionalFormatting>
  <conditionalFormatting sqref="C123:C126">
    <cfRule type="cellIs" dxfId="118" priority="27" stopIfTrue="1" operator="lessThanOrEqual">
      <formula>0</formula>
    </cfRule>
  </conditionalFormatting>
  <conditionalFormatting sqref="C172:C173">
    <cfRule type="cellIs" dxfId="117" priority="26" stopIfTrue="1" operator="lessThanOrEqual">
      <formula>0</formula>
    </cfRule>
  </conditionalFormatting>
  <conditionalFormatting sqref="C271">
    <cfRule type="cellIs" dxfId="116" priority="25" stopIfTrue="1" operator="lessThanOrEqual">
      <formula>0</formula>
    </cfRule>
  </conditionalFormatting>
  <conditionalFormatting sqref="C270">
    <cfRule type="cellIs" dxfId="115" priority="24" stopIfTrue="1" operator="lessThanOrEqual">
      <formula>0</formula>
    </cfRule>
  </conditionalFormatting>
  <conditionalFormatting sqref="C264:C269">
    <cfRule type="cellIs" dxfId="114"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113" priority="22" stopIfTrue="1" operator="lessThanOrEqual">
      <formula>0</formula>
    </cfRule>
  </conditionalFormatting>
  <conditionalFormatting sqref="D50 D55 D48 D33:D35 D39:D45 D28:D29 D25">
    <cfRule type="cellIs" dxfId="112" priority="21" stopIfTrue="1" operator="lessThanOrEqual">
      <formula>0</formula>
    </cfRule>
  </conditionalFormatting>
  <conditionalFormatting sqref="D23:D24">
    <cfRule type="cellIs" dxfId="111" priority="20" stopIfTrue="1" operator="lessThanOrEqual">
      <formula>0</formula>
    </cfRule>
  </conditionalFormatting>
  <conditionalFormatting sqref="D19">
    <cfRule type="cellIs" dxfId="110" priority="19" stopIfTrue="1" operator="lessThanOrEqual">
      <formula>0</formula>
    </cfRule>
  </conditionalFormatting>
  <conditionalFormatting sqref="D26">
    <cfRule type="cellIs" dxfId="109" priority="18" stopIfTrue="1" operator="lessThanOrEqual">
      <formula>0</formula>
    </cfRule>
  </conditionalFormatting>
  <conditionalFormatting sqref="D53">
    <cfRule type="cellIs" dxfId="108" priority="17" stopIfTrue="1" operator="lessThanOrEqual">
      <formula>0</formula>
    </cfRule>
  </conditionalFormatting>
  <conditionalFormatting sqref="D57">
    <cfRule type="cellIs" dxfId="107" priority="16" stopIfTrue="1" operator="lessThanOrEqual">
      <formula>0</formula>
    </cfRule>
  </conditionalFormatting>
  <conditionalFormatting sqref="D108">
    <cfRule type="cellIs" dxfId="106" priority="15" stopIfTrue="1" operator="lessThanOrEqual">
      <formula>0</formula>
    </cfRule>
  </conditionalFormatting>
  <conditionalFormatting sqref="D121">
    <cfRule type="cellIs" dxfId="105" priority="14" stopIfTrue="1" operator="lessThanOrEqual">
      <formula>0</formula>
    </cfRule>
  </conditionalFormatting>
  <conditionalFormatting sqref="D70">
    <cfRule type="cellIs" dxfId="104" priority="13" stopIfTrue="1" operator="lessThanOrEqual">
      <formula>0</formula>
    </cfRule>
  </conditionalFormatting>
  <conditionalFormatting sqref="D123">
    <cfRule type="cellIs" dxfId="103" priority="12" stopIfTrue="1" operator="lessThanOrEqual">
      <formula>0</formula>
    </cfRule>
  </conditionalFormatting>
  <conditionalFormatting sqref="D93">
    <cfRule type="cellIs" dxfId="102" priority="11" stopIfTrue="1" operator="lessThanOrEqual">
      <formula>0</formula>
    </cfRule>
  </conditionalFormatting>
  <conditionalFormatting sqref="D135">
    <cfRule type="cellIs" dxfId="101" priority="10" stopIfTrue="1" operator="lessThanOrEqual">
      <formula>0</formula>
    </cfRule>
  </conditionalFormatting>
  <conditionalFormatting sqref="D172">
    <cfRule type="cellIs" dxfId="100" priority="9" stopIfTrue="1" operator="lessThanOrEqual">
      <formula>0</formula>
    </cfRule>
  </conditionalFormatting>
  <conditionalFormatting sqref="D185">
    <cfRule type="cellIs" dxfId="99" priority="8" stopIfTrue="1" operator="lessThanOrEqual">
      <formula>0</formula>
    </cfRule>
  </conditionalFormatting>
  <conditionalFormatting sqref="D195">
    <cfRule type="cellIs" dxfId="98" priority="7" stopIfTrue="1" operator="lessThanOrEqual">
      <formula>0</formula>
    </cfRule>
  </conditionalFormatting>
  <conditionalFormatting sqref="D242">
    <cfRule type="cellIs" dxfId="97" priority="6" stopIfTrue="1" operator="lessThanOrEqual">
      <formula>0</formula>
    </cfRule>
  </conditionalFormatting>
  <conditionalFormatting sqref="D245">
    <cfRule type="cellIs" dxfId="96" priority="5" stopIfTrue="1" operator="lessThanOrEqual">
      <formula>0</formula>
    </cfRule>
  </conditionalFormatting>
  <conditionalFormatting sqref="D228">
    <cfRule type="cellIs" dxfId="95" priority="4" stopIfTrue="1" operator="lessThanOrEqual">
      <formula>0</formula>
    </cfRule>
  </conditionalFormatting>
  <conditionalFormatting sqref="D271">
    <cfRule type="cellIs" dxfId="94" priority="3" stopIfTrue="1" operator="lessThanOrEqual">
      <formula>0</formula>
    </cfRule>
  </conditionalFormatting>
  <conditionalFormatting sqref="D270">
    <cfRule type="cellIs" dxfId="93" priority="2" stopIfTrue="1" operator="lessThanOrEqual">
      <formula>0</formula>
    </cfRule>
  </conditionalFormatting>
  <conditionalFormatting sqref="D264:D269">
    <cfRule type="cellIs" dxfId="92" priority="1" stopIfTrue="1" operator="lessThanOrEqual">
      <formula>0</formula>
    </cfRule>
  </conditionalFormatting>
  <hyperlinks>
    <hyperlink ref="I203" r:id="rId1"/>
    <hyperlink ref="I201" r:id="rId2" display="579/2016"/>
    <hyperlink ref="I170" r:id="rId3"/>
    <hyperlink ref="I194" r:id="rId4"/>
    <hyperlink ref="I184" r:id="rId5"/>
    <hyperlink ref="I183" r:id="rId6"/>
    <hyperlink ref="I182" r:id="rId7"/>
    <hyperlink ref="I152" r:id="rId8"/>
    <hyperlink ref="I162" r:id="rId9"/>
    <hyperlink ref="I161" r:id="rId10"/>
    <hyperlink ref="I160" r:id="rId11"/>
    <hyperlink ref="I159" r:id="rId12"/>
    <hyperlink ref="I181" r:id="rId13"/>
    <hyperlink ref="I177" r:id="rId14"/>
    <hyperlink ref="I176" r:id="rId15"/>
    <hyperlink ref="I178" r:id="rId16"/>
    <hyperlink ref="I179" r:id="rId17"/>
    <hyperlink ref="I137" r:id="rId18"/>
    <hyperlink ref="I155" r:id="rId19"/>
    <hyperlink ref="I158" r:id="rId20"/>
    <hyperlink ref="I157" r:id="rId21"/>
    <hyperlink ref="I156" r:id="rId22"/>
    <hyperlink ref="I154" r:id="rId23"/>
    <hyperlink ref="I153" r:id="rId24"/>
    <hyperlink ref="I171" r:id="rId25"/>
    <hyperlink ref="I138" r:id="rId26"/>
    <hyperlink ref="I172" r:id="rId27"/>
    <hyperlink ref="I173" r:id="rId28"/>
    <hyperlink ref="I175" r:id="rId29"/>
    <hyperlink ref="I174" r:id="rId30"/>
    <hyperlink ref="I166" r:id="rId31"/>
    <hyperlink ref="I165" r:id="rId32"/>
    <hyperlink ref="I164" r:id="rId33"/>
    <hyperlink ref="I163" r:id="rId34"/>
    <hyperlink ref="I167" r:id="rId35"/>
    <hyperlink ref="I145" r:id="rId36"/>
    <hyperlink ref="I144" r:id="rId37"/>
    <hyperlink ref="I168" r:id="rId38"/>
    <hyperlink ref="I169" r:id="rId39"/>
    <hyperlink ref="I151" r:id="rId40"/>
    <hyperlink ref="I104" r:id="rId41"/>
    <hyperlink ref="I134" r:id="rId42"/>
    <hyperlink ref="I135" r:id="rId43"/>
    <hyperlink ref="I136" r:id="rId44"/>
    <hyperlink ref="I139" r:id="rId45"/>
    <hyperlink ref="I150" r:id="rId46"/>
    <hyperlink ref="I92" r:id="rId47"/>
    <hyperlink ref="I148" r:id="rId48"/>
    <hyperlink ref="I115" r:id="rId49"/>
    <hyperlink ref="I149" r:id="rId50"/>
    <hyperlink ref="I146" r:id="rId51"/>
    <hyperlink ref="I132" r:id="rId52"/>
    <hyperlink ref="I131" r:id="rId53"/>
    <hyperlink ref="I130" r:id="rId54"/>
    <hyperlink ref="I129" r:id="rId55"/>
    <hyperlink ref="I128" r:id="rId56"/>
    <hyperlink ref="I127" r:id="rId57"/>
    <hyperlink ref="I126" r:id="rId58"/>
    <hyperlink ref="I125" r:id="rId59"/>
    <hyperlink ref="I124" r:id="rId60"/>
    <hyperlink ref="I123" r:id="rId61"/>
    <hyperlink ref="I122" r:id="rId62"/>
    <hyperlink ref="I121" r:id="rId63"/>
    <hyperlink ref="I120" r:id="rId64"/>
    <hyperlink ref="I119" r:id="rId65"/>
    <hyperlink ref="I118" r:id="rId66"/>
    <hyperlink ref="I117" r:id="rId67"/>
    <hyperlink ref="I116" r:id="rId68"/>
    <hyperlink ref="I114" r:id="rId69"/>
    <hyperlink ref="I113" r:id="rId70"/>
    <hyperlink ref="I112" r:id="rId71"/>
    <hyperlink ref="I111" r:id="rId72"/>
    <hyperlink ref="I110" r:id="rId73"/>
    <hyperlink ref="I109" r:id="rId74"/>
    <hyperlink ref="I108" r:id="rId75"/>
    <hyperlink ref="I107" r:id="rId76"/>
    <hyperlink ref="I106" r:id="rId77"/>
    <hyperlink ref="I105" r:id="rId78"/>
    <hyperlink ref="I103" r:id="rId79"/>
    <hyperlink ref="I102" r:id="rId80"/>
    <hyperlink ref="I101" r:id="rId81"/>
    <hyperlink ref="I100" r:id="rId82"/>
    <hyperlink ref="I99" r:id="rId83"/>
    <hyperlink ref="I98" r:id="rId84"/>
    <hyperlink ref="I97" r:id="rId85"/>
    <hyperlink ref="I96" r:id="rId86"/>
    <hyperlink ref="I95" r:id="rId87"/>
    <hyperlink ref="I94" r:id="rId88"/>
    <hyperlink ref="I93" r:id="rId89"/>
    <hyperlink ref="I91" r:id="rId90"/>
    <hyperlink ref="I90" r:id="rId91"/>
    <hyperlink ref="I89" r:id="rId92"/>
    <hyperlink ref="I88" r:id="rId93"/>
    <hyperlink ref="I87" r:id="rId94"/>
    <hyperlink ref="I86" r:id="rId95"/>
    <hyperlink ref="I85" r:id="rId96"/>
    <hyperlink ref="I84" r:id="rId97"/>
    <hyperlink ref="I83" r:id="rId98"/>
    <hyperlink ref="I133" r:id="rId99"/>
    <hyperlink ref="I142" r:id="rId100"/>
    <hyperlink ref="I143" r:id="rId101"/>
    <hyperlink ref="I147" r:id="rId102"/>
    <hyperlink ref="I82" r:id="rId103"/>
    <hyperlink ref="I81" r:id="rId104"/>
    <hyperlink ref="I80" r:id="rId105"/>
    <hyperlink ref="I79" r:id="rId106"/>
    <hyperlink ref="I78" r:id="rId107"/>
    <hyperlink ref="I77" r:id="rId108"/>
    <hyperlink ref="I76" r:id="rId109"/>
    <hyperlink ref="I75" r:id="rId110"/>
    <hyperlink ref="I74" r:id="rId111"/>
    <hyperlink ref="I73" r:id="rId112"/>
    <hyperlink ref="I72" r:id="rId113"/>
    <hyperlink ref="I71" r:id="rId114"/>
    <hyperlink ref="I70" r:id="rId115"/>
    <hyperlink ref="I69" r:id="rId116"/>
    <hyperlink ref="I68" r:id="rId117"/>
    <hyperlink ref="I67" r:id="rId118"/>
    <hyperlink ref="I65" r:id="rId119"/>
    <hyperlink ref="I63" r:id="rId120"/>
    <hyperlink ref="I62" r:id="rId121"/>
    <hyperlink ref="I61" r:id="rId122"/>
    <hyperlink ref="I59" r:id="rId123"/>
    <hyperlink ref="I58" r:id="rId124"/>
    <hyperlink ref="I57" r:id="rId125"/>
    <hyperlink ref="I52" r:id="rId126"/>
    <hyperlink ref="I51" r:id="rId127"/>
    <hyperlink ref="I50" r:id="rId128"/>
    <hyperlink ref="I49" r:id="rId129"/>
    <hyperlink ref="I48" r:id="rId130"/>
    <hyperlink ref="I44" r:id="rId131"/>
    <hyperlink ref="I42" r:id="rId132"/>
    <hyperlink ref="I41" r:id="rId133"/>
    <hyperlink ref="I40" r:id="rId134"/>
    <hyperlink ref="I39" r:id="rId135"/>
    <hyperlink ref="I38" r:id="rId136"/>
    <hyperlink ref="I37" r:id="rId137"/>
    <hyperlink ref="I36" r:id="rId138"/>
    <hyperlink ref="I35" r:id="rId139"/>
    <hyperlink ref="I33" r:id="rId140"/>
    <hyperlink ref="I32" r:id="rId141" display="49/2016"/>
    <hyperlink ref="I31" r:id="rId142"/>
    <hyperlink ref="I30" r:id="rId143"/>
    <hyperlink ref="I24" r:id="rId144"/>
    <hyperlink ref="I66" r:id="rId145"/>
    <hyperlink ref="I47" r:id="rId146"/>
    <hyperlink ref="I26" r:id="rId147"/>
    <hyperlink ref="I64" r:id="rId148"/>
    <hyperlink ref="I56" r:id="rId149"/>
    <hyperlink ref="I55" r:id="rId150"/>
    <hyperlink ref="I54" r:id="rId151"/>
    <hyperlink ref="I53" r:id="rId152"/>
    <hyperlink ref="I46" r:id="rId153"/>
    <hyperlink ref="I45" r:id="rId154"/>
    <hyperlink ref="I29" r:id="rId155"/>
    <hyperlink ref="I60" r:id="rId156"/>
    <hyperlink ref="I28" r:id="rId157"/>
    <hyperlink ref="I34" r:id="rId158"/>
    <hyperlink ref="I17" r:id="rId159"/>
    <hyperlink ref="I16" r:id="rId160"/>
    <hyperlink ref="I15" r:id="rId161"/>
    <hyperlink ref="I18" r:id="rId162"/>
    <hyperlink ref="I23" r:id="rId163"/>
    <hyperlink ref="I22" r:id="rId164"/>
    <hyperlink ref="I21" r:id="rId165"/>
    <hyperlink ref="I20" r:id="rId166"/>
    <hyperlink ref="I19" r:id="rId167"/>
    <hyperlink ref="I25" r:id="rId168"/>
    <hyperlink ref="I202" r:id="rId169"/>
    <hyperlink ref="I205" r:id="rId170"/>
    <hyperlink ref="I186" r:id="rId171"/>
    <hyperlink ref="I185" r:id="rId172"/>
    <hyperlink ref="I207" r:id="rId173"/>
    <hyperlink ref="I208" r:id="rId174"/>
    <hyperlink ref="I209" r:id="rId175"/>
    <hyperlink ref="I210" r:id="rId176"/>
    <hyperlink ref="I211" r:id="rId177"/>
    <hyperlink ref="I189" r:id="rId178"/>
    <hyperlink ref="I190" r:id="rId179"/>
    <hyperlink ref="I191" r:id="rId180"/>
    <hyperlink ref="I192" r:id="rId181"/>
    <hyperlink ref="I195" r:id="rId182"/>
    <hyperlink ref="I196" r:id="rId183"/>
    <hyperlink ref="I197" r:id="rId184"/>
    <hyperlink ref="I198" r:id="rId185" display="589/2016"/>
    <hyperlink ref="I199" r:id="rId186"/>
    <hyperlink ref="I206" r:id="rId187"/>
    <hyperlink ref="I212" r:id="rId188"/>
    <hyperlink ref="I213" r:id="rId189"/>
    <hyperlink ref="I27" r:id="rId190"/>
    <hyperlink ref="I188" r:id="rId191"/>
    <hyperlink ref="I193" r:id="rId192"/>
    <hyperlink ref="I140:I141" r:id="rId193" display="Acuerdo de Junta Directiva N° 431.07.2016"/>
    <hyperlink ref="I217" r:id="rId194"/>
    <hyperlink ref="I218" r:id="rId195"/>
    <hyperlink ref="I219" r:id="rId196"/>
    <hyperlink ref="I220" r:id="rId197"/>
    <hyperlink ref="I221" r:id="rId198"/>
    <hyperlink ref="I222" r:id="rId199"/>
    <hyperlink ref="I204" r:id="rId200"/>
    <hyperlink ref="I233" r:id="rId201"/>
    <hyperlink ref="I226" r:id="rId202"/>
    <hyperlink ref="I232" r:id="rId203"/>
    <hyperlink ref="I214" r:id="rId204"/>
    <hyperlink ref="I215" r:id="rId205"/>
    <hyperlink ref="I216" r:id="rId206"/>
    <hyperlink ref="I234" r:id="rId207"/>
    <hyperlink ref="I236" r:id="rId208"/>
    <hyperlink ref="I223" r:id="rId209"/>
    <hyperlink ref="I224" r:id="rId210"/>
    <hyperlink ref="I239" r:id="rId211"/>
    <hyperlink ref="I225" r:id="rId212"/>
    <hyperlink ref="I237" r:id="rId213"/>
    <hyperlink ref="I238" r:id="rId214"/>
    <hyperlink ref="I240" r:id="rId215"/>
    <hyperlink ref="I180" r:id="rId216"/>
    <hyperlink ref="I242" r:id="rId217"/>
    <hyperlink ref="I243" r:id="rId218"/>
    <hyperlink ref="I244" r:id="rId219"/>
    <hyperlink ref="I245" r:id="rId220"/>
    <hyperlink ref="I246" r:id="rId221"/>
    <hyperlink ref="I247" r:id="rId222"/>
    <hyperlink ref="I249" r:id="rId223"/>
    <hyperlink ref="I241" r:id="rId224"/>
    <hyperlink ref="I248" r:id="rId225"/>
    <hyperlink ref="I228" r:id="rId226"/>
    <hyperlink ref="I229" r:id="rId227"/>
    <hyperlink ref="I230" r:id="rId228"/>
    <hyperlink ref="I231" r:id="rId229"/>
    <hyperlink ref="I250" r:id="rId230"/>
    <hyperlink ref="I227" r:id="rId231"/>
    <hyperlink ref="I259" r:id="rId232"/>
    <hyperlink ref="I251" r:id="rId233"/>
    <hyperlink ref="I252" r:id="rId234"/>
    <hyperlink ref="I253" r:id="rId235"/>
    <hyperlink ref="I254" r:id="rId236"/>
    <hyperlink ref="I255" r:id="rId237"/>
    <hyperlink ref="I256" r:id="rId238"/>
    <hyperlink ref="I257" r:id="rId239"/>
    <hyperlink ref="I271" r:id="rId240"/>
    <hyperlink ref="I270" r:id="rId241"/>
    <hyperlink ref="I260" r:id="rId242"/>
    <hyperlink ref="I261" r:id="rId243"/>
    <hyperlink ref="I262" r:id="rId244"/>
    <hyperlink ref="I263" r:id="rId245"/>
    <hyperlink ref="I258" r:id="rId246"/>
    <hyperlink ref="I264" r:id="rId247"/>
    <hyperlink ref="I265" r:id="rId248"/>
    <hyperlink ref="I266" r:id="rId249"/>
    <hyperlink ref="I267" r:id="rId250"/>
    <hyperlink ref="I268" r:id="rId251"/>
    <hyperlink ref="I200" r:id="rId252"/>
    <hyperlink ref="I269" r:id="rId253"/>
    <hyperlink ref="C240" r:id="rId254"/>
    <hyperlink ref="D240" r:id="rId255"/>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U325"/>
  <sheetViews>
    <sheetView view="pageBreakPreview" topLeftCell="A235" zoomScale="78" zoomScaleNormal="69" zoomScaleSheetLayoutView="78" workbookViewId="0">
      <selection activeCell="A10" sqref="A10:S10"/>
    </sheetView>
  </sheetViews>
  <sheetFormatPr baseColWidth="10" defaultColWidth="11.7109375" defaultRowHeight="12.75" x14ac:dyDescent="0.2"/>
  <cols>
    <col min="1" max="1" width="5.5703125" style="479" customWidth="1"/>
    <col min="2" max="2" width="11.7109375" style="339" customWidth="1"/>
    <col min="3" max="3" width="33.42578125" style="4" customWidth="1"/>
    <col min="4" max="4" width="32.85546875" style="344" customWidth="1"/>
    <col min="5" max="5" width="35.5703125" style="4" customWidth="1"/>
    <col min="6" max="6" width="14.5703125" style="345" customWidth="1"/>
    <col min="7" max="7" width="13.7109375" style="346" customWidth="1"/>
    <col min="8" max="8" width="16.5703125" style="344" customWidth="1"/>
    <col min="9" max="9" width="35.42578125" style="344" customWidth="1"/>
    <col min="10" max="10" width="13.85546875" style="459" customWidth="1"/>
    <col min="11" max="11" width="9.5703125" style="340" customWidth="1"/>
    <col min="12" max="12" width="8.5703125" style="340" customWidth="1"/>
    <col min="13" max="13" width="8.28515625" style="340" customWidth="1"/>
    <col min="14" max="14" width="11.42578125" style="340" customWidth="1"/>
    <col min="15" max="15" width="4.85546875" style="341" customWidth="1"/>
    <col min="16" max="16" width="5.85546875" style="341" customWidth="1"/>
    <col min="17" max="17" width="5.42578125" style="341" customWidth="1"/>
    <col min="18" max="18" width="4.7109375" style="341" customWidth="1"/>
    <col min="19" max="19" width="22.7109375" style="458" customWidth="1"/>
    <col min="20" max="30" width="11.7109375" style="340" customWidth="1"/>
    <col min="31" max="238" width="11.7109375" style="340"/>
    <col min="239" max="239" width="4" style="340" customWidth="1"/>
    <col min="240" max="240" width="15.85546875" style="340" bestFit="1" customWidth="1"/>
    <col min="241" max="241" width="30.7109375" style="340" customWidth="1"/>
    <col min="242" max="243" width="32.5703125" style="340" customWidth="1"/>
    <col min="244" max="246" width="14.5703125" style="340" customWidth="1"/>
    <col min="247" max="247" width="27" style="340" customWidth="1"/>
    <col min="248" max="248" width="13.85546875" style="340" customWidth="1"/>
    <col min="249" max="249" width="18.28515625" style="340" customWidth="1"/>
    <col min="250" max="250" width="16.28515625" style="340" customWidth="1"/>
    <col min="251" max="251" width="14" style="340" customWidth="1"/>
    <col min="252" max="252" width="16.7109375" style="340" customWidth="1"/>
    <col min="253" max="253" width="14.85546875" style="340" customWidth="1"/>
    <col min="254" max="254" width="15.42578125" style="340" customWidth="1"/>
    <col min="255" max="256" width="6.5703125" style="340" customWidth="1"/>
    <col min="257" max="257" width="8.42578125" style="340" customWidth="1"/>
    <col min="258" max="258" width="4.85546875" style="340" customWidth="1"/>
    <col min="259" max="259" width="10.140625" style="340" customWidth="1"/>
    <col min="260" max="260" width="12.28515625" style="340" customWidth="1"/>
    <col min="261" max="261" width="10.28515625" style="340" customWidth="1"/>
    <col min="262" max="262" width="12" style="340" customWidth="1"/>
    <col min="263" max="263" width="6.140625" style="340" customWidth="1"/>
    <col min="264" max="264" width="10.5703125" style="340" customWidth="1"/>
    <col min="265" max="265" width="11" style="340" customWidth="1"/>
    <col min="266" max="266" width="20.5703125" style="340" customWidth="1"/>
    <col min="267" max="274" width="11.7109375" style="340" customWidth="1"/>
    <col min="275" max="275" width="45.140625" style="340" customWidth="1"/>
    <col min="276" max="286" width="11.7109375" style="340" customWidth="1"/>
    <col min="287" max="494" width="11.7109375" style="340"/>
    <col min="495" max="495" width="4" style="340" customWidth="1"/>
    <col min="496" max="496" width="15.85546875" style="340" bestFit="1" customWidth="1"/>
    <col min="497" max="497" width="30.7109375" style="340" customWidth="1"/>
    <col min="498" max="499" width="32.5703125" style="340" customWidth="1"/>
    <col min="500" max="502" width="14.5703125" style="340" customWidth="1"/>
    <col min="503" max="503" width="27" style="340" customWidth="1"/>
    <col min="504" max="504" width="13.85546875" style="340" customWidth="1"/>
    <col min="505" max="505" width="18.28515625" style="340" customWidth="1"/>
    <col min="506" max="506" width="16.28515625" style="340" customWidth="1"/>
    <col min="507" max="507" width="14" style="340" customWidth="1"/>
    <col min="508" max="508" width="16.7109375" style="340" customWidth="1"/>
    <col min="509" max="509" width="14.85546875" style="340" customWidth="1"/>
    <col min="510" max="510" width="15.42578125" style="340" customWidth="1"/>
    <col min="511" max="512" width="6.5703125" style="340" customWidth="1"/>
    <col min="513" max="513" width="8.42578125" style="340" customWidth="1"/>
    <col min="514" max="514" width="4.85546875" style="340" customWidth="1"/>
    <col min="515" max="515" width="10.140625" style="340" customWidth="1"/>
    <col min="516" max="516" width="12.28515625" style="340" customWidth="1"/>
    <col min="517" max="517" width="10.28515625" style="340" customWidth="1"/>
    <col min="518" max="518" width="12" style="340" customWidth="1"/>
    <col min="519" max="519" width="6.140625" style="340" customWidth="1"/>
    <col min="520" max="520" width="10.5703125" style="340" customWidth="1"/>
    <col min="521" max="521" width="11" style="340" customWidth="1"/>
    <col min="522" max="522" width="20.5703125" style="340" customWidth="1"/>
    <col min="523" max="530" width="11.7109375" style="340" customWidth="1"/>
    <col min="531" max="531" width="45.140625" style="340" customWidth="1"/>
    <col min="532" max="542" width="11.7109375" style="340" customWidth="1"/>
    <col min="543" max="750" width="11.7109375" style="340"/>
    <col min="751" max="751" width="4" style="340" customWidth="1"/>
    <col min="752" max="752" width="15.85546875" style="340" bestFit="1" customWidth="1"/>
    <col min="753" max="753" width="30.7109375" style="340" customWidth="1"/>
    <col min="754" max="755" width="32.5703125" style="340" customWidth="1"/>
    <col min="756" max="758" width="14.5703125" style="340" customWidth="1"/>
    <col min="759" max="759" width="27" style="340" customWidth="1"/>
    <col min="760" max="760" width="13.85546875" style="340" customWidth="1"/>
    <col min="761" max="761" width="18.28515625" style="340" customWidth="1"/>
    <col min="762" max="762" width="16.28515625" style="340" customWidth="1"/>
    <col min="763" max="763" width="14" style="340" customWidth="1"/>
    <col min="764" max="764" width="16.7109375" style="340" customWidth="1"/>
    <col min="765" max="765" width="14.85546875" style="340" customWidth="1"/>
    <col min="766" max="766" width="15.42578125" style="340" customWidth="1"/>
    <col min="767" max="768" width="6.5703125" style="340" customWidth="1"/>
    <col min="769" max="769" width="8.42578125" style="340" customWidth="1"/>
    <col min="770" max="770" width="4.85546875" style="340" customWidth="1"/>
    <col min="771" max="771" width="10.140625" style="340" customWidth="1"/>
    <col min="772" max="772" width="12.28515625" style="340" customWidth="1"/>
    <col min="773" max="773" width="10.28515625" style="340" customWidth="1"/>
    <col min="774" max="774" width="12" style="340" customWidth="1"/>
    <col min="775" max="775" width="6.140625" style="340" customWidth="1"/>
    <col min="776" max="776" width="10.5703125" style="340" customWidth="1"/>
    <col min="777" max="777" width="11" style="340" customWidth="1"/>
    <col min="778" max="778" width="20.5703125" style="340" customWidth="1"/>
    <col min="779" max="786" width="11.7109375" style="340" customWidth="1"/>
    <col min="787" max="787" width="45.140625" style="340" customWidth="1"/>
    <col min="788" max="798" width="11.7109375" style="340" customWidth="1"/>
    <col min="799" max="1006" width="11.7109375" style="340"/>
    <col min="1007" max="1007" width="4" style="340" customWidth="1"/>
    <col min="1008" max="1008" width="15.85546875" style="340" bestFit="1" customWidth="1"/>
    <col min="1009" max="1009" width="30.7109375" style="340" customWidth="1"/>
    <col min="1010" max="1011" width="32.5703125" style="340" customWidth="1"/>
    <col min="1012" max="1014" width="14.5703125" style="340" customWidth="1"/>
    <col min="1015" max="1015" width="27" style="340" customWidth="1"/>
    <col min="1016" max="1016" width="13.85546875" style="340" customWidth="1"/>
    <col min="1017" max="1017" width="18.28515625" style="340" customWidth="1"/>
    <col min="1018" max="1018" width="16.28515625" style="340" customWidth="1"/>
    <col min="1019" max="1019" width="14" style="340" customWidth="1"/>
    <col min="1020" max="1020" width="16.7109375" style="340" customWidth="1"/>
    <col min="1021" max="1021" width="14.85546875" style="340" customWidth="1"/>
    <col min="1022" max="1022" width="15.42578125" style="340" customWidth="1"/>
    <col min="1023" max="1024" width="6.5703125" style="340" customWidth="1"/>
    <col min="1025" max="1025" width="8.42578125" style="340" customWidth="1"/>
    <col min="1026" max="1026" width="4.85546875" style="340" customWidth="1"/>
    <col min="1027" max="1027" width="10.140625" style="340" customWidth="1"/>
    <col min="1028" max="1028" width="12.28515625" style="340" customWidth="1"/>
    <col min="1029" max="1029" width="10.28515625" style="340" customWidth="1"/>
    <col min="1030" max="1030" width="12" style="340" customWidth="1"/>
    <col min="1031" max="1031" width="6.140625" style="340" customWidth="1"/>
    <col min="1032" max="1032" width="10.5703125" style="340" customWidth="1"/>
    <col min="1033" max="1033" width="11" style="340" customWidth="1"/>
    <col min="1034" max="1034" width="20.5703125" style="340" customWidth="1"/>
    <col min="1035" max="1042" width="11.7109375" style="340" customWidth="1"/>
    <col min="1043" max="1043" width="45.140625" style="340" customWidth="1"/>
    <col min="1044" max="1054" width="11.7109375" style="340" customWidth="1"/>
    <col min="1055" max="1262" width="11.7109375" style="340"/>
    <col min="1263" max="1263" width="4" style="340" customWidth="1"/>
    <col min="1264" max="1264" width="15.85546875" style="340" bestFit="1" customWidth="1"/>
    <col min="1265" max="1265" width="30.7109375" style="340" customWidth="1"/>
    <col min="1266" max="1267" width="32.5703125" style="340" customWidth="1"/>
    <col min="1268" max="1270" width="14.5703125" style="340" customWidth="1"/>
    <col min="1271" max="1271" width="27" style="340" customWidth="1"/>
    <col min="1272" max="1272" width="13.85546875" style="340" customWidth="1"/>
    <col min="1273" max="1273" width="18.28515625" style="340" customWidth="1"/>
    <col min="1274" max="1274" width="16.28515625" style="340" customWidth="1"/>
    <col min="1275" max="1275" width="14" style="340" customWidth="1"/>
    <col min="1276" max="1276" width="16.7109375" style="340" customWidth="1"/>
    <col min="1277" max="1277" width="14.85546875" style="340" customWidth="1"/>
    <col min="1278" max="1278" width="15.42578125" style="340" customWidth="1"/>
    <col min="1279" max="1280" width="6.5703125" style="340" customWidth="1"/>
    <col min="1281" max="1281" width="8.42578125" style="340" customWidth="1"/>
    <col min="1282" max="1282" width="4.85546875" style="340" customWidth="1"/>
    <col min="1283" max="1283" width="10.140625" style="340" customWidth="1"/>
    <col min="1284" max="1284" width="12.28515625" style="340" customWidth="1"/>
    <col min="1285" max="1285" width="10.28515625" style="340" customWidth="1"/>
    <col min="1286" max="1286" width="12" style="340" customWidth="1"/>
    <col min="1287" max="1287" width="6.140625" style="340" customWidth="1"/>
    <col min="1288" max="1288" width="10.5703125" style="340" customWidth="1"/>
    <col min="1289" max="1289" width="11" style="340" customWidth="1"/>
    <col min="1290" max="1290" width="20.5703125" style="340" customWidth="1"/>
    <col min="1291" max="1298" width="11.7109375" style="340" customWidth="1"/>
    <col min="1299" max="1299" width="45.140625" style="340" customWidth="1"/>
    <col min="1300" max="1310" width="11.7109375" style="340" customWidth="1"/>
    <col min="1311" max="1518" width="11.7109375" style="340"/>
    <col min="1519" max="1519" width="4" style="340" customWidth="1"/>
    <col min="1520" max="1520" width="15.85546875" style="340" bestFit="1" customWidth="1"/>
    <col min="1521" max="1521" width="30.7109375" style="340" customWidth="1"/>
    <col min="1522" max="1523" width="32.5703125" style="340" customWidth="1"/>
    <col min="1524" max="1526" width="14.5703125" style="340" customWidth="1"/>
    <col min="1527" max="1527" width="27" style="340" customWidth="1"/>
    <col min="1528" max="1528" width="13.85546875" style="340" customWidth="1"/>
    <col min="1529" max="1529" width="18.28515625" style="340" customWidth="1"/>
    <col min="1530" max="1530" width="16.28515625" style="340" customWidth="1"/>
    <col min="1531" max="1531" width="14" style="340" customWidth="1"/>
    <col min="1532" max="1532" width="16.7109375" style="340" customWidth="1"/>
    <col min="1533" max="1533" width="14.85546875" style="340" customWidth="1"/>
    <col min="1534" max="1534" width="15.42578125" style="340" customWidth="1"/>
    <col min="1535" max="1536" width="6.5703125" style="340" customWidth="1"/>
    <col min="1537" max="1537" width="8.42578125" style="340" customWidth="1"/>
    <col min="1538" max="1538" width="4.85546875" style="340" customWidth="1"/>
    <col min="1539" max="1539" width="10.140625" style="340" customWidth="1"/>
    <col min="1540" max="1540" width="12.28515625" style="340" customWidth="1"/>
    <col min="1541" max="1541" width="10.28515625" style="340" customWidth="1"/>
    <col min="1542" max="1542" width="12" style="340" customWidth="1"/>
    <col min="1543" max="1543" width="6.140625" style="340" customWidth="1"/>
    <col min="1544" max="1544" width="10.5703125" style="340" customWidth="1"/>
    <col min="1545" max="1545" width="11" style="340" customWidth="1"/>
    <col min="1546" max="1546" width="20.5703125" style="340" customWidth="1"/>
    <col min="1547" max="1554" width="11.7109375" style="340" customWidth="1"/>
    <col min="1555" max="1555" width="45.140625" style="340" customWidth="1"/>
    <col min="1556" max="1566" width="11.7109375" style="340" customWidth="1"/>
    <col min="1567" max="1774" width="11.7109375" style="340"/>
    <col min="1775" max="1775" width="4" style="340" customWidth="1"/>
    <col min="1776" max="1776" width="15.85546875" style="340" bestFit="1" customWidth="1"/>
    <col min="1777" max="1777" width="30.7109375" style="340" customWidth="1"/>
    <col min="1778" max="1779" width="32.5703125" style="340" customWidth="1"/>
    <col min="1780" max="1782" width="14.5703125" style="340" customWidth="1"/>
    <col min="1783" max="1783" width="27" style="340" customWidth="1"/>
    <col min="1784" max="1784" width="13.85546875" style="340" customWidth="1"/>
    <col min="1785" max="1785" width="18.28515625" style="340" customWidth="1"/>
    <col min="1786" max="1786" width="16.28515625" style="340" customWidth="1"/>
    <col min="1787" max="1787" width="14" style="340" customWidth="1"/>
    <col min="1788" max="1788" width="16.7109375" style="340" customWidth="1"/>
    <col min="1789" max="1789" width="14.85546875" style="340" customWidth="1"/>
    <col min="1790" max="1790" width="15.42578125" style="340" customWidth="1"/>
    <col min="1791" max="1792" width="6.5703125" style="340" customWidth="1"/>
    <col min="1793" max="1793" width="8.42578125" style="340" customWidth="1"/>
    <col min="1794" max="1794" width="4.85546875" style="340" customWidth="1"/>
    <col min="1795" max="1795" width="10.140625" style="340" customWidth="1"/>
    <col min="1796" max="1796" width="12.28515625" style="340" customWidth="1"/>
    <col min="1797" max="1797" width="10.28515625" style="340" customWidth="1"/>
    <col min="1798" max="1798" width="12" style="340" customWidth="1"/>
    <col min="1799" max="1799" width="6.140625" style="340" customWidth="1"/>
    <col min="1800" max="1800" width="10.5703125" style="340" customWidth="1"/>
    <col min="1801" max="1801" width="11" style="340" customWidth="1"/>
    <col min="1802" max="1802" width="20.5703125" style="340" customWidth="1"/>
    <col min="1803" max="1810" width="11.7109375" style="340" customWidth="1"/>
    <col min="1811" max="1811" width="45.140625" style="340" customWidth="1"/>
    <col min="1812" max="1822" width="11.7109375" style="340" customWidth="1"/>
    <col min="1823" max="2030" width="11.7109375" style="340"/>
    <col min="2031" max="2031" width="4" style="340" customWidth="1"/>
    <col min="2032" max="2032" width="15.85546875" style="340" bestFit="1" customWidth="1"/>
    <col min="2033" max="2033" width="30.7109375" style="340" customWidth="1"/>
    <col min="2034" max="2035" width="32.5703125" style="340" customWidth="1"/>
    <col min="2036" max="2038" width="14.5703125" style="340" customWidth="1"/>
    <col min="2039" max="2039" width="27" style="340" customWidth="1"/>
    <col min="2040" max="2040" width="13.85546875" style="340" customWidth="1"/>
    <col min="2041" max="2041" width="18.28515625" style="340" customWidth="1"/>
    <col min="2042" max="2042" width="16.28515625" style="340" customWidth="1"/>
    <col min="2043" max="2043" width="14" style="340" customWidth="1"/>
    <col min="2044" max="2044" width="16.7109375" style="340" customWidth="1"/>
    <col min="2045" max="2045" width="14.85546875" style="340" customWidth="1"/>
    <col min="2046" max="2046" width="15.42578125" style="340" customWidth="1"/>
    <col min="2047" max="2048" width="6.5703125" style="340" customWidth="1"/>
    <col min="2049" max="2049" width="8.42578125" style="340" customWidth="1"/>
    <col min="2050" max="2050" width="4.85546875" style="340" customWidth="1"/>
    <col min="2051" max="2051" width="10.140625" style="340" customWidth="1"/>
    <col min="2052" max="2052" width="12.28515625" style="340" customWidth="1"/>
    <col min="2053" max="2053" width="10.28515625" style="340" customWidth="1"/>
    <col min="2054" max="2054" width="12" style="340" customWidth="1"/>
    <col min="2055" max="2055" width="6.140625" style="340" customWidth="1"/>
    <col min="2056" max="2056" width="10.5703125" style="340" customWidth="1"/>
    <col min="2057" max="2057" width="11" style="340" customWidth="1"/>
    <col min="2058" max="2058" width="20.5703125" style="340" customWidth="1"/>
    <col min="2059" max="2066" width="11.7109375" style="340" customWidth="1"/>
    <col min="2067" max="2067" width="45.140625" style="340" customWidth="1"/>
    <col min="2068" max="2078" width="11.7109375" style="340" customWidth="1"/>
    <col min="2079" max="2286" width="11.7109375" style="340"/>
    <col min="2287" max="2287" width="4" style="340" customWidth="1"/>
    <col min="2288" max="2288" width="15.85546875" style="340" bestFit="1" customWidth="1"/>
    <col min="2289" max="2289" width="30.7109375" style="340" customWidth="1"/>
    <col min="2290" max="2291" width="32.5703125" style="340" customWidth="1"/>
    <col min="2292" max="2294" width="14.5703125" style="340" customWidth="1"/>
    <col min="2295" max="2295" width="27" style="340" customWidth="1"/>
    <col min="2296" max="2296" width="13.85546875" style="340" customWidth="1"/>
    <col min="2297" max="2297" width="18.28515625" style="340" customWidth="1"/>
    <col min="2298" max="2298" width="16.28515625" style="340" customWidth="1"/>
    <col min="2299" max="2299" width="14" style="340" customWidth="1"/>
    <col min="2300" max="2300" width="16.7109375" style="340" customWidth="1"/>
    <col min="2301" max="2301" width="14.85546875" style="340" customWidth="1"/>
    <col min="2302" max="2302" width="15.42578125" style="340" customWidth="1"/>
    <col min="2303" max="2304" width="6.5703125" style="340" customWidth="1"/>
    <col min="2305" max="2305" width="8.42578125" style="340" customWidth="1"/>
    <col min="2306" max="2306" width="4.85546875" style="340" customWidth="1"/>
    <col min="2307" max="2307" width="10.140625" style="340" customWidth="1"/>
    <col min="2308" max="2308" width="12.28515625" style="340" customWidth="1"/>
    <col min="2309" max="2309" width="10.28515625" style="340" customWidth="1"/>
    <col min="2310" max="2310" width="12" style="340" customWidth="1"/>
    <col min="2311" max="2311" width="6.140625" style="340" customWidth="1"/>
    <col min="2312" max="2312" width="10.5703125" style="340" customWidth="1"/>
    <col min="2313" max="2313" width="11" style="340" customWidth="1"/>
    <col min="2314" max="2314" width="20.5703125" style="340" customWidth="1"/>
    <col min="2315" max="2322" width="11.7109375" style="340" customWidth="1"/>
    <col min="2323" max="2323" width="45.140625" style="340" customWidth="1"/>
    <col min="2324" max="2334" width="11.7109375" style="340" customWidth="1"/>
    <col min="2335" max="2542" width="11.7109375" style="340"/>
    <col min="2543" max="2543" width="4" style="340" customWidth="1"/>
    <col min="2544" max="2544" width="15.85546875" style="340" bestFit="1" customWidth="1"/>
    <col min="2545" max="2545" width="30.7109375" style="340" customWidth="1"/>
    <col min="2546" max="2547" width="32.5703125" style="340" customWidth="1"/>
    <col min="2548" max="2550" width="14.5703125" style="340" customWidth="1"/>
    <col min="2551" max="2551" width="27" style="340" customWidth="1"/>
    <col min="2552" max="2552" width="13.85546875" style="340" customWidth="1"/>
    <col min="2553" max="2553" width="18.28515625" style="340" customWidth="1"/>
    <col min="2554" max="2554" width="16.28515625" style="340" customWidth="1"/>
    <col min="2555" max="2555" width="14" style="340" customWidth="1"/>
    <col min="2556" max="2556" width="16.7109375" style="340" customWidth="1"/>
    <col min="2557" max="2557" width="14.85546875" style="340" customWidth="1"/>
    <col min="2558" max="2558" width="15.42578125" style="340" customWidth="1"/>
    <col min="2559" max="2560" width="6.5703125" style="340" customWidth="1"/>
    <col min="2561" max="2561" width="8.42578125" style="340" customWidth="1"/>
    <col min="2562" max="2562" width="4.85546875" style="340" customWidth="1"/>
    <col min="2563" max="2563" width="10.140625" style="340" customWidth="1"/>
    <col min="2564" max="2564" width="12.28515625" style="340" customWidth="1"/>
    <col min="2565" max="2565" width="10.28515625" style="340" customWidth="1"/>
    <col min="2566" max="2566" width="12" style="340" customWidth="1"/>
    <col min="2567" max="2567" width="6.140625" style="340" customWidth="1"/>
    <col min="2568" max="2568" width="10.5703125" style="340" customWidth="1"/>
    <col min="2569" max="2569" width="11" style="340" customWidth="1"/>
    <col min="2570" max="2570" width="20.5703125" style="340" customWidth="1"/>
    <col min="2571" max="2578" width="11.7109375" style="340" customWidth="1"/>
    <col min="2579" max="2579" width="45.140625" style="340" customWidth="1"/>
    <col min="2580" max="2590" width="11.7109375" style="340" customWidth="1"/>
    <col min="2591" max="2798" width="11.7109375" style="340"/>
    <col min="2799" max="2799" width="4" style="340" customWidth="1"/>
    <col min="2800" max="2800" width="15.85546875" style="340" bestFit="1" customWidth="1"/>
    <col min="2801" max="2801" width="30.7109375" style="340" customWidth="1"/>
    <col min="2802" max="2803" width="32.5703125" style="340" customWidth="1"/>
    <col min="2804" max="2806" width="14.5703125" style="340" customWidth="1"/>
    <col min="2807" max="2807" width="27" style="340" customWidth="1"/>
    <col min="2808" max="2808" width="13.85546875" style="340" customWidth="1"/>
    <col min="2809" max="2809" width="18.28515625" style="340" customWidth="1"/>
    <col min="2810" max="2810" width="16.28515625" style="340" customWidth="1"/>
    <col min="2811" max="2811" width="14" style="340" customWidth="1"/>
    <col min="2812" max="2812" width="16.7109375" style="340" customWidth="1"/>
    <col min="2813" max="2813" width="14.85546875" style="340" customWidth="1"/>
    <col min="2814" max="2814" width="15.42578125" style="340" customWidth="1"/>
    <col min="2815" max="2816" width="6.5703125" style="340" customWidth="1"/>
    <col min="2817" max="2817" width="8.42578125" style="340" customWidth="1"/>
    <col min="2818" max="2818" width="4.85546875" style="340" customWidth="1"/>
    <col min="2819" max="2819" width="10.140625" style="340" customWidth="1"/>
    <col min="2820" max="2820" width="12.28515625" style="340" customWidth="1"/>
    <col min="2821" max="2821" width="10.28515625" style="340" customWidth="1"/>
    <col min="2822" max="2822" width="12" style="340" customWidth="1"/>
    <col min="2823" max="2823" width="6.140625" style="340" customWidth="1"/>
    <col min="2824" max="2824" width="10.5703125" style="340" customWidth="1"/>
    <col min="2825" max="2825" width="11" style="340" customWidth="1"/>
    <col min="2826" max="2826" width="20.5703125" style="340" customWidth="1"/>
    <col min="2827" max="2834" width="11.7109375" style="340" customWidth="1"/>
    <col min="2835" max="2835" width="45.140625" style="340" customWidth="1"/>
    <col min="2836" max="2846" width="11.7109375" style="340" customWidth="1"/>
    <col min="2847" max="3054" width="11.7109375" style="340"/>
    <col min="3055" max="3055" width="4" style="340" customWidth="1"/>
    <col min="3056" max="3056" width="15.85546875" style="340" bestFit="1" customWidth="1"/>
    <col min="3057" max="3057" width="30.7109375" style="340" customWidth="1"/>
    <col min="3058" max="3059" width="32.5703125" style="340" customWidth="1"/>
    <col min="3060" max="3062" width="14.5703125" style="340" customWidth="1"/>
    <col min="3063" max="3063" width="27" style="340" customWidth="1"/>
    <col min="3064" max="3064" width="13.85546875" style="340" customWidth="1"/>
    <col min="3065" max="3065" width="18.28515625" style="340" customWidth="1"/>
    <col min="3066" max="3066" width="16.28515625" style="340" customWidth="1"/>
    <col min="3067" max="3067" width="14" style="340" customWidth="1"/>
    <col min="3068" max="3068" width="16.7109375" style="340" customWidth="1"/>
    <col min="3069" max="3069" width="14.85546875" style="340" customWidth="1"/>
    <col min="3070" max="3070" width="15.42578125" style="340" customWidth="1"/>
    <col min="3071" max="3072" width="6.5703125" style="340" customWidth="1"/>
    <col min="3073" max="3073" width="8.42578125" style="340" customWidth="1"/>
    <col min="3074" max="3074" width="4.85546875" style="340" customWidth="1"/>
    <col min="3075" max="3075" width="10.140625" style="340" customWidth="1"/>
    <col min="3076" max="3076" width="12.28515625" style="340" customWidth="1"/>
    <col min="3077" max="3077" width="10.28515625" style="340" customWidth="1"/>
    <col min="3078" max="3078" width="12" style="340" customWidth="1"/>
    <col min="3079" max="3079" width="6.140625" style="340" customWidth="1"/>
    <col min="3080" max="3080" width="10.5703125" style="340" customWidth="1"/>
    <col min="3081" max="3081" width="11" style="340" customWidth="1"/>
    <col min="3082" max="3082" width="20.5703125" style="340" customWidth="1"/>
    <col min="3083" max="3090" width="11.7109375" style="340" customWidth="1"/>
    <col min="3091" max="3091" width="45.140625" style="340" customWidth="1"/>
    <col min="3092" max="3102" width="11.7109375" style="340" customWidth="1"/>
    <col min="3103" max="3310" width="11.7109375" style="340"/>
    <col min="3311" max="3311" width="4" style="340" customWidth="1"/>
    <col min="3312" max="3312" width="15.85546875" style="340" bestFit="1" customWidth="1"/>
    <col min="3313" max="3313" width="30.7109375" style="340" customWidth="1"/>
    <col min="3314" max="3315" width="32.5703125" style="340" customWidth="1"/>
    <col min="3316" max="3318" width="14.5703125" style="340" customWidth="1"/>
    <col min="3319" max="3319" width="27" style="340" customWidth="1"/>
    <col min="3320" max="3320" width="13.85546875" style="340" customWidth="1"/>
    <col min="3321" max="3321" width="18.28515625" style="340" customWidth="1"/>
    <col min="3322" max="3322" width="16.28515625" style="340" customWidth="1"/>
    <col min="3323" max="3323" width="14" style="340" customWidth="1"/>
    <col min="3324" max="3324" width="16.7109375" style="340" customWidth="1"/>
    <col min="3325" max="3325" width="14.85546875" style="340" customWidth="1"/>
    <col min="3326" max="3326" width="15.42578125" style="340" customWidth="1"/>
    <col min="3327" max="3328" width="6.5703125" style="340" customWidth="1"/>
    <col min="3329" max="3329" width="8.42578125" style="340" customWidth="1"/>
    <col min="3330" max="3330" width="4.85546875" style="340" customWidth="1"/>
    <col min="3331" max="3331" width="10.140625" style="340" customWidth="1"/>
    <col min="3332" max="3332" width="12.28515625" style="340" customWidth="1"/>
    <col min="3333" max="3333" width="10.28515625" style="340" customWidth="1"/>
    <col min="3334" max="3334" width="12" style="340" customWidth="1"/>
    <col min="3335" max="3335" width="6.140625" style="340" customWidth="1"/>
    <col min="3336" max="3336" width="10.5703125" style="340" customWidth="1"/>
    <col min="3337" max="3337" width="11" style="340" customWidth="1"/>
    <col min="3338" max="3338" width="20.5703125" style="340" customWidth="1"/>
    <col min="3339" max="3346" width="11.7109375" style="340" customWidth="1"/>
    <col min="3347" max="3347" width="45.140625" style="340" customWidth="1"/>
    <col min="3348" max="3358" width="11.7109375" style="340" customWidth="1"/>
    <col min="3359" max="3566" width="11.7109375" style="340"/>
    <col min="3567" max="3567" width="4" style="340" customWidth="1"/>
    <col min="3568" max="3568" width="15.85546875" style="340" bestFit="1" customWidth="1"/>
    <col min="3569" max="3569" width="30.7109375" style="340" customWidth="1"/>
    <col min="3570" max="3571" width="32.5703125" style="340" customWidth="1"/>
    <col min="3572" max="3574" width="14.5703125" style="340" customWidth="1"/>
    <col min="3575" max="3575" width="27" style="340" customWidth="1"/>
    <col min="3576" max="3576" width="13.85546875" style="340" customWidth="1"/>
    <col min="3577" max="3577" width="18.28515625" style="340" customWidth="1"/>
    <col min="3578" max="3578" width="16.28515625" style="340" customWidth="1"/>
    <col min="3579" max="3579" width="14" style="340" customWidth="1"/>
    <col min="3580" max="3580" width="16.7109375" style="340" customWidth="1"/>
    <col min="3581" max="3581" width="14.85546875" style="340" customWidth="1"/>
    <col min="3582" max="3582" width="15.42578125" style="340" customWidth="1"/>
    <col min="3583" max="3584" width="6.5703125" style="340" customWidth="1"/>
    <col min="3585" max="3585" width="8.42578125" style="340" customWidth="1"/>
    <col min="3586" max="3586" width="4.85546875" style="340" customWidth="1"/>
    <col min="3587" max="3587" width="10.140625" style="340" customWidth="1"/>
    <col min="3588" max="3588" width="12.28515625" style="340" customWidth="1"/>
    <col min="3589" max="3589" width="10.28515625" style="340" customWidth="1"/>
    <col min="3590" max="3590" width="12" style="340" customWidth="1"/>
    <col min="3591" max="3591" width="6.140625" style="340" customWidth="1"/>
    <col min="3592" max="3592" width="10.5703125" style="340" customWidth="1"/>
    <col min="3593" max="3593" width="11" style="340" customWidth="1"/>
    <col min="3594" max="3594" width="20.5703125" style="340" customWidth="1"/>
    <col min="3595" max="3602" width="11.7109375" style="340" customWidth="1"/>
    <col min="3603" max="3603" width="45.140625" style="340" customWidth="1"/>
    <col min="3604" max="3614" width="11.7109375" style="340" customWidth="1"/>
    <col min="3615" max="3822" width="11.7109375" style="340"/>
    <col min="3823" max="3823" width="4" style="340" customWidth="1"/>
    <col min="3824" max="3824" width="15.85546875" style="340" bestFit="1" customWidth="1"/>
    <col min="3825" max="3825" width="30.7109375" style="340" customWidth="1"/>
    <col min="3826" max="3827" width="32.5703125" style="340" customWidth="1"/>
    <col min="3828" max="3830" width="14.5703125" style="340" customWidth="1"/>
    <col min="3831" max="3831" width="27" style="340" customWidth="1"/>
    <col min="3832" max="3832" width="13.85546875" style="340" customWidth="1"/>
    <col min="3833" max="3833" width="18.28515625" style="340" customWidth="1"/>
    <col min="3834" max="3834" width="16.28515625" style="340" customWidth="1"/>
    <col min="3835" max="3835" width="14" style="340" customWidth="1"/>
    <col min="3836" max="3836" width="16.7109375" style="340" customWidth="1"/>
    <col min="3837" max="3837" width="14.85546875" style="340" customWidth="1"/>
    <col min="3838" max="3838" width="15.42578125" style="340" customWidth="1"/>
    <col min="3839" max="3840" width="6.5703125" style="340" customWidth="1"/>
    <col min="3841" max="3841" width="8.42578125" style="340" customWidth="1"/>
    <col min="3842" max="3842" width="4.85546875" style="340" customWidth="1"/>
    <col min="3843" max="3843" width="10.140625" style="340" customWidth="1"/>
    <col min="3844" max="3844" width="12.28515625" style="340" customWidth="1"/>
    <col min="3845" max="3845" width="10.28515625" style="340" customWidth="1"/>
    <col min="3846" max="3846" width="12" style="340" customWidth="1"/>
    <col min="3847" max="3847" width="6.140625" style="340" customWidth="1"/>
    <col min="3848" max="3848" width="10.5703125" style="340" customWidth="1"/>
    <col min="3849" max="3849" width="11" style="340" customWidth="1"/>
    <col min="3850" max="3850" width="20.5703125" style="340" customWidth="1"/>
    <col min="3851" max="3858" width="11.7109375" style="340" customWidth="1"/>
    <col min="3859" max="3859" width="45.140625" style="340" customWidth="1"/>
    <col min="3860" max="3870" width="11.7109375" style="340" customWidth="1"/>
    <col min="3871" max="4078" width="11.7109375" style="340"/>
    <col min="4079" max="4079" width="4" style="340" customWidth="1"/>
    <col min="4080" max="4080" width="15.85546875" style="340" bestFit="1" customWidth="1"/>
    <col min="4081" max="4081" width="30.7109375" style="340" customWidth="1"/>
    <col min="4082" max="4083" width="32.5703125" style="340" customWidth="1"/>
    <col min="4084" max="4086" width="14.5703125" style="340" customWidth="1"/>
    <col min="4087" max="4087" width="27" style="340" customWidth="1"/>
    <col min="4088" max="4088" width="13.85546875" style="340" customWidth="1"/>
    <col min="4089" max="4089" width="18.28515625" style="340" customWidth="1"/>
    <col min="4090" max="4090" width="16.28515625" style="340" customWidth="1"/>
    <col min="4091" max="4091" width="14" style="340" customWidth="1"/>
    <col min="4092" max="4092" width="16.7109375" style="340" customWidth="1"/>
    <col min="4093" max="4093" width="14.85546875" style="340" customWidth="1"/>
    <col min="4094" max="4094" width="15.42578125" style="340" customWidth="1"/>
    <col min="4095" max="4096" width="6.5703125" style="340" customWidth="1"/>
    <col min="4097" max="4097" width="8.42578125" style="340" customWidth="1"/>
    <col min="4098" max="4098" width="4.85546875" style="340" customWidth="1"/>
    <col min="4099" max="4099" width="10.140625" style="340" customWidth="1"/>
    <col min="4100" max="4100" width="12.28515625" style="340" customWidth="1"/>
    <col min="4101" max="4101" width="10.28515625" style="340" customWidth="1"/>
    <col min="4102" max="4102" width="12" style="340" customWidth="1"/>
    <col min="4103" max="4103" width="6.140625" style="340" customWidth="1"/>
    <col min="4104" max="4104" width="10.5703125" style="340" customWidth="1"/>
    <col min="4105" max="4105" width="11" style="340" customWidth="1"/>
    <col min="4106" max="4106" width="20.5703125" style="340" customWidth="1"/>
    <col min="4107" max="4114" width="11.7109375" style="340" customWidth="1"/>
    <col min="4115" max="4115" width="45.140625" style="340" customWidth="1"/>
    <col min="4116" max="4126" width="11.7109375" style="340" customWidth="1"/>
    <col min="4127" max="4334" width="11.7109375" style="340"/>
    <col min="4335" max="4335" width="4" style="340" customWidth="1"/>
    <col min="4336" max="4336" width="15.85546875" style="340" bestFit="1" customWidth="1"/>
    <col min="4337" max="4337" width="30.7109375" style="340" customWidth="1"/>
    <col min="4338" max="4339" width="32.5703125" style="340" customWidth="1"/>
    <col min="4340" max="4342" width="14.5703125" style="340" customWidth="1"/>
    <col min="4343" max="4343" width="27" style="340" customWidth="1"/>
    <col min="4344" max="4344" width="13.85546875" style="340" customWidth="1"/>
    <col min="4345" max="4345" width="18.28515625" style="340" customWidth="1"/>
    <col min="4346" max="4346" width="16.28515625" style="340" customWidth="1"/>
    <col min="4347" max="4347" width="14" style="340" customWidth="1"/>
    <col min="4348" max="4348" width="16.7109375" style="340" customWidth="1"/>
    <col min="4349" max="4349" width="14.85546875" style="340" customWidth="1"/>
    <col min="4350" max="4350" width="15.42578125" style="340" customWidth="1"/>
    <col min="4351" max="4352" width="6.5703125" style="340" customWidth="1"/>
    <col min="4353" max="4353" width="8.42578125" style="340" customWidth="1"/>
    <col min="4354" max="4354" width="4.85546875" style="340" customWidth="1"/>
    <col min="4355" max="4355" width="10.140625" style="340" customWidth="1"/>
    <col min="4356" max="4356" width="12.28515625" style="340" customWidth="1"/>
    <col min="4357" max="4357" width="10.28515625" style="340" customWidth="1"/>
    <col min="4358" max="4358" width="12" style="340" customWidth="1"/>
    <col min="4359" max="4359" width="6.140625" style="340" customWidth="1"/>
    <col min="4360" max="4360" width="10.5703125" style="340" customWidth="1"/>
    <col min="4361" max="4361" width="11" style="340" customWidth="1"/>
    <col min="4362" max="4362" width="20.5703125" style="340" customWidth="1"/>
    <col min="4363" max="4370" width="11.7109375" style="340" customWidth="1"/>
    <col min="4371" max="4371" width="45.140625" style="340" customWidth="1"/>
    <col min="4372" max="4382" width="11.7109375" style="340" customWidth="1"/>
    <col min="4383" max="4590" width="11.7109375" style="340"/>
    <col min="4591" max="4591" width="4" style="340" customWidth="1"/>
    <col min="4592" max="4592" width="15.85546875" style="340" bestFit="1" customWidth="1"/>
    <col min="4593" max="4593" width="30.7109375" style="340" customWidth="1"/>
    <col min="4594" max="4595" width="32.5703125" style="340" customWidth="1"/>
    <col min="4596" max="4598" width="14.5703125" style="340" customWidth="1"/>
    <col min="4599" max="4599" width="27" style="340" customWidth="1"/>
    <col min="4600" max="4600" width="13.85546875" style="340" customWidth="1"/>
    <col min="4601" max="4601" width="18.28515625" style="340" customWidth="1"/>
    <col min="4602" max="4602" width="16.28515625" style="340" customWidth="1"/>
    <col min="4603" max="4603" width="14" style="340" customWidth="1"/>
    <col min="4604" max="4604" width="16.7109375" style="340" customWidth="1"/>
    <col min="4605" max="4605" width="14.85546875" style="340" customWidth="1"/>
    <col min="4606" max="4606" width="15.42578125" style="340" customWidth="1"/>
    <col min="4607" max="4608" width="6.5703125" style="340" customWidth="1"/>
    <col min="4609" max="4609" width="8.42578125" style="340" customWidth="1"/>
    <col min="4610" max="4610" width="4.85546875" style="340" customWidth="1"/>
    <col min="4611" max="4611" width="10.140625" style="340" customWidth="1"/>
    <col min="4612" max="4612" width="12.28515625" style="340" customWidth="1"/>
    <col min="4613" max="4613" width="10.28515625" style="340" customWidth="1"/>
    <col min="4614" max="4614" width="12" style="340" customWidth="1"/>
    <col min="4615" max="4615" width="6.140625" style="340" customWidth="1"/>
    <col min="4616" max="4616" width="10.5703125" style="340" customWidth="1"/>
    <col min="4617" max="4617" width="11" style="340" customWidth="1"/>
    <col min="4618" max="4618" width="20.5703125" style="340" customWidth="1"/>
    <col min="4619" max="4626" width="11.7109375" style="340" customWidth="1"/>
    <col min="4627" max="4627" width="45.140625" style="340" customWidth="1"/>
    <col min="4628" max="4638" width="11.7109375" style="340" customWidth="1"/>
    <col min="4639" max="4846" width="11.7109375" style="340"/>
    <col min="4847" max="4847" width="4" style="340" customWidth="1"/>
    <col min="4848" max="4848" width="15.85546875" style="340" bestFit="1" customWidth="1"/>
    <col min="4849" max="4849" width="30.7109375" style="340" customWidth="1"/>
    <col min="4850" max="4851" width="32.5703125" style="340" customWidth="1"/>
    <col min="4852" max="4854" width="14.5703125" style="340" customWidth="1"/>
    <col min="4855" max="4855" width="27" style="340" customWidth="1"/>
    <col min="4856" max="4856" width="13.85546875" style="340" customWidth="1"/>
    <col min="4857" max="4857" width="18.28515625" style="340" customWidth="1"/>
    <col min="4858" max="4858" width="16.28515625" style="340" customWidth="1"/>
    <col min="4859" max="4859" width="14" style="340" customWidth="1"/>
    <col min="4860" max="4860" width="16.7109375" style="340" customWidth="1"/>
    <col min="4861" max="4861" width="14.85546875" style="340" customWidth="1"/>
    <col min="4862" max="4862" width="15.42578125" style="340" customWidth="1"/>
    <col min="4863" max="4864" width="6.5703125" style="340" customWidth="1"/>
    <col min="4865" max="4865" width="8.42578125" style="340" customWidth="1"/>
    <col min="4866" max="4866" width="4.85546875" style="340" customWidth="1"/>
    <col min="4867" max="4867" width="10.140625" style="340" customWidth="1"/>
    <col min="4868" max="4868" width="12.28515625" style="340" customWidth="1"/>
    <col min="4869" max="4869" width="10.28515625" style="340" customWidth="1"/>
    <col min="4870" max="4870" width="12" style="340" customWidth="1"/>
    <col min="4871" max="4871" width="6.140625" style="340" customWidth="1"/>
    <col min="4872" max="4872" width="10.5703125" style="340" customWidth="1"/>
    <col min="4873" max="4873" width="11" style="340" customWidth="1"/>
    <col min="4874" max="4874" width="20.5703125" style="340" customWidth="1"/>
    <col min="4875" max="4882" width="11.7109375" style="340" customWidth="1"/>
    <col min="4883" max="4883" width="45.140625" style="340" customWidth="1"/>
    <col min="4884" max="4894" width="11.7109375" style="340" customWidth="1"/>
    <col min="4895" max="5102" width="11.7109375" style="340"/>
    <col min="5103" max="5103" width="4" style="340" customWidth="1"/>
    <col min="5104" max="5104" width="15.85546875" style="340" bestFit="1" customWidth="1"/>
    <col min="5105" max="5105" width="30.7109375" style="340" customWidth="1"/>
    <col min="5106" max="5107" width="32.5703125" style="340" customWidth="1"/>
    <col min="5108" max="5110" width="14.5703125" style="340" customWidth="1"/>
    <col min="5111" max="5111" width="27" style="340" customWidth="1"/>
    <col min="5112" max="5112" width="13.85546875" style="340" customWidth="1"/>
    <col min="5113" max="5113" width="18.28515625" style="340" customWidth="1"/>
    <col min="5114" max="5114" width="16.28515625" style="340" customWidth="1"/>
    <col min="5115" max="5115" width="14" style="340" customWidth="1"/>
    <col min="5116" max="5116" width="16.7109375" style="340" customWidth="1"/>
    <col min="5117" max="5117" width="14.85546875" style="340" customWidth="1"/>
    <col min="5118" max="5118" width="15.42578125" style="340" customWidth="1"/>
    <col min="5119" max="5120" width="6.5703125" style="340" customWidth="1"/>
    <col min="5121" max="5121" width="8.42578125" style="340" customWidth="1"/>
    <col min="5122" max="5122" width="4.85546875" style="340" customWidth="1"/>
    <col min="5123" max="5123" width="10.140625" style="340" customWidth="1"/>
    <col min="5124" max="5124" width="12.28515625" style="340" customWidth="1"/>
    <col min="5125" max="5125" width="10.28515625" style="340" customWidth="1"/>
    <col min="5126" max="5126" width="12" style="340" customWidth="1"/>
    <col min="5127" max="5127" width="6.140625" style="340" customWidth="1"/>
    <col min="5128" max="5128" width="10.5703125" style="340" customWidth="1"/>
    <col min="5129" max="5129" width="11" style="340" customWidth="1"/>
    <col min="5130" max="5130" width="20.5703125" style="340" customWidth="1"/>
    <col min="5131" max="5138" width="11.7109375" style="340" customWidth="1"/>
    <col min="5139" max="5139" width="45.140625" style="340" customWidth="1"/>
    <col min="5140" max="5150" width="11.7109375" style="340" customWidth="1"/>
    <col min="5151" max="5358" width="11.7109375" style="340"/>
    <col min="5359" max="5359" width="4" style="340" customWidth="1"/>
    <col min="5360" max="5360" width="15.85546875" style="340" bestFit="1" customWidth="1"/>
    <col min="5361" max="5361" width="30.7109375" style="340" customWidth="1"/>
    <col min="5362" max="5363" width="32.5703125" style="340" customWidth="1"/>
    <col min="5364" max="5366" width="14.5703125" style="340" customWidth="1"/>
    <col min="5367" max="5367" width="27" style="340" customWidth="1"/>
    <col min="5368" max="5368" width="13.85546875" style="340" customWidth="1"/>
    <col min="5369" max="5369" width="18.28515625" style="340" customWidth="1"/>
    <col min="5370" max="5370" width="16.28515625" style="340" customWidth="1"/>
    <col min="5371" max="5371" width="14" style="340" customWidth="1"/>
    <col min="5372" max="5372" width="16.7109375" style="340" customWidth="1"/>
    <col min="5373" max="5373" width="14.85546875" style="340" customWidth="1"/>
    <col min="5374" max="5374" width="15.42578125" style="340" customWidth="1"/>
    <col min="5375" max="5376" width="6.5703125" style="340" customWidth="1"/>
    <col min="5377" max="5377" width="8.42578125" style="340" customWidth="1"/>
    <col min="5378" max="5378" width="4.85546875" style="340" customWidth="1"/>
    <col min="5379" max="5379" width="10.140625" style="340" customWidth="1"/>
    <col min="5380" max="5380" width="12.28515625" style="340" customWidth="1"/>
    <col min="5381" max="5381" width="10.28515625" style="340" customWidth="1"/>
    <col min="5382" max="5382" width="12" style="340" customWidth="1"/>
    <col min="5383" max="5383" width="6.140625" style="340" customWidth="1"/>
    <col min="5384" max="5384" width="10.5703125" style="340" customWidth="1"/>
    <col min="5385" max="5385" width="11" style="340" customWidth="1"/>
    <col min="5386" max="5386" width="20.5703125" style="340" customWidth="1"/>
    <col min="5387" max="5394" width="11.7109375" style="340" customWidth="1"/>
    <col min="5395" max="5395" width="45.140625" style="340" customWidth="1"/>
    <col min="5396" max="5406" width="11.7109375" style="340" customWidth="1"/>
    <col min="5407" max="5614" width="11.7109375" style="340"/>
    <col min="5615" max="5615" width="4" style="340" customWidth="1"/>
    <col min="5616" max="5616" width="15.85546875" style="340" bestFit="1" customWidth="1"/>
    <col min="5617" max="5617" width="30.7109375" style="340" customWidth="1"/>
    <col min="5618" max="5619" width="32.5703125" style="340" customWidth="1"/>
    <col min="5620" max="5622" width="14.5703125" style="340" customWidth="1"/>
    <col min="5623" max="5623" width="27" style="340" customWidth="1"/>
    <col min="5624" max="5624" width="13.85546875" style="340" customWidth="1"/>
    <col min="5625" max="5625" width="18.28515625" style="340" customWidth="1"/>
    <col min="5626" max="5626" width="16.28515625" style="340" customWidth="1"/>
    <col min="5627" max="5627" width="14" style="340" customWidth="1"/>
    <col min="5628" max="5628" width="16.7109375" style="340" customWidth="1"/>
    <col min="5629" max="5629" width="14.85546875" style="340" customWidth="1"/>
    <col min="5630" max="5630" width="15.42578125" style="340" customWidth="1"/>
    <col min="5631" max="5632" width="6.5703125" style="340" customWidth="1"/>
    <col min="5633" max="5633" width="8.42578125" style="340" customWidth="1"/>
    <col min="5634" max="5634" width="4.85546875" style="340" customWidth="1"/>
    <col min="5635" max="5635" width="10.140625" style="340" customWidth="1"/>
    <col min="5636" max="5636" width="12.28515625" style="340" customWidth="1"/>
    <col min="5637" max="5637" width="10.28515625" style="340" customWidth="1"/>
    <col min="5638" max="5638" width="12" style="340" customWidth="1"/>
    <col min="5639" max="5639" width="6.140625" style="340" customWidth="1"/>
    <col min="5640" max="5640" width="10.5703125" style="340" customWidth="1"/>
    <col min="5641" max="5641" width="11" style="340" customWidth="1"/>
    <col min="5642" max="5642" width="20.5703125" style="340" customWidth="1"/>
    <col min="5643" max="5650" width="11.7109375" style="340" customWidth="1"/>
    <col min="5651" max="5651" width="45.140625" style="340" customWidth="1"/>
    <col min="5652" max="5662" width="11.7109375" style="340" customWidth="1"/>
    <col min="5663" max="5870" width="11.7109375" style="340"/>
    <col min="5871" max="5871" width="4" style="340" customWidth="1"/>
    <col min="5872" max="5872" width="15.85546875" style="340" bestFit="1" customWidth="1"/>
    <col min="5873" max="5873" width="30.7109375" style="340" customWidth="1"/>
    <col min="5874" max="5875" width="32.5703125" style="340" customWidth="1"/>
    <col min="5876" max="5878" width="14.5703125" style="340" customWidth="1"/>
    <col min="5879" max="5879" width="27" style="340" customWidth="1"/>
    <col min="5880" max="5880" width="13.85546875" style="340" customWidth="1"/>
    <col min="5881" max="5881" width="18.28515625" style="340" customWidth="1"/>
    <col min="5882" max="5882" width="16.28515625" style="340" customWidth="1"/>
    <col min="5883" max="5883" width="14" style="340" customWidth="1"/>
    <col min="5884" max="5884" width="16.7109375" style="340" customWidth="1"/>
    <col min="5885" max="5885" width="14.85546875" style="340" customWidth="1"/>
    <col min="5886" max="5886" width="15.42578125" style="340" customWidth="1"/>
    <col min="5887" max="5888" width="6.5703125" style="340" customWidth="1"/>
    <col min="5889" max="5889" width="8.42578125" style="340" customWidth="1"/>
    <col min="5890" max="5890" width="4.85546875" style="340" customWidth="1"/>
    <col min="5891" max="5891" width="10.140625" style="340" customWidth="1"/>
    <col min="5892" max="5892" width="12.28515625" style="340" customWidth="1"/>
    <col min="5893" max="5893" width="10.28515625" style="340" customWidth="1"/>
    <col min="5894" max="5894" width="12" style="340" customWidth="1"/>
    <col min="5895" max="5895" width="6.140625" style="340" customWidth="1"/>
    <col min="5896" max="5896" width="10.5703125" style="340" customWidth="1"/>
    <col min="5897" max="5897" width="11" style="340" customWidth="1"/>
    <col min="5898" max="5898" width="20.5703125" style="340" customWidth="1"/>
    <col min="5899" max="5906" width="11.7109375" style="340" customWidth="1"/>
    <col min="5907" max="5907" width="45.140625" style="340" customWidth="1"/>
    <col min="5908" max="5918" width="11.7109375" style="340" customWidth="1"/>
    <col min="5919" max="6126" width="11.7109375" style="340"/>
    <col min="6127" max="6127" width="4" style="340" customWidth="1"/>
    <col min="6128" max="6128" width="15.85546875" style="340" bestFit="1" customWidth="1"/>
    <col min="6129" max="6129" width="30.7109375" style="340" customWidth="1"/>
    <col min="6130" max="6131" width="32.5703125" style="340" customWidth="1"/>
    <col min="6132" max="6134" width="14.5703125" style="340" customWidth="1"/>
    <col min="6135" max="6135" width="27" style="340" customWidth="1"/>
    <col min="6136" max="6136" width="13.85546875" style="340" customWidth="1"/>
    <col min="6137" max="6137" width="18.28515625" style="340" customWidth="1"/>
    <col min="6138" max="6138" width="16.28515625" style="340" customWidth="1"/>
    <col min="6139" max="6139" width="14" style="340" customWidth="1"/>
    <col min="6140" max="6140" width="16.7109375" style="340" customWidth="1"/>
    <col min="6141" max="6141" width="14.85546875" style="340" customWidth="1"/>
    <col min="6142" max="6142" width="15.42578125" style="340" customWidth="1"/>
    <col min="6143" max="6144" width="6.5703125" style="340" customWidth="1"/>
    <col min="6145" max="6145" width="8.42578125" style="340" customWidth="1"/>
    <col min="6146" max="6146" width="4.85546875" style="340" customWidth="1"/>
    <col min="6147" max="6147" width="10.140625" style="340" customWidth="1"/>
    <col min="6148" max="6148" width="12.28515625" style="340" customWidth="1"/>
    <col min="6149" max="6149" width="10.28515625" style="340" customWidth="1"/>
    <col min="6150" max="6150" width="12" style="340" customWidth="1"/>
    <col min="6151" max="6151" width="6.140625" style="340" customWidth="1"/>
    <col min="6152" max="6152" width="10.5703125" style="340" customWidth="1"/>
    <col min="6153" max="6153" width="11" style="340" customWidth="1"/>
    <col min="6154" max="6154" width="20.5703125" style="340" customWidth="1"/>
    <col min="6155" max="6162" width="11.7109375" style="340" customWidth="1"/>
    <col min="6163" max="6163" width="45.140625" style="340" customWidth="1"/>
    <col min="6164" max="6174" width="11.7109375" style="340" customWidth="1"/>
    <col min="6175" max="6382" width="11.7109375" style="340"/>
    <col min="6383" max="6383" width="4" style="340" customWidth="1"/>
    <col min="6384" max="6384" width="15.85546875" style="340" bestFit="1" customWidth="1"/>
    <col min="6385" max="6385" width="30.7109375" style="340" customWidth="1"/>
    <col min="6386" max="6387" width="32.5703125" style="340" customWidth="1"/>
    <col min="6388" max="6390" width="14.5703125" style="340" customWidth="1"/>
    <col min="6391" max="6391" width="27" style="340" customWidth="1"/>
    <col min="6392" max="6392" width="13.85546875" style="340" customWidth="1"/>
    <col min="6393" max="6393" width="18.28515625" style="340" customWidth="1"/>
    <col min="6394" max="6394" width="16.28515625" style="340" customWidth="1"/>
    <col min="6395" max="6395" width="14" style="340" customWidth="1"/>
    <col min="6396" max="6396" width="16.7109375" style="340" customWidth="1"/>
    <col min="6397" max="6397" width="14.85546875" style="340" customWidth="1"/>
    <col min="6398" max="6398" width="15.42578125" style="340" customWidth="1"/>
    <col min="6399" max="6400" width="6.5703125" style="340" customWidth="1"/>
    <col min="6401" max="6401" width="8.42578125" style="340" customWidth="1"/>
    <col min="6402" max="6402" width="4.85546875" style="340" customWidth="1"/>
    <col min="6403" max="6403" width="10.140625" style="340" customWidth="1"/>
    <col min="6404" max="6404" width="12.28515625" style="340" customWidth="1"/>
    <col min="6405" max="6405" width="10.28515625" style="340" customWidth="1"/>
    <col min="6406" max="6406" width="12" style="340" customWidth="1"/>
    <col min="6407" max="6407" width="6.140625" style="340" customWidth="1"/>
    <col min="6408" max="6408" width="10.5703125" style="340" customWidth="1"/>
    <col min="6409" max="6409" width="11" style="340" customWidth="1"/>
    <col min="6410" max="6410" width="20.5703125" style="340" customWidth="1"/>
    <col min="6411" max="6418" width="11.7109375" style="340" customWidth="1"/>
    <col min="6419" max="6419" width="45.140625" style="340" customWidth="1"/>
    <col min="6420" max="6430" width="11.7109375" style="340" customWidth="1"/>
    <col min="6431" max="6638" width="11.7109375" style="340"/>
    <col min="6639" max="6639" width="4" style="340" customWidth="1"/>
    <col min="6640" max="6640" width="15.85546875" style="340" bestFit="1" customWidth="1"/>
    <col min="6641" max="6641" width="30.7109375" style="340" customWidth="1"/>
    <col min="6642" max="6643" width="32.5703125" style="340" customWidth="1"/>
    <col min="6644" max="6646" width="14.5703125" style="340" customWidth="1"/>
    <col min="6647" max="6647" width="27" style="340" customWidth="1"/>
    <col min="6648" max="6648" width="13.85546875" style="340" customWidth="1"/>
    <col min="6649" max="6649" width="18.28515625" style="340" customWidth="1"/>
    <col min="6650" max="6650" width="16.28515625" style="340" customWidth="1"/>
    <col min="6651" max="6651" width="14" style="340" customWidth="1"/>
    <col min="6652" max="6652" width="16.7109375" style="340" customWidth="1"/>
    <col min="6653" max="6653" width="14.85546875" style="340" customWidth="1"/>
    <col min="6654" max="6654" width="15.42578125" style="340" customWidth="1"/>
    <col min="6655" max="6656" width="6.5703125" style="340" customWidth="1"/>
    <col min="6657" max="6657" width="8.42578125" style="340" customWidth="1"/>
    <col min="6658" max="6658" width="4.85546875" style="340" customWidth="1"/>
    <col min="6659" max="6659" width="10.140625" style="340" customWidth="1"/>
    <col min="6660" max="6660" width="12.28515625" style="340" customWidth="1"/>
    <col min="6661" max="6661" width="10.28515625" style="340" customWidth="1"/>
    <col min="6662" max="6662" width="12" style="340" customWidth="1"/>
    <col min="6663" max="6663" width="6.140625" style="340" customWidth="1"/>
    <col min="6664" max="6664" width="10.5703125" style="340" customWidth="1"/>
    <col min="6665" max="6665" width="11" style="340" customWidth="1"/>
    <col min="6666" max="6666" width="20.5703125" style="340" customWidth="1"/>
    <col min="6667" max="6674" width="11.7109375" style="340" customWidth="1"/>
    <col min="6675" max="6675" width="45.140625" style="340" customWidth="1"/>
    <col min="6676" max="6686" width="11.7109375" style="340" customWidth="1"/>
    <col min="6687" max="6894" width="11.7109375" style="340"/>
    <col min="6895" max="6895" width="4" style="340" customWidth="1"/>
    <col min="6896" max="6896" width="15.85546875" style="340" bestFit="1" customWidth="1"/>
    <col min="6897" max="6897" width="30.7109375" style="340" customWidth="1"/>
    <col min="6898" max="6899" width="32.5703125" style="340" customWidth="1"/>
    <col min="6900" max="6902" width="14.5703125" style="340" customWidth="1"/>
    <col min="6903" max="6903" width="27" style="340" customWidth="1"/>
    <col min="6904" max="6904" width="13.85546875" style="340" customWidth="1"/>
    <col min="6905" max="6905" width="18.28515625" style="340" customWidth="1"/>
    <col min="6906" max="6906" width="16.28515625" style="340" customWidth="1"/>
    <col min="6907" max="6907" width="14" style="340" customWidth="1"/>
    <col min="6908" max="6908" width="16.7109375" style="340" customWidth="1"/>
    <col min="6909" max="6909" width="14.85546875" style="340" customWidth="1"/>
    <col min="6910" max="6910" width="15.42578125" style="340" customWidth="1"/>
    <col min="6911" max="6912" width="6.5703125" style="340" customWidth="1"/>
    <col min="6913" max="6913" width="8.42578125" style="340" customWidth="1"/>
    <col min="6914" max="6914" width="4.85546875" style="340" customWidth="1"/>
    <col min="6915" max="6915" width="10.140625" style="340" customWidth="1"/>
    <col min="6916" max="6916" width="12.28515625" style="340" customWidth="1"/>
    <col min="6917" max="6917" width="10.28515625" style="340" customWidth="1"/>
    <col min="6918" max="6918" width="12" style="340" customWidth="1"/>
    <col min="6919" max="6919" width="6.140625" style="340" customWidth="1"/>
    <col min="6920" max="6920" width="10.5703125" style="340" customWidth="1"/>
    <col min="6921" max="6921" width="11" style="340" customWidth="1"/>
    <col min="6922" max="6922" width="20.5703125" style="340" customWidth="1"/>
    <col min="6923" max="6930" width="11.7109375" style="340" customWidth="1"/>
    <col min="6931" max="6931" width="45.140625" style="340" customWidth="1"/>
    <col min="6932" max="6942" width="11.7109375" style="340" customWidth="1"/>
    <col min="6943" max="7150" width="11.7109375" style="340"/>
    <col min="7151" max="7151" width="4" style="340" customWidth="1"/>
    <col min="7152" max="7152" width="15.85546875" style="340" bestFit="1" customWidth="1"/>
    <col min="7153" max="7153" width="30.7109375" style="340" customWidth="1"/>
    <col min="7154" max="7155" width="32.5703125" style="340" customWidth="1"/>
    <col min="7156" max="7158" width="14.5703125" style="340" customWidth="1"/>
    <col min="7159" max="7159" width="27" style="340" customWidth="1"/>
    <col min="7160" max="7160" width="13.85546875" style="340" customWidth="1"/>
    <col min="7161" max="7161" width="18.28515625" style="340" customWidth="1"/>
    <col min="7162" max="7162" width="16.28515625" style="340" customWidth="1"/>
    <col min="7163" max="7163" width="14" style="340" customWidth="1"/>
    <col min="7164" max="7164" width="16.7109375" style="340" customWidth="1"/>
    <col min="7165" max="7165" width="14.85546875" style="340" customWidth="1"/>
    <col min="7166" max="7166" width="15.42578125" style="340" customWidth="1"/>
    <col min="7167" max="7168" width="6.5703125" style="340" customWidth="1"/>
    <col min="7169" max="7169" width="8.42578125" style="340" customWidth="1"/>
    <col min="7170" max="7170" width="4.85546875" style="340" customWidth="1"/>
    <col min="7171" max="7171" width="10.140625" style="340" customWidth="1"/>
    <col min="7172" max="7172" width="12.28515625" style="340" customWidth="1"/>
    <col min="7173" max="7173" width="10.28515625" style="340" customWidth="1"/>
    <col min="7174" max="7174" width="12" style="340" customWidth="1"/>
    <col min="7175" max="7175" width="6.140625" style="340" customWidth="1"/>
    <col min="7176" max="7176" width="10.5703125" style="340" customWidth="1"/>
    <col min="7177" max="7177" width="11" style="340" customWidth="1"/>
    <col min="7178" max="7178" width="20.5703125" style="340" customWidth="1"/>
    <col min="7179" max="7186" width="11.7109375" style="340" customWidth="1"/>
    <col min="7187" max="7187" width="45.140625" style="340" customWidth="1"/>
    <col min="7188" max="7198" width="11.7109375" style="340" customWidth="1"/>
    <col min="7199" max="7406" width="11.7109375" style="340"/>
    <col min="7407" max="7407" width="4" style="340" customWidth="1"/>
    <col min="7408" max="7408" width="15.85546875" style="340" bestFit="1" customWidth="1"/>
    <col min="7409" max="7409" width="30.7109375" style="340" customWidth="1"/>
    <col min="7410" max="7411" width="32.5703125" style="340" customWidth="1"/>
    <col min="7412" max="7414" width="14.5703125" style="340" customWidth="1"/>
    <col min="7415" max="7415" width="27" style="340" customWidth="1"/>
    <col min="7416" max="7416" width="13.85546875" style="340" customWidth="1"/>
    <col min="7417" max="7417" width="18.28515625" style="340" customWidth="1"/>
    <col min="7418" max="7418" width="16.28515625" style="340" customWidth="1"/>
    <col min="7419" max="7419" width="14" style="340" customWidth="1"/>
    <col min="7420" max="7420" width="16.7109375" style="340" customWidth="1"/>
    <col min="7421" max="7421" width="14.85546875" style="340" customWidth="1"/>
    <col min="7422" max="7422" width="15.42578125" style="340" customWidth="1"/>
    <col min="7423" max="7424" width="6.5703125" style="340" customWidth="1"/>
    <col min="7425" max="7425" width="8.42578125" style="340" customWidth="1"/>
    <col min="7426" max="7426" width="4.85546875" style="340" customWidth="1"/>
    <col min="7427" max="7427" width="10.140625" style="340" customWidth="1"/>
    <col min="7428" max="7428" width="12.28515625" style="340" customWidth="1"/>
    <col min="7429" max="7429" width="10.28515625" style="340" customWidth="1"/>
    <col min="7430" max="7430" width="12" style="340" customWidth="1"/>
    <col min="7431" max="7431" width="6.140625" style="340" customWidth="1"/>
    <col min="7432" max="7432" width="10.5703125" style="340" customWidth="1"/>
    <col min="7433" max="7433" width="11" style="340" customWidth="1"/>
    <col min="7434" max="7434" width="20.5703125" style="340" customWidth="1"/>
    <col min="7435" max="7442" width="11.7109375" style="340" customWidth="1"/>
    <col min="7443" max="7443" width="45.140625" style="340" customWidth="1"/>
    <col min="7444" max="7454" width="11.7109375" style="340" customWidth="1"/>
    <col min="7455" max="7662" width="11.7109375" style="340"/>
    <col min="7663" max="7663" width="4" style="340" customWidth="1"/>
    <col min="7664" max="7664" width="15.85546875" style="340" bestFit="1" customWidth="1"/>
    <col min="7665" max="7665" width="30.7109375" style="340" customWidth="1"/>
    <col min="7666" max="7667" width="32.5703125" style="340" customWidth="1"/>
    <col min="7668" max="7670" width="14.5703125" style="340" customWidth="1"/>
    <col min="7671" max="7671" width="27" style="340" customWidth="1"/>
    <col min="7672" max="7672" width="13.85546875" style="340" customWidth="1"/>
    <col min="7673" max="7673" width="18.28515625" style="340" customWidth="1"/>
    <col min="7674" max="7674" width="16.28515625" style="340" customWidth="1"/>
    <col min="7675" max="7675" width="14" style="340" customWidth="1"/>
    <col min="7676" max="7676" width="16.7109375" style="340" customWidth="1"/>
    <col min="7677" max="7677" width="14.85546875" style="340" customWidth="1"/>
    <col min="7678" max="7678" width="15.42578125" style="340" customWidth="1"/>
    <col min="7679" max="7680" width="6.5703125" style="340" customWidth="1"/>
    <col min="7681" max="7681" width="8.42578125" style="340" customWidth="1"/>
    <col min="7682" max="7682" width="4.85546875" style="340" customWidth="1"/>
    <col min="7683" max="7683" width="10.140625" style="340" customWidth="1"/>
    <col min="7684" max="7684" width="12.28515625" style="340" customWidth="1"/>
    <col min="7685" max="7685" width="10.28515625" style="340" customWidth="1"/>
    <col min="7686" max="7686" width="12" style="340" customWidth="1"/>
    <col min="7687" max="7687" width="6.140625" style="340" customWidth="1"/>
    <col min="7688" max="7688" width="10.5703125" style="340" customWidth="1"/>
    <col min="7689" max="7689" width="11" style="340" customWidth="1"/>
    <col min="7690" max="7690" width="20.5703125" style="340" customWidth="1"/>
    <col min="7691" max="7698" width="11.7109375" style="340" customWidth="1"/>
    <col min="7699" max="7699" width="45.140625" style="340" customWidth="1"/>
    <col min="7700" max="7710" width="11.7109375" style="340" customWidth="1"/>
    <col min="7711" max="7918" width="11.7109375" style="340"/>
    <col min="7919" max="7919" width="4" style="340" customWidth="1"/>
    <col min="7920" max="7920" width="15.85546875" style="340" bestFit="1" customWidth="1"/>
    <col min="7921" max="7921" width="30.7109375" style="340" customWidth="1"/>
    <col min="7922" max="7923" width="32.5703125" style="340" customWidth="1"/>
    <col min="7924" max="7926" width="14.5703125" style="340" customWidth="1"/>
    <col min="7927" max="7927" width="27" style="340" customWidth="1"/>
    <col min="7928" max="7928" width="13.85546875" style="340" customWidth="1"/>
    <col min="7929" max="7929" width="18.28515625" style="340" customWidth="1"/>
    <col min="7930" max="7930" width="16.28515625" style="340" customWidth="1"/>
    <col min="7931" max="7931" width="14" style="340" customWidth="1"/>
    <col min="7932" max="7932" width="16.7109375" style="340" customWidth="1"/>
    <col min="7933" max="7933" width="14.85546875" style="340" customWidth="1"/>
    <col min="7934" max="7934" width="15.42578125" style="340" customWidth="1"/>
    <col min="7935" max="7936" width="6.5703125" style="340" customWidth="1"/>
    <col min="7937" max="7937" width="8.42578125" style="340" customWidth="1"/>
    <col min="7938" max="7938" width="4.85546875" style="340" customWidth="1"/>
    <col min="7939" max="7939" width="10.140625" style="340" customWidth="1"/>
    <col min="7940" max="7940" width="12.28515625" style="340" customWidth="1"/>
    <col min="7941" max="7941" width="10.28515625" style="340" customWidth="1"/>
    <col min="7942" max="7942" width="12" style="340" customWidth="1"/>
    <col min="7943" max="7943" width="6.140625" style="340" customWidth="1"/>
    <col min="7944" max="7944" width="10.5703125" style="340" customWidth="1"/>
    <col min="7945" max="7945" width="11" style="340" customWidth="1"/>
    <col min="7946" max="7946" width="20.5703125" style="340" customWidth="1"/>
    <col min="7947" max="7954" width="11.7109375" style="340" customWidth="1"/>
    <col min="7955" max="7955" width="45.140625" style="340" customWidth="1"/>
    <col min="7956" max="7966" width="11.7109375" style="340" customWidth="1"/>
    <col min="7967" max="8174" width="11.7109375" style="340"/>
    <col min="8175" max="8175" width="4" style="340" customWidth="1"/>
    <col min="8176" max="8176" width="15.85546875" style="340" bestFit="1" customWidth="1"/>
    <col min="8177" max="8177" width="30.7109375" style="340" customWidth="1"/>
    <col min="8178" max="8179" width="32.5703125" style="340" customWidth="1"/>
    <col min="8180" max="8182" width="14.5703125" style="340" customWidth="1"/>
    <col min="8183" max="8183" width="27" style="340" customWidth="1"/>
    <col min="8184" max="8184" width="13.85546875" style="340" customWidth="1"/>
    <col min="8185" max="8185" width="18.28515625" style="340" customWidth="1"/>
    <col min="8186" max="8186" width="16.28515625" style="340" customWidth="1"/>
    <col min="8187" max="8187" width="14" style="340" customWidth="1"/>
    <col min="8188" max="8188" width="16.7109375" style="340" customWidth="1"/>
    <col min="8189" max="8189" width="14.85546875" style="340" customWidth="1"/>
    <col min="8190" max="8190" width="15.42578125" style="340" customWidth="1"/>
    <col min="8191" max="8192" width="6.5703125" style="340" customWidth="1"/>
    <col min="8193" max="8193" width="8.42578125" style="340" customWidth="1"/>
    <col min="8194" max="8194" width="4.85546875" style="340" customWidth="1"/>
    <col min="8195" max="8195" width="10.140625" style="340" customWidth="1"/>
    <col min="8196" max="8196" width="12.28515625" style="340" customWidth="1"/>
    <col min="8197" max="8197" width="10.28515625" style="340" customWidth="1"/>
    <col min="8198" max="8198" width="12" style="340" customWidth="1"/>
    <col min="8199" max="8199" width="6.140625" style="340" customWidth="1"/>
    <col min="8200" max="8200" width="10.5703125" style="340" customWidth="1"/>
    <col min="8201" max="8201" width="11" style="340" customWidth="1"/>
    <col min="8202" max="8202" width="20.5703125" style="340" customWidth="1"/>
    <col min="8203" max="8210" width="11.7109375" style="340" customWidth="1"/>
    <col min="8211" max="8211" width="45.140625" style="340" customWidth="1"/>
    <col min="8212" max="8222" width="11.7109375" style="340" customWidth="1"/>
    <col min="8223" max="8430" width="11.7109375" style="340"/>
    <col min="8431" max="8431" width="4" style="340" customWidth="1"/>
    <col min="8432" max="8432" width="15.85546875" style="340" bestFit="1" customWidth="1"/>
    <col min="8433" max="8433" width="30.7109375" style="340" customWidth="1"/>
    <col min="8434" max="8435" width="32.5703125" style="340" customWidth="1"/>
    <col min="8436" max="8438" width="14.5703125" style="340" customWidth="1"/>
    <col min="8439" max="8439" width="27" style="340" customWidth="1"/>
    <col min="8440" max="8440" width="13.85546875" style="340" customWidth="1"/>
    <col min="8441" max="8441" width="18.28515625" style="340" customWidth="1"/>
    <col min="8442" max="8442" width="16.28515625" style="340" customWidth="1"/>
    <col min="8443" max="8443" width="14" style="340" customWidth="1"/>
    <col min="8444" max="8444" width="16.7109375" style="340" customWidth="1"/>
    <col min="8445" max="8445" width="14.85546875" style="340" customWidth="1"/>
    <col min="8446" max="8446" width="15.42578125" style="340" customWidth="1"/>
    <col min="8447" max="8448" width="6.5703125" style="340" customWidth="1"/>
    <col min="8449" max="8449" width="8.42578125" style="340" customWidth="1"/>
    <col min="8450" max="8450" width="4.85546875" style="340" customWidth="1"/>
    <col min="8451" max="8451" width="10.140625" style="340" customWidth="1"/>
    <col min="8452" max="8452" width="12.28515625" style="340" customWidth="1"/>
    <col min="8453" max="8453" width="10.28515625" style="340" customWidth="1"/>
    <col min="8454" max="8454" width="12" style="340" customWidth="1"/>
    <col min="8455" max="8455" width="6.140625" style="340" customWidth="1"/>
    <col min="8456" max="8456" width="10.5703125" style="340" customWidth="1"/>
    <col min="8457" max="8457" width="11" style="340" customWidth="1"/>
    <col min="8458" max="8458" width="20.5703125" style="340" customWidth="1"/>
    <col min="8459" max="8466" width="11.7109375" style="340" customWidth="1"/>
    <col min="8467" max="8467" width="45.140625" style="340" customWidth="1"/>
    <col min="8468" max="8478" width="11.7109375" style="340" customWidth="1"/>
    <col min="8479" max="8686" width="11.7109375" style="340"/>
    <col min="8687" max="8687" width="4" style="340" customWidth="1"/>
    <col min="8688" max="8688" width="15.85546875" style="340" bestFit="1" customWidth="1"/>
    <col min="8689" max="8689" width="30.7109375" style="340" customWidth="1"/>
    <col min="8690" max="8691" width="32.5703125" style="340" customWidth="1"/>
    <col min="8692" max="8694" width="14.5703125" style="340" customWidth="1"/>
    <col min="8695" max="8695" width="27" style="340" customWidth="1"/>
    <col min="8696" max="8696" width="13.85546875" style="340" customWidth="1"/>
    <col min="8697" max="8697" width="18.28515625" style="340" customWidth="1"/>
    <col min="8698" max="8698" width="16.28515625" style="340" customWidth="1"/>
    <col min="8699" max="8699" width="14" style="340" customWidth="1"/>
    <col min="8700" max="8700" width="16.7109375" style="340" customWidth="1"/>
    <col min="8701" max="8701" width="14.85546875" style="340" customWidth="1"/>
    <col min="8702" max="8702" width="15.42578125" style="340" customWidth="1"/>
    <col min="8703" max="8704" width="6.5703125" style="340" customWidth="1"/>
    <col min="8705" max="8705" width="8.42578125" style="340" customWidth="1"/>
    <col min="8706" max="8706" width="4.85546875" style="340" customWidth="1"/>
    <col min="8707" max="8707" width="10.140625" style="340" customWidth="1"/>
    <col min="8708" max="8708" width="12.28515625" style="340" customWidth="1"/>
    <col min="8709" max="8709" width="10.28515625" style="340" customWidth="1"/>
    <col min="8710" max="8710" width="12" style="340" customWidth="1"/>
    <col min="8711" max="8711" width="6.140625" style="340" customWidth="1"/>
    <col min="8712" max="8712" width="10.5703125" style="340" customWidth="1"/>
    <col min="8713" max="8713" width="11" style="340" customWidth="1"/>
    <col min="8714" max="8714" width="20.5703125" style="340" customWidth="1"/>
    <col min="8715" max="8722" width="11.7109375" style="340" customWidth="1"/>
    <col min="8723" max="8723" width="45.140625" style="340" customWidth="1"/>
    <col min="8724" max="8734" width="11.7109375" style="340" customWidth="1"/>
    <col min="8735" max="8942" width="11.7109375" style="340"/>
    <col min="8943" max="8943" width="4" style="340" customWidth="1"/>
    <col min="8944" max="8944" width="15.85546875" style="340" bestFit="1" customWidth="1"/>
    <col min="8945" max="8945" width="30.7109375" style="340" customWidth="1"/>
    <col min="8946" max="8947" width="32.5703125" style="340" customWidth="1"/>
    <col min="8948" max="8950" width="14.5703125" style="340" customWidth="1"/>
    <col min="8951" max="8951" width="27" style="340" customWidth="1"/>
    <col min="8952" max="8952" width="13.85546875" style="340" customWidth="1"/>
    <col min="8953" max="8953" width="18.28515625" style="340" customWidth="1"/>
    <col min="8954" max="8954" width="16.28515625" style="340" customWidth="1"/>
    <col min="8955" max="8955" width="14" style="340" customWidth="1"/>
    <col min="8956" max="8956" width="16.7109375" style="340" customWidth="1"/>
    <col min="8957" max="8957" width="14.85546875" style="340" customWidth="1"/>
    <col min="8958" max="8958" width="15.42578125" style="340" customWidth="1"/>
    <col min="8959" max="8960" width="6.5703125" style="340" customWidth="1"/>
    <col min="8961" max="8961" width="8.42578125" style="340" customWidth="1"/>
    <col min="8962" max="8962" width="4.85546875" style="340" customWidth="1"/>
    <col min="8963" max="8963" width="10.140625" style="340" customWidth="1"/>
    <col min="8964" max="8964" width="12.28515625" style="340" customWidth="1"/>
    <col min="8965" max="8965" width="10.28515625" style="340" customWidth="1"/>
    <col min="8966" max="8966" width="12" style="340" customWidth="1"/>
    <col min="8967" max="8967" width="6.140625" style="340" customWidth="1"/>
    <col min="8968" max="8968" width="10.5703125" style="340" customWidth="1"/>
    <col min="8969" max="8969" width="11" style="340" customWidth="1"/>
    <col min="8970" max="8970" width="20.5703125" style="340" customWidth="1"/>
    <col min="8971" max="8978" width="11.7109375" style="340" customWidth="1"/>
    <col min="8979" max="8979" width="45.140625" style="340" customWidth="1"/>
    <col min="8980" max="8990" width="11.7109375" style="340" customWidth="1"/>
    <col min="8991" max="9198" width="11.7109375" style="340"/>
    <col min="9199" max="9199" width="4" style="340" customWidth="1"/>
    <col min="9200" max="9200" width="15.85546875" style="340" bestFit="1" customWidth="1"/>
    <col min="9201" max="9201" width="30.7109375" style="340" customWidth="1"/>
    <col min="9202" max="9203" width="32.5703125" style="340" customWidth="1"/>
    <col min="9204" max="9206" width="14.5703125" style="340" customWidth="1"/>
    <col min="9207" max="9207" width="27" style="340" customWidth="1"/>
    <col min="9208" max="9208" width="13.85546875" style="340" customWidth="1"/>
    <col min="9209" max="9209" width="18.28515625" style="340" customWidth="1"/>
    <col min="9210" max="9210" width="16.28515625" style="340" customWidth="1"/>
    <col min="9211" max="9211" width="14" style="340" customWidth="1"/>
    <col min="9212" max="9212" width="16.7109375" style="340" customWidth="1"/>
    <col min="9213" max="9213" width="14.85546875" style="340" customWidth="1"/>
    <col min="9214" max="9214" width="15.42578125" style="340" customWidth="1"/>
    <col min="9215" max="9216" width="6.5703125" style="340" customWidth="1"/>
    <col min="9217" max="9217" width="8.42578125" style="340" customWidth="1"/>
    <col min="9218" max="9218" width="4.85546875" style="340" customWidth="1"/>
    <col min="9219" max="9219" width="10.140625" style="340" customWidth="1"/>
    <col min="9220" max="9220" width="12.28515625" style="340" customWidth="1"/>
    <col min="9221" max="9221" width="10.28515625" style="340" customWidth="1"/>
    <col min="9222" max="9222" width="12" style="340" customWidth="1"/>
    <col min="9223" max="9223" width="6.140625" style="340" customWidth="1"/>
    <col min="9224" max="9224" width="10.5703125" style="340" customWidth="1"/>
    <col min="9225" max="9225" width="11" style="340" customWidth="1"/>
    <col min="9226" max="9226" width="20.5703125" style="340" customWidth="1"/>
    <col min="9227" max="9234" width="11.7109375" style="340" customWidth="1"/>
    <col min="9235" max="9235" width="45.140625" style="340" customWidth="1"/>
    <col min="9236" max="9246" width="11.7109375" style="340" customWidth="1"/>
    <col min="9247" max="9454" width="11.7109375" style="340"/>
    <col min="9455" max="9455" width="4" style="340" customWidth="1"/>
    <col min="9456" max="9456" width="15.85546875" style="340" bestFit="1" customWidth="1"/>
    <col min="9457" max="9457" width="30.7109375" style="340" customWidth="1"/>
    <col min="9458" max="9459" width="32.5703125" style="340" customWidth="1"/>
    <col min="9460" max="9462" width="14.5703125" style="340" customWidth="1"/>
    <col min="9463" max="9463" width="27" style="340" customWidth="1"/>
    <col min="9464" max="9464" width="13.85546875" style="340" customWidth="1"/>
    <col min="9465" max="9465" width="18.28515625" style="340" customWidth="1"/>
    <col min="9466" max="9466" width="16.28515625" style="340" customWidth="1"/>
    <col min="9467" max="9467" width="14" style="340" customWidth="1"/>
    <col min="9468" max="9468" width="16.7109375" style="340" customWidth="1"/>
    <col min="9469" max="9469" width="14.85546875" style="340" customWidth="1"/>
    <col min="9470" max="9470" width="15.42578125" style="340" customWidth="1"/>
    <col min="9471" max="9472" width="6.5703125" style="340" customWidth="1"/>
    <col min="9473" max="9473" width="8.42578125" style="340" customWidth="1"/>
    <col min="9474" max="9474" width="4.85546875" style="340" customWidth="1"/>
    <col min="9475" max="9475" width="10.140625" style="340" customWidth="1"/>
    <col min="9476" max="9476" width="12.28515625" style="340" customWidth="1"/>
    <col min="9477" max="9477" width="10.28515625" style="340" customWidth="1"/>
    <col min="9478" max="9478" width="12" style="340" customWidth="1"/>
    <col min="9479" max="9479" width="6.140625" style="340" customWidth="1"/>
    <col min="9480" max="9480" width="10.5703125" style="340" customWidth="1"/>
    <col min="9481" max="9481" width="11" style="340" customWidth="1"/>
    <col min="9482" max="9482" width="20.5703125" style="340" customWidth="1"/>
    <col min="9483" max="9490" width="11.7109375" style="340" customWidth="1"/>
    <col min="9491" max="9491" width="45.140625" style="340" customWidth="1"/>
    <col min="9492" max="9502" width="11.7109375" style="340" customWidth="1"/>
    <col min="9503" max="9710" width="11.7109375" style="340"/>
    <col min="9711" max="9711" width="4" style="340" customWidth="1"/>
    <col min="9712" max="9712" width="15.85546875" style="340" bestFit="1" customWidth="1"/>
    <col min="9713" max="9713" width="30.7109375" style="340" customWidth="1"/>
    <col min="9714" max="9715" width="32.5703125" style="340" customWidth="1"/>
    <col min="9716" max="9718" width="14.5703125" style="340" customWidth="1"/>
    <col min="9719" max="9719" width="27" style="340" customWidth="1"/>
    <col min="9720" max="9720" width="13.85546875" style="340" customWidth="1"/>
    <col min="9721" max="9721" width="18.28515625" style="340" customWidth="1"/>
    <col min="9722" max="9722" width="16.28515625" style="340" customWidth="1"/>
    <col min="9723" max="9723" width="14" style="340" customWidth="1"/>
    <col min="9724" max="9724" width="16.7109375" style="340" customWidth="1"/>
    <col min="9725" max="9725" width="14.85546875" style="340" customWidth="1"/>
    <col min="9726" max="9726" width="15.42578125" style="340" customWidth="1"/>
    <col min="9727" max="9728" width="6.5703125" style="340" customWidth="1"/>
    <col min="9729" max="9729" width="8.42578125" style="340" customWidth="1"/>
    <col min="9730" max="9730" width="4.85546875" style="340" customWidth="1"/>
    <col min="9731" max="9731" width="10.140625" style="340" customWidth="1"/>
    <col min="9732" max="9732" width="12.28515625" style="340" customWidth="1"/>
    <col min="9733" max="9733" width="10.28515625" style="340" customWidth="1"/>
    <col min="9734" max="9734" width="12" style="340" customWidth="1"/>
    <col min="9735" max="9735" width="6.140625" style="340" customWidth="1"/>
    <col min="9736" max="9736" width="10.5703125" style="340" customWidth="1"/>
    <col min="9737" max="9737" width="11" style="340" customWidth="1"/>
    <col min="9738" max="9738" width="20.5703125" style="340" customWidth="1"/>
    <col min="9739" max="9746" width="11.7109375" style="340" customWidth="1"/>
    <col min="9747" max="9747" width="45.140625" style="340" customWidth="1"/>
    <col min="9748" max="9758" width="11.7109375" style="340" customWidth="1"/>
    <col min="9759" max="9966" width="11.7109375" style="340"/>
    <col min="9967" max="9967" width="4" style="340" customWidth="1"/>
    <col min="9968" max="9968" width="15.85546875" style="340" bestFit="1" customWidth="1"/>
    <col min="9969" max="9969" width="30.7109375" style="340" customWidth="1"/>
    <col min="9970" max="9971" width="32.5703125" style="340" customWidth="1"/>
    <col min="9972" max="9974" width="14.5703125" style="340" customWidth="1"/>
    <col min="9975" max="9975" width="27" style="340" customWidth="1"/>
    <col min="9976" max="9976" width="13.85546875" style="340" customWidth="1"/>
    <col min="9977" max="9977" width="18.28515625" style="340" customWidth="1"/>
    <col min="9978" max="9978" width="16.28515625" style="340" customWidth="1"/>
    <col min="9979" max="9979" width="14" style="340" customWidth="1"/>
    <col min="9980" max="9980" width="16.7109375" style="340" customWidth="1"/>
    <col min="9981" max="9981" width="14.85546875" style="340" customWidth="1"/>
    <col min="9982" max="9982" width="15.42578125" style="340" customWidth="1"/>
    <col min="9983" max="9984" width="6.5703125" style="340" customWidth="1"/>
    <col min="9985" max="9985" width="8.42578125" style="340" customWidth="1"/>
    <col min="9986" max="9986" width="4.85546875" style="340" customWidth="1"/>
    <col min="9987" max="9987" width="10.140625" style="340" customWidth="1"/>
    <col min="9988" max="9988" width="12.28515625" style="340" customWidth="1"/>
    <col min="9989" max="9989" width="10.28515625" style="340" customWidth="1"/>
    <col min="9990" max="9990" width="12" style="340" customWidth="1"/>
    <col min="9991" max="9991" width="6.140625" style="340" customWidth="1"/>
    <col min="9992" max="9992" width="10.5703125" style="340" customWidth="1"/>
    <col min="9993" max="9993" width="11" style="340" customWidth="1"/>
    <col min="9994" max="9994" width="20.5703125" style="340" customWidth="1"/>
    <col min="9995" max="10002" width="11.7109375" style="340" customWidth="1"/>
    <col min="10003" max="10003" width="45.140625" style="340" customWidth="1"/>
    <col min="10004" max="10014" width="11.7109375" style="340" customWidth="1"/>
    <col min="10015" max="10222" width="11.7109375" style="340"/>
    <col min="10223" max="10223" width="4" style="340" customWidth="1"/>
    <col min="10224" max="10224" width="15.85546875" style="340" bestFit="1" customWidth="1"/>
    <col min="10225" max="10225" width="30.7109375" style="340" customWidth="1"/>
    <col min="10226" max="10227" width="32.5703125" style="340" customWidth="1"/>
    <col min="10228" max="10230" width="14.5703125" style="340" customWidth="1"/>
    <col min="10231" max="10231" width="27" style="340" customWidth="1"/>
    <col min="10232" max="10232" width="13.85546875" style="340" customWidth="1"/>
    <col min="10233" max="10233" width="18.28515625" style="340" customWidth="1"/>
    <col min="10234" max="10234" width="16.28515625" style="340" customWidth="1"/>
    <col min="10235" max="10235" width="14" style="340" customWidth="1"/>
    <col min="10236" max="10236" width="16.7109375" style="340" customWidth="1"/>
    <col min="10237" max="10237" width="14.85546875" style="340" customWidth="1"/>
    <col min="10238" max="10238" width="15.42578125" style="340" customWidth="1"/>
    <col min="10239" max="10240" width="6.5703125" style="340" customWidth="1"/>
    <col min="10241" max="10241" width="8.42578125" style="340" customWidth="1"/>
    <col min="10242" max="10242" width="4.85546875" style="340" customWidth="1"/>
    <col min="10243" max="10243" width="10.140625" style="340" customWidth="1"/>
    <col min="10244" max="10244" width="12.28515625" style="340" customWidth="1"/>
    <col min="10245" max="10245" width="10.28515625" style="340" customWidth="1"/>
    <col min="10246" max="10246" width="12" style="340" customWidth="1"/>
    <col min="10247" max="10247" width="6.140625" style="340" customWidth="1"/>
    <col min="10248" max="10248" width="10.5703125" style="340" customWidth="1"/>
    <col min="10249" max="10249" width="11" style="340" customWidth="1"/>
    <col min="10250" max="10250" width="20.5703125" style="340" customWidth="1"/>
    <col min="10251" max="10258" width="11.7109375" style="340" customWidth="1"/>
    <col min="10259" max="10259" width="45.140625" style="340" customWidth="1"/>
    <col min="10260" max="10270" width="11.7109375" style="340" customWidth="1"/>
    <col min="10271" max="10478" width="11.7109375" style="340"/>
    <col min="10479" max="10479" width="4" style="340" customWidth="1"/>
    <col min="10480" max="10480" width="15.85546875" style="340" bestFit="1" customWidth="1"/>
    <col min="10481" max="10481" width="30.7109375" style="340" customWidth="1"/>
    <col min="10482" max="10483" width="32.5703125" style="340" customWidth="1"/>
    <col min="10484" max="10486" width="14.5703125" style="340" customWidth="1"/>
    <col min="10487" max="10487" width="27" style="340" customWidth="1"/>
    <col min="10488" max="10488" width="13.85546875" style="340" customWidth="1"/>
    <col min="10489" max="10489" width="18.28515625" style="340" customWidth="1"/>
    <col min="10490" max="10490" width="16.28515625" style="340" customWidth="1"/>
    <col min="10491" max="10491" width="14" style="340" customWidth="1"/>
    <col min="10492" max="10492" width="16.7109375" style="340" customWidth="1"/>
    <col min="10493" max="10493" width="14.85546875" style="340" customWidth="1"/>
    <col min="10494" max="10494" width="15.42578125" style="340" customWidth="1"/>
    <col min="10495" max="10496" width="6.5703125" style="340" customWidth="1"/>
    <col min="10497" max="10497" width="8.42578125" style="340" customWidth="1"/>
    <col min="10498" max="10498" width="4.85546875" style="340" customWidth="1"/>
    <col min="10499" max="10499" width="10.140625" style="340" customWidth="1"/>
    <col min="10500" max="10500" width="12.28515625" style="340" customWidth="1"/>
    <col min="10501" max="10501" width="10.28515625" style="340" customWidth="1"/>
    <col min="10502" max="10502" width="12" style="340" customWidth="1"/>
    <col min="10503" max="10503" width="6.140625" style="340" customWidth="1"/>
    <col min="10504" max="10504" width="10.5703125" style="340" customWidth="1"/>
    <col min="10505" max="10505" width="11" style="340" customWidth="1"/>
    <col min="10506" max="10506" width="20.5703125" style="340" customWidth="1"/>
    <col min="10507" max="10514" width="11.7109375" style="340" customWidth="1"/>
    <col min="10515" max="10515" width="45.140625" style="340" customWidth="1"/>
    <col min="10516" max="10526" width="11.7109375" style="340" customWidth="1"/>
    <col min="10527" max="10734" width="11.7109375" style="340"/>
    <col min="10735" max="10735" width="4" style="340" customWidth="1"/>
    <col min="10736" max="10736" width="15.85546875" style="340" bestFit="1" customWidth="1"/>
    <col min="10737" max="10737" width="30.7109375" style="340" customWidth="1"/>
    <col min="10738" max="10739" width="32.5703125" style="340" customWidth="1"/>
    <col min="10740" max="10742" width="14.5703125" style="340" customWidth="1"/>
    <col min="10743" max="10743" width="27" style="340" customWidth="1"/>
    <col min="10744" max="10744" width="13.85546875" style="340" customWidth="1"/>
    <col min="10745" max="10745" width="18.28515625" style="340" customWidth="1"/>
    <col min="10746" max="10746" width="16.28515625" style="340" customWidth="1"/>
    <col min="10747" max="10747" width="14" style="340" customWidth="1"/>
    <col min="10748" max="10748" width="16.7109375" style="340" customWidth="1"/>
    <col min="10749" max="10749" width="14.85546875" style="340" customWidth="1"/>
    <col min="10750" max="10750" width="15.42578125" style="340" customWidth="1"/>
    <col min="10751" max="10752" width="6.5703125" style="340" customWidth="1"/>
    <col min="10753" max="10753" width="8.42578125" style="340" customWidth="1"/>
    <col min="10754" max="10754" width="4.85546875" style="340" customWidth="1"/>
    <col min="10755" max="10755" width="10.140625" style="340" customWidth="1"/>
    <col min="10756" max="10756" width="12.28515625" style="340" customWidth="1"/>
    <col min="10757" max="10757" width="10.28515625" style="340" customWidth="1"/>
    <col min="10758" max="10758" width="12" style="340" customWidth="1"/>
    <col min="10759" max="10759" width="6.140625" style="340" customWidth="1"/>
    <col min="10760" max="10760" width="10.5703125" style="340" customWidth="1"/>
    <col min="10761" max="10761" width="11" style="340" customWidth="1"/>
    <col min="10762" max="10762" width="20.5703125" style="340" customWidth="1"/>
    <col min="10763" max="10770" width="11.7109375" style="340" customWidth="1"/>
    <col min="10771" max="10771" width="45.140625" style="340" customWidth="1"/>
    <col min="10772" max="10782" width="11.7109375" style="340" customWidth="1"/>
    <col min="10783" max="10990" width="11.7109375" style="340"/>
    <col min="10991" max="10991" width="4" style="340" customWidth="1"/>
    <col min="10992" max="10992" width="15.85546875" style="340" bestFit="1" customWidth="1"/>
    <col min="10993" max="10993" width="30.7109375" style="340" customWidth="1"/>
    <col min="10994" max="10995" width="32.5703125" style="340" customWidth="1"/>
    <col min="10996" max="10998" width="14.5703125" style="340" customWidth="1"/>
    <col min="10999" max="10999" width="27" style="340" customWidth="1"/>
    <col min="11000" max="11000" width="13.85546875" style="340" customWidth="1"/>
    <col min="11001" max="11001" width="18.28515625" style="340" customWidth="1"/>
    <col min="11002" max="11002" width="16.28515625" style="340" customWidth="1"/>
    <col min="11003" max="11003" width="14" style="340" customWidth="1"/>
    <col min="11004" max="11004" width="16.7109375" style="340" customWidth="1"/>
    <col min="11005" max="11005" width="14.85546875" style="340" customWidth="1"/>
    <col min="11006" max="11006" width="15.42578125" style="340" customWidth="1"/>
    <col min="11007" max="11008" width="6.5703125" style="340" customWidth="1"/>
    <col min="11009" max="11009" width="8.42578125" style="340" customWidth="1"/>
    <col min="11010" max="11010" width="4.85546875" style="340" customWidth="1"/>
    <col min="11011" max="11011" width="10.140625" style="340" customWidth="1"/>
    <col min="11012" max="11012" width="12.28515625" style="340" customWidth="1"/>
    <col min="11013" max="11013" width="10.28515625" style="340" customWidth="1"/>
    <col min="11014" max="11014" width="12" style="340" customWidth="1"/>
    <col min="11015" max="11015" width="6.140625" style="340" customWidth="1"/>
    <col min="11016" max="11016" width="10.5703125" style="340" customWidth="1"/>
    <col min="11017" max="11017" width="11" style="340" customWidth="1"/>
    <col min="11018" max="11018" width="20.5703125" style="340" customWidth="1"/>
    <col min="11019" max="11026" width="11.7109375" style="340" customWidth="1"/>
    <col min="11027" max="11027" width="45.140625" style="340" customWidth="1"/>
    <col min="11028" max="11038" width="11.7109375" style="340" customWidth="1"/>
    <col min="11039" max="11246" width="11.7109375" style="340"/>
    <col min="11247" max="11247" width="4" style="340" customWidth="1"/>
    <col min="11248" max="11248" width="15.85546875" style="340" bestFit="1" customWidth="1"/>
    <col min="11249" max="11249" width="30.7109375" style="340" customWidth="1"/>
    <col min="11250" max="11251" width="32.5703125" style="340" customWidth="1"/>
    <col min="11252" max="11254" width="14.5703125" style="340" customWidth="1"/>
    <col min="11255" max="11255" width="27" style="340" customWidth="1"/>
    <col min="11256" max="11256" width="13.85546875" style="340" customWidth="1"/>
    <col min="11257" max="11257" width="18.28515625" style="340" customWidth="1"/>
    <col min="11258" max="11258" width="16.28515625" style="340" customWidth="1"/>
    <col min="11259" max="11259" width="14" style="340" customWidth="1"/>
    <col min="11260" max="11260" width="16.7109375" style="340" customWidth="1"/>
    <col min="11261" max="11261" width="14.85546875" style="340" customWidth="1"/>
    <col min="11262" max="11262" width="15.42578125" style="340" customWidth="1"/>
    <col min="11263" max="11264" width="6.5703125" style="340" customWidth="1"/>
    <col min="11265" max="11265" width="8.42578125" style="340" customWidth="1"/>
    <col min="11266" max="11266" width="4.85546875" style="340" customWidth="1"/>
    <col min="11267" max="11267" width="10.140625" style="340" customWidth="1"/>
    <col min="11268" max="11268" width="12.28515625" style="340" customWidth="1"/>
    <col min="11269" max="11269" width="10.28515625" style="340" customWidth="1"/>
    <col min="11270" max="11270" width="12" style="340" customWidth="1"/>
    <col min="11271" max="11271" width="6.140625" style="340" customWidth="1"/>
    <col min="11272" max="11272" width="10.5703125" style="340" customWidth="1"/>
    <col min="11273" max="11273" width="11" style="340" customWidth="1"/>
    <col min="11274" max="11274" width="20.5703125" style="340" customWidth="1"/>
    <col min="11275" max="11282" width="11.7109375" style="340" customWidth="1"/>
    <col min="11283" max="11283" width="45.140625" style="340" customWidth="1"/>
    <col min="11284" max="11294" width="11.7109375" style="340" customWidth="1"/>
    <col min="11295" max="11502" width="11.7109375" style="340"/>
    <col min="11503" max="11503" width="4" style="340" customWidth="1"/>
    <col min="11504" max="11504" width="15.85546875" style="340" bestFit="1" customWidth="1"/>
    <col min="11505" max="11505" width="30.7109375" style="340" customWidth="1"/>
    <col min="11506" max="11507" width="32.5703125" style="340" customWidth="1"/>
    <col min="11508" max="11510" width="14.5703125" style="340" customWidth="1"/>
    <col min="11511" max="11511" width="27" style="340" customWidth="1"/>
    <col min="11512" max="11512" width="13.85546875" style="340" customWidth="1"/>
    <col min="11513" max="11513" width="18.28515625" style="340" customWidth="1"/>
    <col min="11514" max="11514" width="16.28515625" style="340" customWidth="1"/>
    <col min="11515" max="11515" width="14" style="340" customWidth="1"/>
    <col min="11516" max="11516" width="16.7109375" style="340" customWidth="1"/>
    <col min="11517" max="11517" width="14.85546875" style="340" customWidth="1"/>
    <col min="11518" max="11518" width="15.42578125" style="340" customWidth="1"/>
    <col min="11519" max="11520" width="6.5703125" style="340" customWidth="1"/>
    <col min="11521" max="11521" width="8.42578125" style="340" customWidth="1"/>
    <col min="11522" max="11522" width="4.85546875" style="340" customWidth="1"/>
    <col min="11523" max="11523" width="10.140625" style="340" customWidth="1"/>
    <col min="11524" max="11524" width="12.28515625" style="340" customWidth="1"/>
    <col min="11525" max="11525" width="10.28515625" style="340" customWidth="1"/>
    <col min="11526" max="11526" width="12" style="340" customWidth="1"/>
    <col min="11527" max="11527" width="6.140625" style="340" customWidth="1"/>
    <col min="11528" max="11528" width="10.5703125" style="340" customWidth="1"/>
    <col min="11529" max="11529" width="11" style="340" customWidth="1"/>
    <col min="11530" max="11530" width="20.5703125" style="340" customWidth="1"/>
    <col min="11531" max="11538" width="11.7109375" style="340" customWidth="1"/>
    <col min="11539" max="11539" width="45.140625" style="340" customWidth="1"/>
    <col min="11540" max="11550" width="11.7109375" style="340" customWidth="1"/>
    <col min="11551" max="11758" width="11.7109375" style="340"/>
    <col min="11759" max="11759" width="4" style="340" customWidth="1"/>
    <col min="11760" max="11760" width="15.85546875" style="340" bestFit="1" customWidth="1"/>
    <col min="11761" max="11761" width="30.7109375" style="340" customWidth="1"/>
    <col min="11762" max="11763" width="32.5703125" style="340" customWidth="1"/>
    <col min="11764" max="11766" width="14.5703125" style="340" customWidth="1"/>
    <col min="11767" max="11767" width="27" style="340" customWidth="1"/>
    <col min="11768" max="11768" width="13.85546875" style="340" customWidth="1"/>
    <col min="11769" max="11769" width="18.28515625" style="340" customWidth="1"/>
    <col min="11770" max="11770" width="16.28515625" style="340" customWidth="1"/>
    <col min="11771" max="11771" width="14" style="340" customWidth="1"/>
    <col min="11772" max="11772" width="16.7109375" style="340" customWidth="1"/>
    <col min="11773" max="11773" width="14.85546875" style="340" customWidth="1"/>
    <col min="11774" max="11774" width="15.42578125" style="340" customWidth="1"/>
    <col min="11775" max="11776" width="6.5703125" style="340" customWidth="1"/>
    <col min="11777" max="11777" width="8.42578125" style="340" customWidth="1"/>
    <col min="11778" max="11778" width="4.85546875" style="340" customWidth="1"/>
    <col min="11779" max="11779" width="10.140625" style="340" customWidth="1"/>
    <col min="11780" max="11780" width="12.28515625" style="340" customWidth="1"/>
    <col min="11781" max="11781" width="10.28515625" style="340" customWidth="1"/>
    <col min="11782" max="11782" width="12" style="340" customWidth="1"/>
    <col min="11783" max="11783" width="6.140625" style="340" customWidth="1"/>
    <col min="11784" max="11784" width="10.5703125" style="340" customWidth="1"/>
    <col min="11785" max="11785" width="11" style="340" customWidth="1"/>
    <col min="11786" max="11786" width="20.5703125" style="340" customWidth="1"/>
    <col min="11787" max="11794" width="11.7109375" style="340" customWidth="1"/>
    <col min="11795" max="11795" width="45.140625" style="340" customWidth="1"/>
    <col min="11796" max="11806" width="11.7109375" style="340" customWidth="1"/>
    <col min="11807" max="12014" width="11.7109375" style="340"/>
    <col min="12015" max="12015" width="4" style="340" customWidth="1"/>
    <col min="12016" max="12016" width="15.85546875" style="340" bestFit="1" customWidth="1"/>
    <col min="12017" max="12017" width="30.7109375" style="340" customWidth="1"/>
    <col min="12018" max="12019" width="32.5703125" style="340" customWidth="1"/>
    <col min="12020" max="12022" width="14.5703125" style="340" customWidth="1"/>
    <col min="12023" max="12023" width="27" style="340" customWidth="1"/>
    <col min="12024" max="12024" width="13.85546875" style="340" customWidth="1"/>
    <col min="12025" max="12025" width="18.28515625" style="340" customWidth="1"/>
    <col min="12026" max="12026" width="16.28515625" style="340" customWidth="1"/>
    <col min="12027" max="12027" width="14" style="340" customWidth="1"/>
    <col min="12028" max="12028" width="16.7109375" style="340" customWidth="1"/>
    <col min="12029" max="12029" width="14.85546875" style="340" customWidth="1"/>
    <col min="12030" max="12030" width="15.42578125" style="340" customWidth="1"/>
    <col min="12031" max="12032" width="6.5703125" style="340" customWidth="1"/>
    <col min="12033" max="12033" width="8.42578125" style="340" customWidth="1"/>
    <col min="12034" max="12034" width="4.85546875" style="340" customWidth="1"/>
    <col min="12035" max="12035" width="10.140625" style="340" customWidth="1"/>
    <col min="12036" max="12036" width="12.28515625" style="340" customWidth="1"/>
    <col min="12037" max="12037" width="10.28515625" style="340" customWidth="1"/>
    <col min="12038" max="12038" width="12" style="340" customWidth="1"/>
    <col min="12039" max="12039" width="6.140625" style="340" customWidth="1"/>
    <col min="12040" max="12040" width="10.5703125" style="340" customWidth="1"/>
    <col min="12041" max="12041" width="11" style="340" customWidth="1"/>
    <col min="12042" max="12042" width="20.5703125" style="340" customWidth="1"/>
    <col min="12043" max="12050" width="11.7109375" style="340" customWidth="1"/>
    <col min="12051" max="12051" width="45.140625" style="340" customWidth="1"/>
    <col min="12052" max="12062" width="11.7109375" style="340" customWidth="1"/>
    <col min="12063" max="12270" width="11.7109375" style="340"/>
    <col min="12271" max="12271" width="4" style="340" customWidth="1"/>
    <col min="12272" max="12272" width="15.85546875" style="340" bestFit="1" customWidth="1"/>
    <col min="12273" max="12273" width="30.7109375" style="340" customWidth="1"/>
    <col min="12274" max="12275" width="32.5703125" style="340" customWidth="1"/>
    <col min="12276" max="12278" width="14.5703125" style="340" customWidth="1"/>
    <col min="12279" max="12279" width="27" style="340" customWidth="1"/>
    <col min="12280" max="12280" width="13.85546875" style="340" customWidth="1"/>
    <col min="12281" max="12281" width="18.28515625" style="340" customWidth="1"/>
    <col min="12282" max="12282" width="16.28515625" style="340" customWidth="1"/>
    <col min="12283" max="12283" width="14" style="340" customWidth="1"/>
    <col min="12284" max="12284" width="16.7109375" style="340" customWidth="1"/>
    <col min="12285" max="12285" width="14.85546875" style="340" customWidth="1"/>
    <col min="12286" max="12286" width="15.42578125" style="340" customWidth="1"/>
    <col min="12287" max="12288" width="6.5703125" style="340" customWidth="1"/>
    <col min="12289" max="12289" width="8.42578125" style="340" customWidth="1"/>
    <col min="12290" max="12290" width="4.85546875" style="340" customWidth="1"/>
    <col min="12291" max="12291" width="10.140625" style="340" customWidth="1"/>
    <col min="12292" max="12292" width="12.28515625" style="340" customWidth="1"/>
    <col min="12293" max="12293" width="10.28515625" style="340" customWidth="1"/>
    <col min="12294" max="12294" width="12" style="340" customWidth="1"/>
    <col min="12295" max="12295" width="6.140625" style="340" customWidth="1"/>
    <col min="12296" max="12296" width="10.5703125" style="340" customWidth="1"/>
    <col min="12297" max="12297" width="11" style="340" customWidth="1"/>
    <col min="12298" max="12298" width="20.5703125" style="340" customWidth="1"/>
    <col min="12299" max="12306" width="11.7109375" style="340" customWidth="1"/>
    <col min="12307" max="12307" width="45.140625" style="340" customWidth="1"/>
    <col min="12308" max="12318" width="11.7109375" style="340" customWidth="1"/>
    <col min="12319" max="12526" width="11.7109375" style="340"/>
    <col min="12527" max="12527" width="4" style="340" customWidth="1"/>
    <col min="12528" max="12528" width="15.85546875" style="340" bestFit="1" customWidth="1"/>
    <col min="12529" max="12529" width="30.7109375" style="340" customWidth="1"/>
    <col min="12530" max="12531" width="32.5703125" style="340" customWidth="1"/>
    <col min="12532" max="12534" width="14.5703125" style="340" customWidth="1"/>
    <col min="12535" max="12535" width="27" style="340" customWidth="1"/>
    <col min="12536" max="12536" width="13.85546875" style="340" customWidth="1"/>
    <col min="12537" max="12537" width="18.28515625" style="340" customWidth="1"/>
    <col min="12538" max="12538" width="16.28515625" style="340" customWidth="1"/>
    <col min="12539" max="12539" width="14" style="340" customWidth="1"/>
    <col min="12540" max="12540" width="16.7109375" style="340" customWidth="1"/>
    <col min="12541" max="12541" width="14.85546875" style="340" customWidth="1"/>
    <col min="12542" max="12542" width="15.42578125" style="340" customWidth="1"/>
    <col min="12543" max="12544" width="6.5703125" style="340" customWidth="1"/>
    <col min="12545" max="12545" width="8.42578125" style="340" customWidth="1"/>
    <col min="12546" max="12546" width="4.85546875" style="340" customWidth="1"/>
    <col min="12547" max="12547" width="10.140625" style="340" customWidth="1"/>
    <col min="12548" max="12548" width="12.28515625" style="340" customWidth="1"/>
    <col min="12549" max="12549" width="10.28515625" style="340" customWidth="1"/>
    <col min="12550" max="12550" width="12" style="340" customWidth="1"/>
    <col min="12551" max="12551" width="6.140625" style="340" customWidth="1"/>
    <col min="12552" max="12552" width="10.5703125" style="340" customWidth="1"/>
    <col min="12553" max="12553" width="11" style="340" customWidth="1"/>
    <col min="12554" max="12554" width="20.5703125" style="340" customWidth="1"/>
    <col min="12555" max="12562" width="11.7109375" style="340" customWidth="1"/>
    <col min="12563" max="12563" width="45.140625" style="340" customWidth="1"/>
    <col min="12564" max="12574" width="11.7109375" style="340" customWidth="1"/>
    <col min="12575" max="12782" width="11.7109375" style="340"/>
    <col min="12783" max="12783" width="4" style="340" customWidth="1"/>
    <col min="12784" max="12784" width="15.85546875" style="340" bestFit="1" customWidth="1"/>
    <col min="12785" max="12785" width="30.7109375" style="340" customWidth="1"/>
    <col min="12786" max="12787" width="32.5703125" style="340" customWidth="1"/>
    <col min="12788" max="12790" width="14.5703125" style="340" customWidth="1"/>
    <col min="12791" max="12791" width="27" style="340" customWidth="1"/>
    <col min="12792" max="12792" width="13.85546875" style="340" customWidth="1"/>
    <col min="12793" max="12793" width="18.28515625" style="340" customWidth="1"/>
    <col min="12794" max="12794" width="16.28515625" style="340" customWidth="1"/>
    <col min="12795" max="12795" width="14" style="340" customWidth="1"/>
    <col min="12796" max="12796" width="16.7109375" style="340" customWidth="1"/>
    <col min="12797" max="12797" width="14.85546875" style="340" customWidth="1"/>
    <col min="12798" max="12798" width="15.42578125" style="340" customWidth="1"/>
    <col min="12799" max="12800" width="6.5703125" style="340" customWidth="1"/>
    <col min="12801" max="12801" width="8.42578125" style="340" customWidth="1"/>
    <col min="12802" max="12802" width="4.85546875" style="340" customWidth="1"/>
    <col min="12803" max="12803" width="10.140625" style="340" customWidth="1"/>
    <col min="12804" max="12804" width="12.28515625" style="340" customWidth="1"/>
    <col min="12805" max="12805" width="10.28515625" style="340" customWidth="1"/>
    <col min="12806" max="12806" width="12" style="340" customWidth="1"/>
    <col min="12807" max="12807" width="6.140625" style="340" customWidth="1"/>
    <col min="12808" max="12808" width="10.5703125" style="340" customWidth="1"/>
    <col min="12809" max="12809" width="11" style="340" customWidth="1"/>
    <col min="12810" max="12810" width="20.5703125" style="340" customWidth="1"/>
    <col min="12811" max="12818" width="11.7109375" style="340" customWidth="1"/>
    <col min="12819" max="12819" width="45.140625" style="340" customWidth="1"/>
    <col min="12820" max="12830" width="11.7109375" style="340" customWidth="1"/>
    <col min="12831" max="13038" width="11.7109375" style="340"/>
    <col min="13039" max="13039" width="4" style="340" customWidth="1"/>
    <col min="13040" max="13040" width="15.85546875" style="340" bestFit="1" customWidth="1"/>
    <col min="13041" max="13041" width="30.7109375" style="340" customWidth="1"/>
    <col min="13042" max="13043" width="32.5703125" style="340" customWidth="1"/>
    <col min="13044" max="13046" width="14.5703125" style="340" customWidth="1"/>
    <col min="13047" max="13047" width="27" style="340" customWidth="1"/>
    <col min="13048" max="13048" width="13.85546875" style="340" customWidth="1"/>
    <col min="13049" max="13049" width="18.28515625" style="340" customWidth="1"/>
    <col min="13050" max="13050" width="16.28515625" style="340" customWidth="1"/>
    <col min="13051" max="13051" width="14" style="340" customWidth="1"/>
    <col min="13052" max="13052" width="16.7109375" style="340" customWidth="1"/>
    <col min="13053" max="13053" width="14.85546875" style="340" customWidth="1"/>
    <col min="13054" max="13054" width="15.42578125" style="340" customWidth="1"/>
    <col min="13055" max="13056" width="6.5703125" style="340" customWidth="1"/>
    <col min="13057" max="13057" width="8.42578125" style="340" customWidth="1"/>
    <col min="13058" max="13058" width="4.85546875" style="340" customWidth="1"/>
    <col min="13059" max="13059" width="10.140625" style="340" customWidth="1"/>
    <col min="13060" max="13060" width="12.28515625" style="340" customWidth="1"/>
    <col min="13061" max="13061" width="10.28515625" style="340" customWidth="1"/>
    <col min="13062" max="13062" width="12" style="340" customWidth="1"/>
    <col min="13063" max="13063" width="6.140625" style="340" customWidth="1"/>
    <col min="13064" max="13064" width="10.5703125" style="340" customWidth="1"/>
    <col min="13065" max="13065" width="11" style="340" customWidth="1"/>
    <col min="13066" max="13066" width="20.5703125" style="340" customWidth="1"/>
    <col min="13067" max="13074" width="11.7109375" style="340" customWidth="1"/>
    <col min="13075" max="13075" width="45.140625" style="340" customWidth="1"/>
    <col min="13076" max="13086" width="11.7109375" style="340" customWidth="1"/>
    <col min="13087" max="13294" width="11.7109375" style="340"/>
    <col min="13295" max="13295" width="4" style="340" customWidth="1"/>
    <col min="13296" max="13296" width="15.85546875" style="340" bestFit="1" customWidth="1"/>
    <col min="13297" max="13297" width="30.7109375" style="340" customWidth="1"/>
    <col min="13298" max="13299" width="32.5703125" style="340" customWidth="1"/>
    <col min="13300" max="13302" width="14.5703125" style="340" customWidth="1"/>
    <col min="13303" max="13303" width="27" style="340" customWidth="1"/>
    <col min="13304" max="13304" width="13.85546875" style="340" customWidth="1"/>
    <col min="13305" max="13305" width="18.28515625" style="340" customWidth="1"/>
    <col min="13306" max="13306" width="16.28515625" style="340" customWidth="1"/>
    <col min="13307" max="13307" width="14" style="340" customWidth="1"/>
    <col min="13308" max="13308" width="16.7109375" style="340" customWidth="1"/>
    <col min="13309" max="13309" width="14.85546875" style="340" customWidth="1"/>
    <col min="13310" max="13310" width="15.42578125" style="340" customWidth="1"/>
    <col min="13311" max="13312" width="6.5703125" style="340" customWidth="1"/>
    <col min="13313" max="13313" width="8.42578125" style="340" customWidth="1"/>
    <col min="13314" max="13314" width="4.85546875" style="340" customWidth="1"/>
    <col min="13315" max="13315" width="10.140625" style="340" customWidth="1"/>
    <col min="13316" max="13316" width="12.28515625" style="340" customWidth="1"/>
    <col min="13317" max="13317" width="10.28515625" style="340" customWidth="1"/>
    <col min="13318" max="13318" width="12" style="340" customWidth="1"/>
    <col min="13319" max="13319" width="6.140625" style="340" customWidth="1"/>
    <col min="13320" max="13320" width="10.5703125" style="340" customWidth="1"/>
    <col min="13321" max="13321" width="11" style="340" customWidth="1"/>
    <col min="13322" max="13322" width="20.5703125" style="340" customWidth="1"/>
    <col min="13323" max="13330" width="11.7109375" style="340" customWidth="1"/>
    <col min="13331" max="13331" width="45.140625" style="340" customWidth="1"/>
    <col min="13332" max="13342" width="11.7109375" style="340" customWidth="1"/>
    <col min="13343" max="13550" width="11.7109375" style="340"/>
    <col min="13551" max="13551" width="4" style="340" customWidth="1"/>
    <col min="13552" max="13552" width="15.85546875" style="340" bestFit="1" customWidth="1"/>
    <col min="13553" max="13553" width="30.7109375" style="340" customWidth="1"/>
    <col min="13554" max="13555" width="32.5703125" style="340" customWidth="1"/>
    <col min="13556" max="13558" width="14.5703125" style="340" customWidth="1"/>
    <col min="13559" max="13559" width="27" style="340" customWidth="1"/>
    <col min="13560" max="13560" width="13.85546875" style="340" customWidth="1"/>
    <col min="13561" max="13561" width="18.28515625" style="340" customWidth="1"/>
    <col min="13562" max="13562" width="16.28515625" style="340" customWidth="1"/>
    <col min="13563" max="13563" width="14" style="340" customWidth="1"/>
    <col min="13564" max="13564" width="16.7109375" style="340" customWidth="1"/>
    <col min="13565" max="13565" width="14.85546875" style="340" customWidth="1"/>
    <col min="13566" max="13566" width="15.42578125" style="340" customWidth="1"/>
    <col min="13567" max="13568" width="6.5703125" style="340" customWidth="1"/>
    <col min="13569" max="13569" width="8.42578125" style="340" customWidth="1"/>
    <col min="13570" max="13570" width="4.85546875" style="340" customWidth="1"/>
    <col min="13571" max="13571" width="10.140625" style="340" customWidth="1"/>
    <col min="13572" max="13572" width="12.28515625" style="340" customWidth="1"/>
    <col min="13573" max="13573" width="10.28515625" style="340" customWidth="1"/>
    <col min="13574" max="13574" width="12" style="340" customWidth="1"/>
    <col min="13575" max="13575" width="6.140625" style="340" customWidth="1"/>
    <col min="13576" max="13576" width="10.5703125" style="340" customWidth="1"/>
    <col min="13577" max="13577" width="11" style="340" customWidth="1"/>
    <col min="13578" max="13578" width="20.5703125" style="340" customWidth="1"/>
    <col min="13579" max="13586" width="11.7109375" style="340" customWidth="1"/>
    <col min="13587" max="13587" width="45.140625" style="340" customWidth="1"/>
    <col min="13588" max="13598" width="11.7109375" style="340" customWidth="1"/>
    <col min="13599" max="13806" width="11.7109375" style="340"/>
    <col min="13807" max="13807" width="4" style="340" customWidth="1"/>
    <col min="13808" max="13808" width="15.85546875" style="340" bestFit="1" customWidth="1"/>
    <col min="13809" max="13809" width="30.7109375" style="340" customWidth="1"/>
    <col min="13810" max="13811" width="32.5703125" style="340" customWidth="1"/>
    <col min="13812" max="13814" width="14.5703125" style="340" customWidth="1"/>
    <col min="13815" max="13815" width="27" style="340" customWidth="1"/>
    <col min="13816" max="13816" width="13.85546875" style="340" customWidth="1"/>
    <col min="13817" max="13817" width="18.28515625" style="340" customWidth="1"/>
    <col min="13818" max="13818" width="16.28515625" style="340" customWidth="1"/>
    <col min="13819" max="13819" width="14" style="340" customWidth="1"/>
    <col min="13820" max="13820" width="16.7109375" style="340" customWidth="1"/>
    <col min="13821" max="13821" width="14.85546875" style="340" customWidth="1"/>
    <col min="13822" max="13822" width="15.42578125" style="340" customWidth="1"/>
    <col min="13823" max="13824" width="6.5703125" style="340" customWidth="1"/>
    <col min="13825" max="13825" width="8.42578125" style="340" customWidth="1"/>
    <col min="13826" max="13826" width="4.85546875" style="340" customWidth="1"/>
    <col min="13827" max="13827" width="10.140625" style="340" customWidth="1"/>
    <col min="13828" max="13828" width="12.28515625" style="340" customWidth="1"/>
    <col min="13829" max="13829" width="10.28515625" style="340" customWidth="1"/>
    <col min="13830" max="13830" width="12" style="340" customWidth="1"/>
    <col min="13831" max="13831" width="6.140625" style="340" customWidth="1"/>
    <col min="13832" max="13832" width="10.5703125" style="340" customWidth="1"/>
    <col min="13833" max="13833" width="11" style="340" customWidth="1"/>
    <col min="13834" max="13834" width="20.5703125" style="340" customWidth="1"/>
    <col min="13835" max="13842" width="11.7109375" style="340" customWidth="1"/>
    <col min="13843" max="13843" width="45.140625" style="340" customWidth="1"/>
    <col min="13844" max="13854" width="11.7109375" style="340" customWidth="1"/>
    <col min="13855" max="14062" width="11.7109375" style="340"/>
    <col min="14063" max="14063" width="4" style="340" customWidth="1"/>
    <col min="14064" max="14064" width="15.85546875" style="340" bestFit="1" customWidth="1"/>
    <col min="14065" max="14065" width="30.7109375" style="340" customWidth="1"/>
    <col min="14066" max="14067" width="32.5703125" style="340" customWidth="1"/>
    <col min="14068" max="14070" width="14.5703125" style="340" customWidth="1"/>
    <col min="14071" max="14071" width="27" style="340" customWidth="1"/>
    <col min="14072" max="14072" width="13.85546875" style="340" customWidth="1"/>
    <col min="14073" max="14073" width="18.28515625" style="340" customWidth="1"/>
    <col min="14074" max="14074" width="16.28515625" style="340" customWidth="1"/>
    <col min="14075" max="14075" width="14" style="340" customWidth="1"/>
    <col min="14076" max="14076" width="16.7109375" style="340" customWidth="1"/>
    <col min="14077" max="14077" width="14.85546875" style="340" customWidth="1"/>
    <col min="14078" max="14078" width="15.42578125" style="340" customWidth="1"/>
    <col min="14079" max="14080" width="6.5703125" style="340" customWidth="1"/>
    <col min="14081" max="14081" width="8.42578125" style="340" customWidth="1"/>
    <col min="14082" max="14082" width="4.85546875" style="340" customWidth="1"/>
    <col min="14083" max="14083" width="10.140625" style="340" customWidth="1"/>
    <col min="14084" max="14084" width="12.28515625" style="340" customWidth="1"/>
    <col min="14085" max="14085" width="10.28515625" style="340" customWidth="1"/>
    <col min="14086" max="14086" width="12" style="340" customWidth="1"/>
    <col min="14087" max="14087" width="6.140625" style="340" customWidth="1"/>
    <col min="14088" max="14088" width="10.5703125" style="340" customWidth="1"/>
    <col min="14089" max="14089" width="11" style="340" customWidth="1"/>
    <col min="14090" max="14090" width="20.5703125" style="340" customWidth="1"/>
    <col min="14091" max="14098" width="11.7109375" style="340" customWidth="1"/>
    <col min="14099" max="14099" width="45.140625" style="340" customWidth="1"/>
    <col min="14100" max="14110" width="11.7109375" style="340" customWidth="1"/>
    <col min="14111" max="14318" width="11.7109375" style="340"/>
    <col min="14319" max="14319" width="4" style="340" customWidth="1"/>
    <col min="14320" max="14320" width="15.85546875" style="340" bestFit="1" customWidth="1"/>
    <col min="14321" max="14321" width="30.7109375" style="340" customWidth="1"/>
    <col min="14322" max="14323" width="32.5703125" style="340" customWidth="1"/>
    <col min="14324" max="14326" width="14.5703125" style="340" customWidth="1"/>
    <col min="14327" max="14327" width="27" style="340" customWidth="1"/>
    <col min="14328" max="14328" width="13.85546875" style="340" customWidth="1"/>
    <col min="14329" max="14329" width="18.28515625" style="340" customWidth="1"/>
    <col min="14330" max="14330" width="16.28515625" style="340" customWidth="1"/>
    <col min="14331" max="14331" width="14" style="340" customWidth="1"/>
    <col min="14332" max="14332" width="16.7109375" style="340" customWidth="1"/>
    <col min="14333" max="14333" width="14.85546875" style="340" customWidth="1"/>
    <col min="14334" max="14334" width="15.42578125" style="340" customWidth="1"/>
    <col min="14335" max="14336" width="6.5703125" style="340" customWidth="1"/>
    <col min="14337" max="14337" width="8.42578125" style="340" customWidth="1"/>
    <col min="14338" max="14338" width="4.85546875" style="340" customWidth="1"/>
    <col min="14339" max="14339" width="10.140625" style="340" customWidth="1"/>
    <col min="14340" max="14340" width="12.28515625" style="340" customWidth="1"/>
    <col min="14341" max="14341" width="10.28515625" style="340" customWidth="1"/>
    <col min="14342" max="14342" width="12" style="340" customWidth="1"/>
    <col min="14343" max="14343" width="6.140625" style="340" customWidth="1"/>
    <col min="14344" max="14344" width="10.5703125" style="340" customWidth="1"/>
    <col min="14345" max="14345" width="11" style="340" customWidth="1"/>
    <col min="14346" max="14346" width="20.5703125" style="340" customWidth="1"/>
    <col min="14347" max="14354" width="11.7109375" style="340" customWidth="1"/>
    <col min="14355" max="14355" width="45.140625" style="340" customWidth="1"/>
    <col min="14356" max="14366" width="11.7109375" style="340" customWidth="1"/>
    <col min="14367" max="14574" width="11.7109375" style="340"/>
    <col min="14575" max="14575" width="4" style="340" customWidth="1"/>
    <col min="14576" max="14576" width="15.85546875" style="340" bestFit="1" customWidth="1"/>
    <col min="14577" max="14577" width="30.7109375" style="340" customWidth="1"/>
    <col min="14578" max="14579" width="32.5703125" style="340" customWidth="1"/>
    <col min="14580" max="14582" width="14.5703125" style="340" customWidth="1"/>
    <col min="14583" max="14583" width="27" style="340" customWidth="1"/>
    <col min="14584" max="14584" width="13.85546875" style="340" customWidth="1"/>
    <col min="14585" max="14585" width="18.28515625" style="340" customWidth="1"/>
    <col min="14586" max="14586" width="16.28515625" style="340" customWidth="1"/>
    <col min="14587" max="14587" width="14" style="340" customWidth="1"/>
    <col min="14588" max="14588" width="16.7109375" style="340" customWidth="1"/>
    <col min="14589" max="14589" width="14.85546875" style="340" customWidth="1"/>
    <col min="14590" max="14590" width="15.42578125" style="340" customWidth="1"/>
    <col min="14591" max="14592" width="6.5703125" style="340" customWidth="1"/>
    <col min="14593" max="14593" width="8.42578125" style="340" customWidth="1"/>
    <col min="14594" max="14594" width="4.85546875" style="340" customWidth="1"/>
    <col min="14595" max="14595" width="10.140625" style="340" customWidth="1"/>
    <col min="14596" max="14596" width="12.28515625" style="340" customWidth="1"/>
    <col min="14597" max="14597" width="10.28515625" style="340" customWidth="1"/>
    <col min="14598" max="14598" width="12" style="340" customWidth="1"/>
    <col min="14599" max="14599" width="6.140625" style="340" customWidth="1"/>
    <col min="14600" max="14600" width="10.5703125" style="340" customWidth="1"/>
    <col min="14601" max="14601" width="11" style="340" customWidth="1"/>
    <col min="14602" max="14602" width="20.5703125" style="340" customWidth="1"/>
    <col min="14603" max="14610" width="11.7109375" style="340" customWidth="1"/>
    <col min="14611" max="14611" width="45.140625" style="340" customWidth="1"/>
    <col min="14612" max="14622" width="11.7109375" style="340" customWidth="1"/>
    <col min="14623" max="14830" width="11.7109375" style="340"/>
    <col min="14831" max="14831" width="4" style="340" customWidth="1"/>
    <col min="14832" max="14832" width="15.85546875" style="340" bestFit="1" customWidth="1"/>
    <col min="14833" max="14833" width="30.7109375" style="340" customWidth="1"/>
    <col min="14834" max="14835" width="32.5703125" style="340" customWidth="1"/>
    <col min="14836" max="14838" width="14.5703125" style="340" customWidth="1"/>
    <col min="14839" max="14839" width="27" style="340" customWidth="1"/>
    <col min="14840" max="14840" width="13.85546875" style="340" customWidth="1"/>
    <col min="14841" max="14841" width="18.28515625" style="340" customWidth="1"/>
    <col min="14842" max="14842" width="16.28515625" style="340" customWidth="1"/>
    <col min="14843" max="14843" width="14" style="340" customWidth="1"/>
    <col min="14844" max="14844" width="16.7109375" style="340" customWidth="1"/>
    <col min="14845" max="14845" width="14.85546875" style="340" customWidth="1"/>
    <col min="14846" max="14846" width="15.42578125" style="340" customWidth="1"/>
    <col min="14847" max="14848" width="6.5703125" style="340" customWidth="1"/>
    <col min="14849" max="14849" width="8.42578125" style="340" customWidth="1"/>
    <col min="14850" max="14850" width="4.85546875" style="340" customWidth="1"/>
    <col min="14851" max="14851" width="10.140625" style="340" customWidth="1"/>
    <col min="14852" max="14852" width="12.28515625" style="340" customWidth="1"/>
    <col min="14853" max="14853" width="10.28515625" style="340" customWidth="1"/>
    <col min="14854" max="14854" width="12" style="340" customWidth="1"/>
    <col min="14855" max="14855" width="6.140625" style="340" customWidth="1"/>
    <col min="14856" max="14856" width="10.5703125" style="340" customWidth="1"/>
    <col min="14857" max="14857" width="11" style="340" customWidth="1"/>
    <col min="14858" max="14858" width="20.5703125" style="340" customWidth="1"/>
    <col min="14859" max="14866" width="11.7109375" style="340" customWidth="1"/>
    <col min="14867" max="14867" width="45.140625" style="340" customWidth="1"/>
    <col min="14868" max="14878" width="11.7109375" style="340" customWidth="1"/>
    <col min="14879" max="15086" width="11.7109375" style="340"/>
    <col min="15087" max="15087" width="4" style="340" customWidth="1"/>
    <col min="15088" max="15088" width="15.85546875" style="340" bestFit="1" customWidth="1"/>
    <col min="15089" max="15089" width="30.7109375" style="340" customWidth="1"/>
    <col min="15090" max="15091" width="32.5703125" style="340" customWidth="1"/>
    <col min="15092" max="15094" width="14.5703125" style="340" customWidth="1"/>
    <col min="15095" max="15095" width="27" style="340" customWidth="1"/>
    <col min="15096" max="15096" width="13.85546875" style="340" customWidth="1"/>
    <col min="15097" max="15097" width="18.28515625" style="340" customWidth="1"/>
    <col min="15098" max="15098" width="16.28515625" style="340" customWidth="1"/>
    <col min="15099" max="15099" width="14" style="340" customWidth="1"/>
    <col min="15100" max="15100" width="16.7109375" style="340" customWidth="1"/>
    <col min="15101" max="15101" width="14.85546875" style="340" customWidth="1"/>
    <col min="15102" max="15102" width="15.42578125" style="340" customWidth="1"/>
    <col min="15103" max="15104" width="6.5703125" style="340" customWidth="1"/>
    <col min="15105" max="15105" width="8.42578125" style="340" customWidth="1"/>
    <col min="15106" max="15106" width="4.85546875" style="340" customWidth="1"/>
    <col min="15107" max="15107" width="10.140625" style="340" customWidth="1"/>
    <col min="15108" max="15108" width="12.28515625" style="340" customWidth="1"/>
    <col min="15109" max="15109" width="10.28515625" style="340" customWidth="1"/>
    <col min="15110" max="15110" width="12" style="340" customWidth="1"/>
    <col min="15111" max="15111" width="6.140625" style="340" customWidth="1"/>
    <col min="15112" max="15112" width="10.5703125" style="340" customWidth="1"/>
    <col min="15113" max="15113" width="11" style="340" customWidth="1"/>
    <col min="15114" max="15114" width="20.5703125" style="340" customWidth="1"/>
    <col min="15115" max="15122" width="11.7109375" style="340" customWidth="1"/>
    <col min="15123" max="15123" width="45.140625" style="340" customWidth="1"/>
    <col min="15124" max="15134" width="11.7109375" style="340" customWidth="1"/>
    <col min="15135" max="15342" width="11.7109375" style="340"/>
    <col min="15343" max="15343" width="4" style="340" customWidth="1"/>
    <col min="15344" max="15344" width="15.85546875" style="340" bestFit="1" customWidth="1"/>
    <col min="15345" max="15345" width="30.7109375" style="340" customWidth="1"/>
    <col min="15346" max="15347" width="32.5703125" style="340" customWidth="1"/>
    <col min="15348" max="15350" width="14.5703125" style="340" customWidth="1"/>
    <col min="15351" max="15351" width="27" style="340" customWidth="1"/>
    <col min="15352" max="15352" width="13.85546875" style="340" customWidth="1"/>
    <col min="15353" max="15353" width="18.28515625" style="340" customWidth="1"/>
    <col min="15354" max="15354" width="16.28515625" style="340" customWidth="1"/>
    <col min="15355" max="15355" width="14" style="340" customWidth="1"/>
    <col min="15356" max="15356" width="16.7109375" style="340" customWidth="1"/>
    <col min="15357" max="15357" width="14.85546875" style="340" customWidth="1"/>
    <col min="15358" max="15358" width="15.42578125" style="340" customWidth="1"/>
    <col min="15359" max="15360" width="6.5703125" style="340" customWidth="1"/>
    <col min="15361" max="15361" width="8.42578125" style="340" customWidth="1"/>
    <col min="15362" max="15362" width="4.85546875" style="340" customWidth="1"/>
    <col min="15363" max="15363" width="10.140625" style="340" customWidth="1"/>
    <col min="15364" max="15364" width="12.28515625" style="340" customWidth="1"/>
    <col min="15365" max="15365" width="10.28515625" style="340" customWidth="1"/>
    <col min="15366" max="15366" width="12" style="340" customWidth="1"/>
    <col min="15367" max="15367" width="6.140625" style="340" customWidth="1"/>
    <col min="15368" max="15368" width="10.5703125" style="340" customWidth="1"/>
    <col min="15369" max="15369" width="11" style="340" customWidth="1"/>
    <col min="15370" max="15370" width="20.5703125" style="340" customWidth="1"/>
    <col min="15371" max="15378" width="11.7109375" style="340" customWidth="1"/>
    <col min="15379" max="15379" width="45.140625" style="340" customWidth="1"/>
    <col min="15380" max="15390" width="11.7109375" style="340" customWidth="1"/>
    <col min="15391" max="15598" width="11.7109375" style="340"/>
    <col min="15599" max="15599" width="4" style="340" customWidth="1"/>
    <col min="15600" max="15600" width="15.85546875" style="340" bestFit="1" customWidth="1"/>
    <col min="15601" max="15601" width="30.7109375" style="340" customWidth="1"/>
    <col min="15602" max="15603" width="32.5703125" style="340" customWidth="1"/>
    <col min="15604" max="15606" width="14.5703125" style="340" customWidth="1"/>
    <col min="15607" max="15607" width="27" style="340" customWidth="1"/>
    <col min="15608" max="15608" width="13.85546875" style="340" customWidth="1"/>
    <col min="15609" max="15609" width="18.28515625" style="340" customWidth="1"/>
    <col min="15610" max="15610" width="16.28515625" style="340" customWidth="1"/>
    <col min="15611" max="15611" width="14" style="340" customWidth="1"/>
    <col min="15612" max="15612" width="16.7109375" style="340" customWidth="1"/>
    <col min="15613" max="15613" width="14.85546875" style="340" customWidth="1"/>
    <col min="15614" max="15614" width="15.42578125" style="340" customWidth="1"/>
    <col min="15615" max="15616" width="6.5703125" style="340" customWidth="1"/>
    <col min="15617" max="15617" width="8.42578125" style="340" customWidth="1"/>
    <col min="15618" max="15618" width="4.85546875" style="340" customWidth="1"/>
    <col min="15619" max="15619" width="10.140625" style="340" customWidth="1"/>
    <col min="15620" max="15620" width="12.28515625" style="340" customWidth="1"/>
    <col min="15621" max="15621" width="10.28515625" style="340" customWidth="1"/>
    <col min="15622" max="15622" width="12" style="340" customWidth="1"/>
    <col min="15623" max="15623" width="6.140625" style="340" customWidth="1"/>
    <col min="15624" max="15624" width="10.5703125" style="340" customWidth="1"/>
    <col min="15625" max="15625" width="11" style="340" customWidth="1"/>
    <col min="15626" max="15626" width="20.5703125" style="340" customWidth="1"/>
    <col min="15627" max="15634" width="11.7109375" style="340" customWidth="1"/>
    <col min="15635" max="15635" width="45.140625" style="340" customWidth="1"/>
    <col min="15636" max="15646" width="11.7109375" style="340" customWidth="1"/>
    <col min="15647" max="15854" width="11.7109375" style="340"/>
    <col min="15855" max="15855" width="4" style="340" customWidth="1"/>
    <col min="15856" max="15856" width="15.85546875" style="340" bestFit="1" customWidth="1"/>
    <col min="15857" max="15857" width="30.7109375" style="340" customWidth="1"/>
    <col min="15858" max="15859" width="32.5703125" style="340" customWidth="1"/>
    <col min="15860" max="15862" width="14.5703125" style="340" customWidth="1"/>
    <col min="15863" max="15863" width="27" style="340" customWidth="1"/>
    <col min="15864" max="15864" width="13.85546875" style="340" customWidth="1"/>
    <col min="15865" max="15865" width="18.28515625" style="340" customWidth="1"/>
    <col min="15866" max="15866" width="16.28515625" style="340" customWidth="1"/>
    <col min="15867" max="15867" width="14" style="340" customWidth="1"/>
    <col min="15868" max="15868" width="16.7109375" style="340" customWidth="1"/>
    <col min="15869" max="15869" width="14.85546875" style="340" customWidth="1"/>
    <col min="15870" max="15870" width="15.42578125" style="340" customWidth="1"/>
    <col min="15871" max="15872" width="6.5703125" style="340" customWidth="1"/>
    <col min="15873" max="15873" width="8.42578125" style="340" customWidth="1"/>
    <col min="15874" max="15874" width="4.85546875" style="340" customWidth="1"/>
    <col min="15875" max="15875" width="10.140625" style="340" customWidth="1"/>
    <col min="15876" max="15876" width="12.28515625" style="340" customWidth="1"/>
    <col min="15877" max="15877" width="10.28515625" style="340" customWidth="1"/>
    <col min="15878" max="15878" width="12" style="340" customWidth="1"/>
    <col min="15879" max="15879" width="6.140625" style="340" customWidth="1"/>
    <col min="15880" max="15880" width="10.5703125" style="340" customWidth="1"/>
    <col min="15881" max="15881" width="11" style="340" customWidth="1"/>
    <col min="15882" max="15882" width="20.5703125" style="340" customWidth="1"/>
    <col min="15883" max="15890" width="11.7109375" style="340" customWidth="1"/>
    <col min="15891" max="15891" width="45.140625" style="340" customWidth="1"/>
    <col min="15892" max="15902" width="11.7109375" style="340" customWidth="1"/>
    <col min="15903" max="16110" width="11.7109375" style="340"/>
    <col min="16111" max="16111" width="4" style="340" customWidth="1"/>
    <col min="16112" max="16112" width="15.85546875" style="340" bestFit="1" customWidth="1"/>
    <col min="16113" max="16113" width="30.7109375" style="340" customWidth="1"/>
    <col min="16114" max="16115" width="32.5703125" style="340" customWidth="1"/>
    <col min="16116" max="16118" width="14.5703125" style="340" customWidth="1"/>
    <col min="16119" max="16119" width="27" style="340" customWidth="1"/>
    <col min="16120" max="16120" width="13.85546875" style="340" customWidth="1"/>
    <col min="16121" max="16121" width="18.28515625" style="340" customWidth="1"/>
    <col min="16122" max="16122" width="16.28515625" style="340" customWidth="1"/>
    <col min="16123" max="16123" width="14" style="340" customWidth="1"/>
    <col min="16124" max="16124" width="16.7109375" style="340" customWidth="1"/>
    <col min="16125" max="16125" width="14.85546875" style="340" customWidth="1"/>
    <col min="16126" max="16126" width="15.42578125" style="340" customWidth="1"/>
    <col min="16127" max="16128" width="6.5703125" style="340" customWidth="1"/>
    <col min="16129" max="16129" width="8.42578125" style="340" customWidth="1"/>
    <col min="16130" max="16130" width="4.85546875" style="340" customWidth="1"/>
    <col min="16131" max="16131" width="10.140625" style="340" customWidth="1"/>
    <col min="16132" max="16132" width="12.28515625" style="340" customWidth="1"/>
    <col min="16133" max="16133" width="10.28515625" style="340" customWidth="1"/>
    <col min="16134" max="16134" width="12" style="340" customWidth="1"/>
    <col min="16135" max="16135" width="6.140625" style="340" customWidth="1"/>
    <col min="16136" max="16136" width="10.5703125" style="340" customWidth="1"/>
    <col min="16137" max="16137" width="11" style="340" customWidth="1"/>
    <col min="16138" max="16138" width="20.5703125" style="340" customWidth="1"/>
    <col min="16139" max="16146" width="11.7109375" style="340" customWidth="1"/>
    <col min="16147" max="16147" width="45.140625" style="340" customWidth="1"/>
    <col min="16148" max="16158" width="11.7109375" style="340" customWidth="1"/>
    <col min="16159" max="16384" width="11.7109375" style="340"/>
  </cols>
  <sheetData>
    <row r="1" spans="1:21" s="321" customFormat="1" ht="21" x14ac:dyDescent="0.2">
      <c r="A1" s="796"/>
      <c r="B1" s="796"/>
      <c r="C1" s="796"/>
      <c r="D1" s="796"/>
      <c r="E1" s="796"/>
      <c r="F1" s="796"/>
      <c r="G1" s="796"/>
      <c r="H1" s="796"/>
      <c r="I1" s="796"/>
      <c r="J1" s="797"/>
      <c r="O1" s="322"/>
      <c r="P1" s="322"/>
      <c r="Q1" s="322"/>
      <c r="R1" s="322"/>
      <c r="S1" s="453"/>
    </row>
    <row r="2" spans="1:21" s="321" customFormat="1" ht="21" x14ac:dyDescent="0.2">
      <c r="A2" s="460"/>
      <c r="B2" s="562"/>
      <c r="C2" s="562"/>
      <c r="D2" s="562"/>
      <c r="E2" s="325"/>
      <c r="F2" s="562"/>
      <c r="G2" s="562"/>
      <c r="H2" s="562"/>
      <c r="I2" s="562"/>
      <c r="J2" s="454"/>
      <c r="O2" s="322"/>
      <c r="P2" s="322"/>
      <c r="Q2" s="322"/>
      <c r="R2" s="322"/>
      <c r="S2" s="453"/>
    </row>
    <row r="3" spans="1:21" s="321" customFormat="1" ht="21" x14ac:dyDescent="0.2">
      <c r="A3" s="460"/>
      <c r="B3" s="562"/>
      <c r="C3" s="562"/>
      <c r="D3" s="562"/>
      <c r="E3" s="325"/>
      <c r="F3" s="562"/>
      <c r="G3" s="562"/>
      <c r="H3" s="562"/>
      <c r="I3" s="562"/>
      <c r="J3" s="454"/>
      <c r="O3" s="322"/>
      <c r="P3" s="322"/>
      <c r="Q3" s="322"/>
      <c r="R3" s="322"/>
      <c r="S3" s="453"/>
    </row>
    <row r="4" spans="1:21" s="321" customFormat="1" ht="21" x14ac:dyDescent="0.2">
      <c r="A4" s="460"/>
      <c r="B4" s="562"/>
      <c r="C4" s="562"/>
      <c r="D4" s="562"/>
      <c r="E4" s="325"/>
      <c r="F4" s="562"/>
      <c r="G4" s="562"/>
      <c r="H4" s="562"/>
      <c r="I4" s="562"/>
      <c r="J4" s="454"/>
      <c r="O4" s="322"/>
      <c r="P4" s="322"/>
      <c r="Q4" s="322"/>
      <c r="R4" s="322"/>
      <c r="S4" s="453"/>
    </row>
    <row r="5" spans="1:21" s="321" customFormat="1" ht="21" x14ac:dyDescent="0.2">
      <c r="A5" s="460"/>
      <c r="B5" s="562"/>
      <c r="C5" s="562"/>
      <c r="D5" s="562"/>
      <c r="E5" s="325"/>
      <c r="F5" s="562"/>
      <c r="G5" s="562"/>
      <c r="H5" s="562"/>
      <c r="I5" s="562"/>
      <c r="J5" s="454"/>
      <c r="O5" s="322"/>
      <c r="P5" s="322"/>
      <c r="Q5" s="322"/>
      <c r="R5" s="322"/>
      <c r="S5" s="453"/>
    </row>
    <row r="6" spans="1:21" s="321" customFormat="1" ht="21" x14ac:dyDescent="0.2">
      <c r="A6" s="460"/>
      <c r="B6" s="562"/>
      <c r="C6" s="562"/>
      <c r="D6" s="562"/>
      <c r="E6" s="325"/>
      <c r="F6" s="562"/>
      <c r="G6" s="562"/>
      <c r="H6" s="562"/>
      <c r="I6" s="562"/>
      <c r="J6" s="454"/>
      <c r="O6" s="322"/>
      <c r="P6" s="322"/>
      <c r="Q6" s="322"/>
      <c r="R6" s="322"/>
      <c r="S6" s="453"/>
    </row>
    <row r="7" spans="1:21" s="321" customFormat="1" ht="21" x14ac:dyDescent="0.2">
      <c r="A7" s="460"/>
      <c r="B7" s="562"/>
      <c r="C7" s="562"/>
      <c r="D7" s="562"/>
      <c r="E7" s="325"/>
      <c r="F7" s="562"/>
      <c r="G7" s="562"/>
      <c r="H7" s="562"/>
      <c r="I7" s="562"/>
      <c r="J7" s="454"/>
      <c r="O7" s="322"/>
      <c r="P7" s="322"/>
      <c r="Q7" s="322"/>
      <c r="R7" s="322"/>
      <c r="S7" s="453"/>
    </row>
    <row r="8" spans="1:21" s="321" customFormat="1" ht="21" x14ac:dyDescent="0.2">
      <c r="A8" s="460"/>
      <c r="B8" s="562"/>
      <c r="C8" s="562"/>
      <c r="D8" s="562"/>
      <c r="E8" s="324"/>
      <c r="F8" s="562"/>
      <c r="G8" s="562"/>
      <c r="H8" s="562"/>
      <c r="I8" s="562"/>
      <c r="J8" s="454"/>
      <c r="O8" s="322"/>
      <c r="P8" s="322"/>
      <c r="Q8" s="322"/>
      <c r="R8" s="322"/>
      <c r="S8" s="453"/>
    </row>
    <row r="9" spans="1:21" s="455" customFormat="1" ht="33.75" customHeight="1" x14ac:dyDescent="0.2">
      <c r="A9" s="845" t="s">
        <v>6503</v>
      </c>
      <c r="B9" s="845"/>
      <c r="C9" s="845"/>
      <c r="D9" s="845"/>
      <c r="E9" s="845"/>
      <c r="F9" s="845"/>
      <c r="G9" s="845"/>
      <c r="H9" s="845"/>
      <c r="I9" s="845"/>
      <c r="J9" s="845"/>
      <c r="K9" s="845"/>
      <c r="L9" s="845"/>
      <c r="M9" s="845"/>
      <c r="N9" s="845"/>
      <c r="O9" s="845"/>
      <c r="P9" s="845"/>
      <c r="Q9" s="845"/>
      <c r="R9" s="845"/>
      <c r="S9" s="845"/>
      <c r="T9" s="607"/>
      <c r="U9" s="607"/>
    </row>
    <row r="10" spans="1:21" s="455" customFormat="1" ht="31.5" customHeight="1" x14ac:dyDescent="0.2">
      <c r="A10" s="846" t="s">
        <v>9569</v>
      </c>
      <c r="B10" s="846"/>
      <c r="C10" s="846"/>
      <c r="D10" s="846"/>
      <c r="E10" s="846"/>
      <c r="F10" s="846"/>
      <c r="G10" s="846"/>
      <c r="H10" s="846"/>
      <c r="I10" s="846"/>
      <c r="J10" s="846"/>
      <c r="K10" s="846"/>
      <c r="L10" s="846"/>
      <c r="M10" s="846"/>
      <c r="N10" s="846"/>
      <c r="O10" s="846"/>
      <c r="P10" s="846"/>
      <c r="Q10" s="846"/>
      <c r="R10" s="846"/>
      <c r="S10" s="846"/>
      <c r="T10" s="607"/>
      <c r="U10" s="607"/>
    </row>
    <row r="11" spans="1:21" s="455" customFormat="1" ht="31.5" customHeight="1" x14ac:dyDescent="0.5">
      <c r="A11" s="847" t="s">
        <v>8934</v>
      </c>
      <c r="B11" s="847"/>
      <c r="C11" s="847"/>
      <c r="D11" s="847"/>
      <c r="E11" s="847"/>
      <c r="F11" s="847"/>
      <c r="G11" s="847"/>
      <c r="H11" s="847"/>
      <c r="I11" s="847"/>
      <c r="J11" s="847"/>
      <c r="K11" s="847"/>
      <c r="L11" s="847"/>
      <c r="M11" s="847"/>
      <c r="N11" s="847"/>
      <c r="O11" s="847"/>
      <c r="P11" s="847"/>
      <c r="Q11" s="847"/>
      <c r="R11" s="847"/>
      <c r="S11" s="847"/>
      <c r="T11" s="607"/>
      <c r="U11" s="607"/>
    </row>
    <row r="12" spans="1:21" s="321" customFormat="1" ht="12" customHeight="1" thickBot="1" x14ac:dyDescent="0.25">
      <c r="A12" s="798"/>
      <c r="B12" s="798"/>
      <c r="C12" s="799"/>
      <c r="D12" s="799"/>
      <c r="E12" s="561"/>
      <c r="F12" s="326"/>
      <c r="G12" s="327"/>
      <c r="H12" s="326"/>
      <c r="I12" s="329"/>
      <c r="J12" s="456"/>
      <c r="O12" s="322"/>
      <c r="P12" s="322"/>
      <c r="Q12" s="322"/>
      <c r="R12" s="322"/>
      <c r="S12" s="453"/>
    </row>
    <row r="13" spans="1:21" s="457" customFormat="1" ht="51.75" customHeight="1" thickTop="1" x14ac:dyDescent="0.15">
      <c r="A13" s="912" t="s">
        <v>6505</v>
      </c>
      <c r="B13" s="905" t="s">
        <v>8022</v>
      </c>
      <c r="C13" s="905" t="s">
        <v>8679</v>
      </c>
      <c r="D13" s="905" t="s">
        <v>5685</v>
      </c>
      <c r="E13" s="905" t="s">
        <v>5686</v>
      </c>
      <c r="F13" s="915" t="s">
        <v>5687</v>
      </c>
      <c r="G13" s="915" t="s">
        <v>8680</v>
      </c>
      <c r="H13" s="905" t="s">
        <v>8681</v>
      </c>
      <c r="I13" s="905" t="s">
        <v>5690</v>
      </c>
      <c r="J13" s="905" t="s">
        <v>5691</v>
      </c>
      <c r="K13" s="905" t="s">
        <v>3390</v>
      </c>
      <c r="L13" s="905"/>
      <c r="M13" s="905" t="s">
        <v>3391</v>
      </c>
      <c r="N13" s="905"/>
      <c r="O13" s="905" t="s">
        <v>3392</v>
      </c>
      <c r="P13" s="905"/>
      <c r="Q13" s="905"/>
      <c r="R13" s="905"/>
      <c r="S13" s="906" t="s">
        <v>3393</v>
      </c>
    </row>
    <row r="14" spans="1:21" s="457" customFormat="1" ht="11.25" x14ac:dyDescent="0.15">
      <c r="A14" s="913"/>
      <c r="B14" s="914"/>
      <c r="C14" s="914"/>
      <c r="D14" s="914"/>
      <c r="E14" s="914"/>
      <c r="F14" s="916"/>
      <c r="G14" s="916"/>
      <c r="H14" s="914"/>
      <c r="I14" s="914"/>
      <c r="J14" s="914"/>
      <c r="K14" s="582" t="s">
        <v>3396</v>
      </c>
      <c r="L14" s="582" t="s">
        <v>5692</v>
      </c>
      <c r="M14" s="582" t="s">
        <v>3396</v>
      </c>
      <c r="N14" s="582" t="s">
        <v>3395</v>
      </c>
      <c r="O14" s="582" t="s">
        <v>1795</v>
      </c>
      <c r="P14" s="582" t="s">
        <v>1796</v>
      </c>
      <c r="Q14" s="582" t="s">
        <v>1797</v>
      </c>
      <c r="R14" s="582" t="s">
        <v>1798</v>
      </c>
      <c r="S14" s="907"/>
    </row>
    <row r="15" spans="1:21" s="457" customFormat="1" ht="42.75" customHeight="1" x14ac:dyDescent="0.15">
      <c r="A15" s="597">
        <v>1</v>
      </c>
      <c r="B15" s="357" t="s">
        <v>8023</v>
      </c>
      <c r="C15" s="567" t="s">
        <v>8682</v>
      </c>
      <c r="D15" s="567" t="s">
        <v>5694</v>
      </c>
      <c r="E15" s="567" t="s">
        <v>5695</v>
      </c>
      <c r="F15" s="486">
        <v>16800</v>
      </c>
      <c r="G15" s="486" t="s">
        <v>5696</v>
      </c>
      <c r="H15" s="568">
        <v>42754</v>
      </c>
      <c r="I15" s="589" t="s">
        <v>8411</v>
      </c>
      <c r="J15" s="355" t="s">
        <v>7553</v>
      </c>
      <c r="K15" s="590" t="s">
        <v>9285</v>
      </c>
      <c r="L15" s="590" t="s">
        <v>9285</v>
      </c>
      <c r="M15" s="590" t="s">
        <v>9285</v>
      </c>
      <c r="N15" s="590" t="s">
        <v>9285</v>
      </c>
      <c r="O15" s="590" t="s">
        <v>9285</v>
      </c>
      <c r="P15" s="590" t="s">
        <v>9285</v>
      </c>
      <c r="Q15" s="590" t="s">
        <v>9285</v>
      </c>
      <c r="R15" s="590" t="s">
        <v>9285</v>
      </c>
      <c r="S15" s="451"/>
    </row>
    <row r="16" spans="1:21" s="457" customFormat="1" ht="35.25" customHeight="1" x14ac:dyDescent="0.15">
      <c r="A16" s="597">
        <v>2</v>
      </c>
      <c r="B16" s="357" t="s">
        <v>8024</v>
      </c>
      <c r="C16" s="567" t="s">
        <v>8683</v>
      </c>
      <c r="D16" s="567" t="s">
        <v>5701</v>
      </c>
      <c r="E16" s="567" t="s">
        <v>5695</v>
      </c>
      <c r="F16" s="486">
        <v>12000</v>
      </c>
      <c r="G16" s="486" t="s">
        <v>5696</v>
      </c>
      <c r="H16" s="568">
        <v>42754</v>
      </c>
      <c r="I16" s="589" t="s">
        <v>8411</v>
      </c>
      <c r="J16" s="355" t="s">
        <v>7554</v>
      </c>
      <c r="K16" s="590" t="s">
        <v>9285</v>
      </c>
      <c r="L16" s="590" t="s">
        <v>9285</v>
      </c>
      <c r="M16" s="590" t="s">
        <v>9285</v>
      </c>
      <c r="N16" s="590" t="s">
        <v>9285</v>
      </c>
      <c r="O16" s="590" t="s">
        <v>9285</v>
      </c>
      <c r="P16" s="590" t="s">
        <v>9285</v>
      </c>
      <c r="Q16" s="590" t="s">
        <v>9285</v>
      </c>
      <c r="R16" s="590" t="s">
        <v>9285</v>
      </c>
      <c r="S16" s="451"/>
    </row>
    <row r="17" spans="1:19" s="457" customFormat="1" ht="33.75" x14ac:dyDescent="0.15">
      <c r="A17" s="597">
        <v>3</v>
      </c>
      <c r="B17" s="357" t="s">
        <v>6511</v>
      </c>
      <c r="C17" s="567" t="s">
        <v>8684</v>
      </c>
      <c r="D17" s="567" t="s">
        <v>5704</v>
      </c>
      <c r="E17" s="567" t="s">
        <v>5705</v>
      </c>
      <c r="F17" s="486">
        <v>49800</v>
      </c>
      <c r="G17" s="486" t="s">
        <v>5696</v>
      </c>
      <c r="H17" s="568">
        <v>42754</v>
      </c>
      <c r="I17" s="589" t="s">
        <v>8411</v>
      </c>
      <c r="J17" s="355" t="s">
        <v>7555</v>
      </c>
      <c r="K17" s="590" t="s">
        <v>9285</v>
      </c>
      <c r="L17" s="590" t="s">
        <v>9285</v>
      </c>
      <c r="M17" s="590" t="s">
        <v>9285</v>
      </c>
      <c r="N17" s="590" t="s">
        <v>9285</v>
      </c>
      <c r="O17" s="590" t="s">
        <v>9285</v>
      </c>
      <c r="P17" s="590" t="s">
        <v>9285</v>
      </c>
      <c r="Q17" s="590" t="s">
        <v>9285</v>
      </c>
      <c r="R17" s="590" t="s">
        <v>9285</v>
      </c>
      <c r="S17" s="451"/>
    </row>
    <row r="18" spans="1:19" s="457" customFormat="1" ht="33.75" x14ac:dyDescent="0.15">
      <c r="A18" s="597">
        <v>4</v>
      </c>
      <c r="B18" s="357" t="s">
        <v>8412</v>
      </c>
      <c r="C18" s="567" t="s">
        <v>8685</v>
      </c>
      <c r="D18" s="567" t="s">
        <v>7291</v>
      </c>
      <c r="E18" s="567" t="s">
        <v>7292</v>
      </c>
      <c r="F18" s="486">
        <v>950</v>
      </c>
      <c r="G18" s="486" t="s">
        <v>5696</v>
      </c>
      <c r="H18" s="568">
        <v>42745</v>
      </c>
      <c r="I18" s="589" t="s">
        <v>8413</v>
      </c>
      <c r="J18" s="355" t="s">
        <v>8414</v>
      </c>
      <c r="K18" s="583"/>
      <c r="L18" s="584"/>
      <c r="M18" s="583"/>
      <c r="N18" s="584"/>
      <c r="O18" s="585"/>
      <c r="P18" s="585"/>
      <c r="Q18" s="585"/>
      <c r="R18" s="585"/>
      <c r="S18" s="547" t="s">
        <v>9292</v>
      </c>
    </row>
    <row r="19" spans="1:19" s="457" customFormat="1" ht="33.75" x14ac:dyDescent="0.15">
      <c r="A19" s="597">
        <v>5</v>
      </c>
      <c r="B19" s="357" t="s">
        <v>8415</v>
      </c>
      <c r="C19" s="567" t="s">
        <v>8686</v>
      </c>
      <c r="D19" s="567" t="s">
        <v>8416</v>
      </c>
      <c r="E19" s="567" t="s">
        <v>7557</v>
      </c>
      <c r="F19" s="486">
        <v>37037.42</v>
      </c>
      <c r="G19" s="486" t="s">
        <v>5734</v>
      </c>
      <c r="H19" s="568">
        <v>42776</v>
      </c>
      <c r="I19" s="589" t="s">
        <v>8655</v>
      </c>
      <c r="J19" s="355" t="s">
        <v>8417</v>
      </c>
      <c r="K19" s="583"/>
      <c r="L19" s="584"/>
      <c r="M19" s="583"/>
      <c r="N19" s="584"/>
      <c r="O19" s="585"/>
      <c r="P19" s="585"/>
      <c r="Q19" s="585"/>
      <c r="R19" s="585"/>
      <c r="S19" s="547" t="s">
        <v>9292</v>
      </c>
    </row>
    <row r="20" spans="1:19" s="457" customFormat="1" ht="33.75" x14ac:dyDescent="0.15">
      <c r="A20" s="920">
        <v>6</v>
      </c>
      <c r="B20" s="921" t="s">
        <v>8418</v>
      </c>
      <c r="C20" s="817" t="s">
        <v>8687</v>
      </c>
      <c r="D20" s="567" t="s">
        <v>8419</v>
      </c>
      <c r="E20" s="817" t="s">
        <v>8420</v>
      </c>
      <c r="F20" s="486">
        <v>29500</v>
      </c>
      <c r="G20" s="486" t="s">
        <v>5734</v>
      </c>
      <c r="H20" s="568">
        <v>42782</v>
      </c>
      <c r="I20" s="589" t="s">
        <v>8421</v>
      </c>
      <c r="J20" s="355" t="s">
        <v>8422</v>
      </c>
      <c r="K20" s="583"/>
      <c r="L20" s="584"/>
      <c r="M20" s="583"/>
      <c r="N20" s="584"/>
      <c r="O20" s="585"/>
      <c r="P20" s="585"/>
      <c r="Q20" s="585"/>
      <c r="R20" s="585"/>
      <c r="S20" s="547" t="s">
        <v>9292</v>
      </c>
    </row>
    <row r="21" spans="1:19" s="457" customFormat="1" ht="33.75" x14ac:dyDescent="0.15">
      <c r="A21" s="920"/>
      <c r="B21" s="921"/>
      <c r="C21" s="817"/>
      <c r="D21" s="567" t="s">
        <v>8423</v>
      </c>
      <c r="E21" s="817"/>
      <c r="F21" s="486">
        <v>500</v>
      </c>
      <c r="G21" s="486" t="s">
        <v>5734</v>
      </c>
      <c r="H21" s="568">
        <v>42782</v>
      </c>
      <c r="I21" s="589" t="s">
        <v>8421</v>
      </c>
      <c r="J21" s="355" t="s">
        <v>8424</v>
      </c>
      <c r="K21" s="583" t="s">
        <v>1799</v>
      </c>
      <c r="L21" s="584"/>
      <c r="M21" s="583" t="s">
        <v>1799</v>
      </c>
      <c r="N21" s="584"/>
      <c r="O21" s="585" t="s">
        <v>1799</v>
      </c>
      <c r="P21" s="585"/>
      <c r="Q21" s="585"/>
      <c r="R21" s="585"/>
      <c r="S21" s="451"/>
    </row>
    <row r="22" spans="1:19" s="457" customFormat="1" ht="22.5" x14ac:dyDescent="0.15">
      <c r="A22" s="920">
        <v>7</v>
      </c>
      <c r="B22" s="921" t="s">
        <v>8425</v>
      </c>
      <c r="C22" s="817" t="s">
        <v>8688</v>
      </c>
      <c r="D22" s="567" t="s">
        <v>8426</v>
      </c>
      <c r="E22" s="817" t="s">
        <v>8427</v>
      </c>
      <c r="F22" s="486">
        <v>2400</v>
      </c>
      <c r="G22" s="486" t="s">
        <v>5696</v>
      </c>
      <c r="H22" s="568">
        <v>42760</v>
      </c>
      <c r="I22" s="589" t="s">
        <v>8421</v>
      </c>
      <c r="J22" s="355" t="s">
        <v>8428</v>
      </c>
      <c r="K22" s="583" t="s">
        <v>1799</v>
      </c>
      <c r="L22" s="584"/>
      <c r="M22" s="583" t="s">
        <v>1799</v>
      </c>
      <c r="N22" s="584"/>
      <c r="O22" s="585" t="s">
        <v>1799</v>
      </c>
      <c r="P22" s="585"/>
      <c r="Q22" s="585"/>
      <c r="R22" s="585"/>
      <c r="S22" s="451"/>
    </row>
    <row r="23" spans="1:19" s="457" customFormat="1" ht="22.5" x14ac:dyDescent="0.15">
      <c r="A23" s="920"/>
      <c r="B23" s="921"/>
      <c r="C23" s="817"/>
      <c r="D23" s="567" t="s">
        <v>6763</v>
      </c>
      <c r="E23" s="817"/>
      <c r="F23" s="486">
        <v>11100</v>
      </c>
      <c r="G23" s="486" t="s">
        <v>5696</v>
      </c>
      <c r="H23" s="568">
        <v>42760</v>
      </c>
      <c r="I23" s="589" t="s">
        <v>8421</v>
      </c>
      <c r="J23" s="355" t="s">
        <v>8429</v>
      </c>
      <c r="K23" s="583" t="s">
        <v>1799</v>
      </c>
      <c r="L23" s="584"/>
      <c r="M23" s="583" t="s">
        <v>1799</v>
      </c>
      <c r="N23" s="584"/>
      <c r="O23" s="585" t="s">
        <v>1799</v>
      </c>
      <c r="P23" s="585"/>
      <c r="Q23" s="585"/>
      <c r="R23" s="585"/>
      <c r="S23" s="451"/>
    </row>
    <row r="24" spans="1:19" s="457" customFormat="1" ht="22.5" x14ac:dyDescent="0.15">
      <c r="A24" s="920">
        <v>8</v>
      </c>
      <c r="B24" s="921" t="s">
        <v>8430</v>
      </c>
      <c r="C24" s="817" t="s">
        <v>8689</v>
      </c>
      <c r="D24" s="567" t="s">
        <v>8431</v>
      </c>
      <c r="E24" s="817" t="s">
        <v>8432</v>
      </c>
      <c r="F24" s="486">
        <v>3300</v>
      </c>
      <c r="G24" s="486" t="s">
        <v>5696</v>
      </c>
      <c r="H24" s="818">
        <v>42765</v>
      </c>
      <c r="I24" s="589" t="s">
        <v>8421</v>
      </c>
      <c r="J24" s="355" t="s">
        <v>8433</v>
      </c>
      <c r="K24" s="583"/>
      <c r="L24" s="584"/>
      <c r="M24" s="583"/>
      <c r="N24" s="584"/>
      <c r="O24" s="585"/>
      <c r="P24" s="585"/>
      <c r="Q24" s="585"/>
      <c r="R24" s="585"/>
      <c r="S24" s="547" t="s">
        <v>9292</v>
      </c>
    </row>
    <row r="25" spans="1:19" s="457" customFormat="1" ht="22.5" x14ac:dyDescent="0.15">
      <c r="A25" s="920"/>
      <c r="B25" s="921"/>
      <c r="C25" s="817"/>
      <c r="D25" s="567" t="s">
        <v>5749</v>
      </c>
      <c r="E25" s="817"/>
      <c r="F25" s="486">
        <v>2200</v>
      </c>
      <c r="G25" s="486" t="s">
        <v>5696</v>
      </c>
      <c r="H25" s="818"/>
      <c r="I25" s="589" t="s">
        <v>8421</v>
      </c>
      <c r="J25" s="355" t="s">
        <v>8434</v>
      </c>
      <c r="K25" s="583"/>
      <c r="L25" s="584"/>
      <c r="M25" s="583"/>
      <c r="N25" s="584"/>
      <c r="O25" s="585"/>
      <c r="P25" s="585"/>
      <c r="Q25" s="585"/>
      <c r="R25" s="585"/>
      <c r="S25" s="547" t="s">
        <v>9292</v>
      </c>
    </row>
    <row r="26" spans="1:19" s="457" customFormat="1" ht="22.5" x14ac:dyDescent="0.15">
      <c r="A26" s="920"/>
      <c r="B26" s="921"/>
      <c r="C26" s="817"/>
      <c r="D26" s="567" t="s">
        <v>8435</v>
      </c>
      <c r="E26" s="817"/>
      <c r="F26" s="486">
        <v>500</v>
      </c>
      <c r="G26" s="486" t="s">
        <v>5696</v>
      </c>
      <c r="H26" s="818"/>
      <c r="I26" s="589" t="s">
        <v>8421</v>
      </c>
      <c r="J26" s="355" t="s">
        <v>8436</v>
      </c>
      <c r="K26" s="583" t="s">
        <v>1799</v>
      </c>
      <c r="L26" s="584"/>
      <c r="M26" s="583" t="s">
        <v>1799</v>
      </c>
      <c r="N26" s="584"/>
      <c r="O26" s="585"/>
      <c r="P26" s="585"/>
      <c r="Q26" s="585" t="s">
        <v>1799</v>
      </c>
      <c r="R26" s="585"/>
      <c r="S26" s="451"/>
    </row>
    <row r="27" spans="1:19" s="457" customFormat="1" ht="18.75" x14ac:dyDescent="0.15">
      <c r="A27" s="920">
        <v>9</v>
      </c>
      <c r="B27" s="921" t="s">
        <v>8437</v>
      </c>
      <c r="C27" s="817" t="s">
        <v>8690</v>
      </c>
      <c r="D27" s="567" t="s">
        <v>5716</v>
      </c>
      <c r="E27" s="817" t="s">
        <v>7560</v>
      </c>
      <c r="F27" s="486">
        <v>90</v>
      </c>
      <c r="G27" s="486" t="s">
        <v>5696</v>
      </c>
      <c r="H27" s="818">
        <v>42747</v>
      </c>
      <c r="I27" s="589" t="s">
        <v>8438</v>
      </c>
      <c r="J27" s="355" t="s">
        <v>8439</v>
      </c>
      <c r="K27" s="583" t="s">
        <v>1799</v>
      </c>
      <c r="L27" s="584"/>
      <c r="M27" s="583" t="s">
        <v>1799</v>
      </c>
      <c r="N27" s="584"/>
      <c r="O27" s="585" t="s">
        <v>1799</v>
      </c>
      <c r="P27" s="585"/>
      <c r="Q27" s="585"/>
      <c r="R27" s="585"/>
      <c r="S27" s="451"/>
    </row>
    <row r="28" spans="1:19" s="457" customFormat="1" ht="18.75" x14ac:dyDescent="0.15">
      <c r="A28" s="920"/>
      <c r="B28" s="921"/>
      <c r="C28" s="817"/>
      <c r="D28" s="567" t="s">
        <v>5719</v>
      </c>
      <c r="E28" s="817"/>
      <c r="F28" s="486">
        <v>90</v>
      </c>
      <c r="G28" s="486" t="s">
        <v>5696</v>
      </c>
      <c r="H28" s="818"/>
      <c r="I28" s="589" t="s">
        <v>8440</v>
      </c>
      <c r="J28" s="355" t="s">
        <v>8441</v>
      </c>
      <c r="K28" s="583" t="s">
        <v>1799</v>
      </c>
      <c r="L28" s="584"/>
      <c r="M28" s="583" t="s">
        <v>1799</v>
      </c>
      <c r="N28" s="584"/>
      <c r="O28" s="585" t="s">
        <v>1799</v>
      </c>
      <c r="P28" s="585"/>
      <c r="Q28" s="585"/>
      <c r="R28" s="585"/>
      <c r="S28" s="451"/>
    </row>
    <row r="29" spans="1:19" s="457" customFormat="1" ht="18.75" x14ac:dyDescent="0.15">
      <c r="A29" s="920"/>
      <c r="B29" s="921"/>
      <c r="C29" s="817"/>
      <c r="D29" s="567" t="s">
        <v>5720</v>
      </c>
      <c r="E29" s="817"/>
      <c r="F29" s="486">
        <v>70</v>
      </c>
      <c r="G29" s="486" t="s">
        <v>5696</v>
      </c>
      <c r="H29" s="818"/>
      <c r="I29" s="589" t="s">
        <v>8442</v>
      </c>
      <c r="J29" s="355" t="s">
        <v>8443</v>
      </c>
      <c r="K29" s="583" t="s">
        <v>1799</v>
      </c>
      <c r="L29" s="584"/>
      <c r="M29" s="583" t="s">
        <v>1799</v>
      </c>
      <c r="N29" s="584"/>
      <c r="O29" s="585" t="s">
        <v>1799</v>
      </c>
      <c r="P29" s="585"/>
      <c r="Q29" s="585"/>
      <c r="R29" s="585"/>
      <c r="S29" s="451"/>
    </row>
    <row r="30" spans="1:19" s="457" customFormat="1" ht="18.75" x14ac:dyDescent="0.15">
      <c r="A30" s="920"/>
      <c r="B30" s="921"/>
      <c r="C30" s="817"/>
      <c r="D30" s="567" t="s">
        <v>7565</v>
      </c>
      <c r="E30" s="817"/>
      <c r="F30" s="486">
        <v>45</v>
      </c>
      <c r="G30" s="486" t="s">
        <v>5696</v>
      </c>
      <c r="H30" s="818"/>
      <c r="I30" s="589" t="s">
        <v>8442</v>
      </c>
      <c r="J30" s="355" t="s">
        <v>8444</v>
      </c>
      <c r="K30" s="583" t="s">
        <v>1799</v>
      </c>
      <c r="L30" s="584"/>
      <c r="M30" s="583" t="s">
        <v>1799</v>
      </c>
      <c r="N30" s="584"/>
      <c r="O30" s="585" t="s">
        <v>1799</v>
      </c>
      <c r="P30" s="585"/>
      <c r="Q30" s="585"/>
      <c r="R30" s="585"/>
      <c r="S30" s="451"/>
    </row>
    <row r="31" spans="1:19" s="457" customFormat="1" ht="22.5" x14ac:dyDescent="0.15">
      <c r="A31" s="920">
        <v>10</v>
      </c>
      <c r="B31" s="921" t="s">
        <v>8445</v>
      </c>
      <c r="C31" s="817" t="s">
        <v>8691</v>
      </c>
      <c r="D31" s="567" t="s">
        <v>8446</v>
      </c>
      <c r="E31" s="817" t="s">
        <v>8447</v>
      </c>
      <c r="F31" s="486">
        <v>300</v>
      </c>
      <c r="G31" s="486" t="s">
        <v>5734</v>
      </c>
      <c r="H31" s="818">
        <v>42768</v>
      </c>
      <c r="I31" s="589" t="s">
        <v>8448</v>
      </c>
      <c r="J31" s="355" t="s">
        <v>8449</v>
      </c>
      <c r="K31" s="583" t="s">
        <v>1799</v>
      </c>
      <c r="L31" s="584"/>
      <c r="M31" s="583" t="s">
        <v>1799</v>
      </c>
      <c r="N31" s="584"/>
      <c r="O31" s="585" t="s">
        <v>1799</v>
      </c>
      <c r="P31" s="585"/>
      <c r="Q31" s="585"/>
      <c r="R31" s="585"/>
      <c r="S31" s="451"/>
    </row>
    <row r="32" spans="1:19" s="457" customFormat="1" ht="22.5" x14ac:dyDescent="0.15">
      <c r="A32" s="920"/>
      <c r="B32" s="921"/>
      <c r="C32" s="817"/>
      <c r="D32" s="567" t="s">
        <v>8450</v>
      </c>
      <c r="E32" s="817"/>
      <c r="F32" s="486">
        <v>1500</v>
      </c>
      <c r="G32" s="486" t="s">
        <v>5734</v>
      </c>
      <c r="H32" s="818"/>
      <c r="I32" s="589" t="s">
        <v>8448</v>
      </c>
      <c r="J32" s="355" t="s">
        <v>8451</v>
      </c>
      <c r="K32" s="583" t="s">
        <v>1799</v>
      </c>
      <c r="L32" s="584"/>
      <c r="M32" s="583" t="s">
        <v>1799</v>
      </c>
      <c r="N32" s="584"/>
      <c r="O32" s="585"/>
      <c r="P32" s="585"/>
      <c r="Q32" s="585" t="s">
        <v>1799</v>
      </c>
      <c r="R32" s="585"/>
      <c r="S32" s="451"/>
    </row>
    <row r="33" spans="1:19" s="457" customFormat="1" ht="22.5" x14ac:dyDescent="0.15">
      <c r="A33" s="920"/>
      <c r="B33" s="921"/>
      <c r="C33" s="817"/>
      <c r="D33" s="567" t="s">
        <v>8452</v>
      </c>
      <c r="E33" s="817"/>
      <c r="F33" s="486">
        <v>2700</v>
      </c>
      <c r="G33" s="486" t="s">
        <v>5734</v>
      </c>
      <c r="H33" s="818"/>
      <c r="I33" s="589" t="s">
        <v>8448</v>
      </c>
      <c r="J33" s="355" t="s">
        <v>8453</v>
      </c>
      <c r="K33" s="583" t="s">
        <v>1799</v>
      </c>
      <c r="L33" s="584"/>
      <c r="M33" s="583" t="s">
        <v>1799</v>
      </c>
      <c r="N33" s="584"/>
      <c r="O33" s="585"/>
      <c r="P33" s="585"/>
      <c r="Q33" s="585" t="s">
        <v>1799</v>
      </c>
      <c r="R33" s="585"/>
      <c r="S33" s="451"/>
    </row>
    <row r="34" spans="1:19" s="457" customFormat="1" ht="22.5" x14ac:dyDescent="0.15">
      <c r="A34" s="920">
        <v>11</v>
      </c>
      <c r="B34" s="921" t="s">
        <v>8454</v>
      </c>
      <c r="C34" s="817" t="s">
        <v>8692</v>
      </c>
      <c r="D34" s="567" t="s">
        <v>6117</v>
      </c>
      <c r="E34" s="817" t="s">
        <v>8455</v>
      </c>
      <c r="F34" s="486">
        <v>300</v>
      </c>
      <c r="G34" s="486" t="s">
        <v>5696</v>
      </c>
      <c r="H34" s="818">
        <v>42752</v>
      </c>
      <c r="I34" s="589" t="s">
        <v>8421</v>
      </c>
      <c r="J34" s="355" t="s">
        <v>8456</v>
      </c>
      <c r="K34" s="583"/>
      <c r="L34" s="584"/>
      <c r="M34" s="583"/>
      <c r="N34" s="584"/>
      <c r="O34" s="585"/>
      <c r="P34" s="585"/>
      <c r="Q34" s="585"/>
      <c r="R34" s="585"/>
      <c r="S34" s="547" t="s">
        <v>9292</v>
      </c>
    </row>
    <row r="35" spans="1:19" s="457" customFormat="1" ht="22.5" x14ac:dyDescent="0.15">
      <c r="A35" s="920"/>
      <c r="B35" s="921"/>
      <c r="C35" s="817"/>
      <c r="D35" s="567" t="s">
        <v>5727</v>
      </c>
      <c r="E35" s="817"/>
      <c r="F35" s="486">
        <v>1700</v>
      </c>
      <c r="G35" s="486" t="s">
        <v>5696</v>
      </c>
      <c r="H35" s="818"/>
      <c r="I35" s="589" t="s">
        <v>8421</v>
      </c>
      <c r="J35" s="355" t="s">
        <v>8457</v>
      </c>
      <c r="K35" s="583"/>
      <c r="L35" s="584"/>
      <c r="M35" s="583"/>
      <c r="N35" s="584"/>
      <c r="O35" s="585"/>
      <c r="P35" s="585"/>
      <c r="Q35" s="585"/>
      <c r="R35" s="585"/>
      <c r="S35" s="547" t="s">
        <v>9292</v>
      </c>
    </row>
    <row r="36" spans="1:19" s="457" customFormat="1" ht="33.75" x14ac:dyDescent="0.15">
      <c r="A36" s="597">
        <v>12</v>
      </c>
      <c r="B36" s="357" t="s">
        <v>8458</v>
      </c>
      <c r="C36" s="567" t="s">
        <v>8693</v>
      </c>
      <c r="D36" s="567" t="s">
        <v>8459</v>
      </c>
      <c r="E36" s="567" t="s">
        <v>8460</v>
      </c>
      <c r="F36" s="486">
        <v>15226.75</v>
      </c>
      <c r="G36" s="486" t="s">
        <v>5696</v>
      </c>
      <c r="H36" s="568">
        <v>42761</v>
      </c>
      <c r="I36" s="589" t="s">
        <v>8421</v>
      </c>
      <c r="J36" s="355" t="s">
        <v>8461</v>
      </c>
      <c r="K36" s="583" t="s">
        <v>1799</v>
      </c>
      <c r="L36" s="584"/>
      <c r="M36" s="583" t="s">
        <v>1799</v>
      </c>
      <c r="N36" s="584"/>
      <c r="O36" s="585" t="s">
        <v>1799</v>
      </c>
      <c r="P36" s="585"/>
      <c r="Q36" s="585"/>
      <c r="R36" s="585"/>
      <c r="S36" s="451"/>
    </row>
    <row r="37" spans="1:19" s="457" customFormat="1" ht="51" customHeight="1" x14ac:dyDescent="0.15">
      <c r="A37" s="597">
        <v>13</v>
      </c>
      <c r="B37" s="357" t="s">
        <v>8462</v>
      </c>
      <c r="C37" s="567" t="s">
        <v>8694</v>
      </c>
      <c r="D37" s="567" t="s">
        <v>5885</v>
      </c>
      <c r="E37" s="567" t="s">
        <v>8463</v>
      </c>
      <c r="F37" s="486">
        <v>4177.2</v>
      </c>
      <c r="G37" s="486" t="s">
        <v>5696</v>
      </c>
      <c r="H37" s="568">
        <v>42755</v>
      </c>
      <c r="I37" s="589" t="s">
        <v>8421</v>
      </c>
      <c r="J37" s="355" t="s">
        <v>8464</v>
      </c>
      <c r="K37" s="583" t="s">
        <v>1799</v>
      </c>
      <c r="L37" s="584"/>
      <c r="M37" s="583" t="s">
        <v>1799</v>
      </c>
      <c r="N37" s="584"/>
      <c r="O37" s="585" t="s">
        <v>1799</v>
      </c>
      <c r="P37" s="585"/>
      <c r="Q37" s="585"/>
      <c r="R37" s="585"/>
      <c r="S37" s="451"/>
    </row>
    <row r="38" spans="1:19" s="457" customFormat="1" ht="33.75" x14ac:dyDescent="0.15">
      <c r="A38" s="597">
        <v>14</v>
      </c>
      <c r="B38" s="357" t="s">
        <v>8465</v>
      </c>
      <c r="C38" s="567" t="s">
        <v>8695</v>
      </c>
      <c r="D38" s="567" t="s">
        <v>6087</v>
      </c>
      <c r="E38" s="567" t="s">
        <v>8466</v>
      </c>
      <c r="F38" s="486">
        <v>9956</v>
      </c>
      <c r="G38" s="486" t="s">
        <v>5696</v>
      </c>
      <c r="H38" s="568">
        <v>42765</v>
      </c>
      <c r="I38" s="589" t="s">
        <v>8467</v>
      </c>
      <c r="J38" s="355" t="s">
        <v>8468</v>
      </c>
      <c r="K38" s="583" t="s">
        <v>1799</v>
      </c>
      <c r="L38" s="584"/>
      <c r="M38" s="583" t="s">
        <v>1799</v>
      </c>
      <c r="N38" s="584"/>
      <c r="O38" s="585" t="s">
        <v>1799</v>
      </c>
      <c r="P38" s="585"/>
      <c r="Q38" s="585"/>
      <c r="R38" s="585"/>
      <c r="S38" s="451"/>
    </row>
    <row r="39" spans="1:19" s="457" customFormat="1" ht="18.75" x14ac:dyDescent="0.15">
      <c r="A39" s="920">
        <v>15</v>
      </c>
      <c r="B39" s="921" t="s">
        <v>8469</v>
      </c>
      <c r="C39" s="817" t="s">
        <v>8696</v>
      </c>
      <c r="D39" s="567" t="s">
        <v>8470</v>
      </c>
      <c r="E39" s="817" t="s">
        <v>8471</v>
      </c>
      <c r="F39" s="486">
        <v>1029</v>
      </c>
      <c r="G39" s="486" t="s">
        <v>5734</v>
      </c>
      <c r="H39" s="818">
        <v>42773</v>
      </c>
      <c r="I39" s="589" t="s">
        <v>8472</v>
      </c>
      <c r="J39" s="355" t="s">
        <v>8473</v>
      </c>
      <c r="K39" s="583" t="s">
        <v>1799</v>
      </c>
      <c r="L39" s="584"/>
      <c r="M39" s="583" t="s">
        <v>1799</v>
      </c>
      <c r="N39" s="584"/>
      <c r="O39" s="585"/>
      <c r="P39" s="585"/>
      <c r="Q39" s="585" t="s">
        <v>1799</v>
      </c>
      <c r="R39" s="585"/>
      <c r="S39" s="451"/>
    </row>
    <row r="40" spans="1:19" s="457" customFormat="1" ht="18.75" x14ac:dyDescent="0.15">
      <c r="A40" s="920"/>
      <c r="B40" s="921"/>
      <c r="C40" s="817"/>
      <c r="D40" s="567" t="s">
        <v>5874</v>
      </c>
      <c r="E40" s="817"/>
      <c r="F40" s="486">
        <v>790</v>
      </c>
      <c r="G40" s="486" t="s">
        <v>5734</v>
      </c>
      <c r="H40" s="818"/>
      <c r="I40" s="589" t="s">
        <v>8474</v>
      </c>
      <c r="J40" s="355" t="s">
        <v>8475</v>
      </c>
      <c r="K40" s="583" t="s">
        <v>1799</v>
      </c>
      <c r="L40" s="584"/>
      <c r="M40" s="583" t="s">
        <v>1799</v>
      </c>
      <c r="N40" s="584"/>
      <c r="O40" s="585" t="s">
        <v>1799</v>
      </c>
      <c r="P40" s="585"/>
      <c r="Q40" s="585"/>
      <c r="R40" s="585"/>
      <c r="S40" s="451"/>
    </row>
    <row r="41" spans="1:19" s="457" customFormat="1" ht="18.75" x14ac:dyDescent="0.15">
      <c r="A41" s="920"/>
      <c r="B41" s="921"/>
      <c r="C41" s="817"/>
      <c r="D41" s="567" t="s">
        <v>5871</v>
      </c>
      <c r="E41" s="817"/>
      <c r="F41" s="486">
        <v>5456</v>
      </c>
      <c r="G41" s="486" t="s">
        <v>5734</v>
      </c>
      <c r="H41" s="818"/>
      <c r="I41" s="589" t="s">
        <v>8476</v>
      </c>
      <c r="J41" s="355" t="s">
        <v>8477</v>
      </c>
      <c r="K41" s="583" t="s">
        <v>1799</v>
      </c>
      <c r="L41" s="584"/>
      <c r="M41" s="583" t="s">
        <v>1799</v>
      </c>
      <c r="N41" s="584"/>
      <c r="O41" s="585" t="s">
        <v>1799</v>
      </c>
      <c r="P41" s="585"/>
      <c r="Q41" s="585"/>
      <c r="R41" s="585"/>
      <c r="S41" s="451"/>
    </row>
    <row r="42" spans="1:19" s="457" customFormat="1" ht="18.75" x14ac:dyDescent="0.15">
      <c r="A42" s="920">
        <v>16</v>
      </c>
      <c r="B42" s="921" t="s">
        <v>8478</v>
      </c>
      <c r="C42" s="817" t="s">
        <v>8697</v>
      </c>
      <c r="D42" s="567" t="s">
        <v>5871</v>
      </c>
      <c r="E42" s="817" t="s">
        <v>7649</v>
      </c>
      <c r="F42" s="486">
        <v>3832.5</v>
      </c>
      <c r="G42" s="486" t="s">
        <v>5696</v>
      </c>
      <c r="H42" s="818">
        <v>42762</v>
      </c>
      <c r="I42" s="589" t="s">
        <v>8479</v>
      </c>
      <c r="J42" s="355" t="s">
        <v>8480</v>
      </c>
      <c r="K42" s="583" t="s">
        <v>1799</v>
      </c>
      <c r="L42" s="584"/>
      <c r="M42" s="583" t="s">
        <v>1799</v>
      </c>
      <c r="N42" s="584"/>
      <c r="O42" s="585" t="s">
        <v>1799</v>
      </c>
      <c r="P42" s="585"/>
      <c r="Q42" s="585"/>
      <c r="R42" s="585"/>
      <c r="S42" s="451"/>
    </row>
    <row r="43" spans="1:19" s="457" customFormat="1" ht="18.75" x14ac:dyDescent="0.15">
      <c r="A43" s="920"/>
      <c r="B43" s="921"/>
      <c r="C43" s="817"/>
      <c r="D43" s="567" t="s">
        <v>5874</v>
      </c>
      <c r="E43" s="817"/>
      <c r="F43" s="486">
        <v>6851.5</v>
      </c>
      <c r="G43" s="486" t="s">
        <v>5696</v>
      </c>
      <c r="H43" s="818"/>
      <c r="I43" s="589" t="s">
        <v>8479</v>
      </c>
      <c r="J43" s="355" t="s">
        <v>8481</v>
      </c>
      <c r="K43" s="583" t="s">
        <v>1799</v>
      </c>
      <c r="L43" s="584"/>
      <c r="M43" s="583" t="s">
        <v>1799</v>
      </c>
      <c r="N43" s="584"/>
      <c r="O43" s="585" t="s">
        <v>1799</v>
      </c>
      <c r="P43" s="585"/>
      <c r="Q43" s="585"/>
      <c r="R43" s="585"/>
      <c r="S43" s="451"/>
    </row>
    <row r="44" spans="1:19" s="457" customFormat="1" ht="45" x14ac:dyDescent="0.15">
      <c r="A44" s="597">
        <v>17</v>
      </c>
      <c r="B44" s="357" t="s">
        <v>8482</v>
      </c>
      <c r="C44" s="567" t="s">
        <v>8698</v>
      </c>
      <c r="D44" s="567" t="s">
        <v>5871</v>
      </c>
      <c r="E44" s="567" t="s">
        <v>8483</v>
      </c>
      <c r="F44" s="486">
        <v>5743</v>
      </c>
      <c r="G44" s="486" t="s">
        <v>5734</v>
      </c>
      <c r="H44" s="568">
        <v>42773</v>
      </c>
      <c r="I44" s="589" t="s">
        <v>8484</v>
      </c>
      <c r="J44" s="355" t="s">
        <v>8485</v>
      </c>
      <c r="K44" s="583" t="s">
        <v>1799</v>
      </c>
      <c r="L44" s="584"/>
      <c r="M44" s="583" t="s">
        <v>1799</v>
      </c>
      <c r="N44" s="584"/>
      <c r="O44" s="585" t="s">
        <v>1799</v>
      </c>
      <c r="P44" s="585"/>
      <c r="Q44" s="585"/>
      <c r="R44" s="585"/>
      <c r="S44" s="451"/>
    </row>
    <row r="45" spans="1:19" s="457" customFormat="1" ht="45" x14ac:dyDescent="0.15">
      <c r="A45" s="597">
        <v>18</v>
      </c>
      <c r="B45" s="357" t="s">
        <v>8486</v>
      </c>
      <c r="C45" s="567" t="s">
        <v>8699</v>
      </c>
      <c r="D45" s="567" t="s">
        <v>8487</v>
      </c>
      <c r="E45" s="567" t="s">
        <v>8488</v>
      </c>
      <c r="F45" s="486">
        <v>12835</v>
      </c>
      <c r="G45" s="486" t="s">
        <v>5734</v>
      </c>
      <c r="H45" s="568">
        <v>42775</v>
      </c>
      <c r="I45" s="589" t="s">
        <v>8448</v>
      </c>
      <c r="J45" s="355" t="s">
        <v>8489</v>
      </c>
      <c r="K45" s="583" t="s">
        <v>1799</v>
      </c>
      <c r="L45" s="584"/>
      <c r="M45" s="583" t="s">
        <v>1799</v>
      </c>
      <c r="N45" s="584"/>
      <c r="O45" s="585" t="s">
        <v>1799</v>
      </c>
      <c r="P45" s="585"/>
      <c r="Q45" s="585"/>
      <c r="R45" s="585"/>
      <c r="S45" s="451"/>
    </row>
    <row r="46" spans="1:19" s="457" customFormat="1" ht="22.5" x14ac:dyDescent="0.15">
      <c r="A46" s="597">
        <v>19</v>
      </c>
      <c r="B46" s="357" t="s">
        <v>8700</v>
      </c>
      <c r="C46" s="567" t="s">
        <v>8701</v>
      </c>
      <c r="D46" s="567" t="s">
        <v>8702</v>
      </c>
      <c r="E46" s="567" t="s">
        <v>8702</v>
      </c>
      <c r="F46" s="486" t="s">
        <v>5699</v>
      </c>
      <c r="G46" s="486" t="s">
        <v>5734</v>
      </c>
      <c r="H46" s="568">
        <v>42788</v>
      </c>
      <c r="I46" s="589" t="s">
        <v>8702</v>
      </c>
      <c r="J46" s="355" t="s">
        <v>5699</v>
      </c>
      <c r="K46" s="590" t="s">
        <v>9226</v>
      </c>
      <c r="L46" s="590" t="s">
        <v>9226</v>
      </c>
      <c r="M46" s="590" t="s">
        <v>9226</v>
      </c>
      <c r="N46" s="590" t="s">
        <v>9226</v>
      </c>
      <c r="O46" s="590" t="s">
        <v>9226</v>
      </c>
      <c r="P46" s="590" t="s">
        <v>9226</v>
      </c>
      <c r="Q46" s="590" t="s">
        <v>9226</v>
      </c>
      <c r="R46" s="590" t="s">
        <v>9226</v>
      </c>
      <c r="S46" s="451"/>
    </row>
    <row r="47" spans="1:19" s="457" customFormat="1" ht="39.75" customHeight="1" x14ac:dyDescent="0.15">
      <c r="A47" s="920">
        <v>20</v>
      </c>
      <c r="B47" s="357" t="s">
        <v>8490</v>
      </c>
      <c r="C47" s="817" t="s">
        <v>8703</v>
      </c>
      <c r="D47" s="923" t="s">
        <v>8491</v>
      </c>
      <c r="E47" s="817" t="s">
        <v>8492</v>
      </c>
      <c r="F47" s="486">
        <v>20150</v>
      </c>
      <c r="G47" s="486" t="s">
        <v>5734</v>
      </c>
      <c r="H47" s="568">
        <v>42781</v>
      </c>
      <c r="I47" s="818" t="s">
        <v>8448</v>
      </c>
      <c r="J47" s="355" t="s">
        <v>8493</v>
      </c>
      <c r="K47" s="917" t="s">
        <v>1799</v>
      </c>
      <c r="L47" s="917"/>
      <c r="M47" s="917" t="s">
        <v>1799</v>
      </c>
      <c r="N47" s="917"/>
      <c r="O47" s="917" t="s">
        <v>1799</v>
      </c>
      <c r="P47" s="917"/>
      <c r="Q47" s="917"/>
      <c r="R47" s="917"/>
      <c r="S47" s="919"/>
    </row>
    <row r="48" spans="1:19" s="457" customFormat="1" ht="33.75" x14ac:dyDescent="0.15">
      <c r="A48" s="920"/>
      <c r="B48" s="575" t="s">
        <v>8935</v>
      </c>
      <c r="C48" s="817"/>
      <c r="D48" s="923"/>
      <c r="E48" s="817"/>
      <c r="F48" s="486">
        <f>+F47*0.2</f>
        <v>4030</v>
      </c>
      <c r="G48" s="486" t="s">
        <v>6109</v>
      </c>
      <c r="H48" s="568">
        <v>42957</v>
      </c>
      <c r="I48" s="818"/>
      <c r="J48" s="355" t="s">
        <v>9227</v>
      </c>
      <c r="K48" s="917"/>
      <c r="L48" s="917"/>
      <c r="M48" s="917"/>
      <c r="N48" s="917"/>
      <c r="O48" s="917"/>
      <c r="P48" s="917"/>
      <c r="Q48" s="917"/>
      <c r="R48" s="917"/>
      <c r="S48" s="919"/>
    </row>
    <row r="49" spans="1:19" s="457" customFormat="1" ht="33.75" x14ac:dyDescent="0.15">
      <c r="A49" s="597">
        <v>21</v>
      </c>
      <c r="B49" s="357" t="s">
        <v>8494</v>
      </c>
      <c r="C49" s="567" t="s">
        <v>8704</v>
      </c>
      <c r="D49" s="567" t="s">
        <v>5824</v>
      </c>
      <c r="E49" s="567" t="s">
        <v>8495</v>
      </c>
      <c r="F49" s="486">
        <v>13680</v>
      </c>
      <c r="G49" s="486" t="s">
        <v>5734</v>
      </c>
      <c r="H49" s="568">
        <v>42790</v>
      </c>
      <c r="I49" s="589" t="s">
        <v>8448</v>
      </c>
      <c r="J49" s="355" t="s">
        <v>8496</v>
      </c>
      <c r="K49" s="583" t="s">
        <v>1799</v>
      </c>
      <c r="L49" s="584"/>
      <c r="M49" s="583" t="s">
        <v>1799</v>
      </c>
      <c r="N49" s="584"/>
      <c r="O49" s="585"/>
      <c r="P49" s="585"/>
      <c r="Q49" s="585" t="s">
        <v>1799</v>
      </c>
      <c r="R49" s="585"/>
      <c r="S49" s="451"/>
    </row>
    <row r="50" spans="1:19" s="457" customFormat="1" ht="33.75" x14ac:dyDescent="0.15">
      <c r="A50" s="597">
        <v>22</v>
      </c>
      <c r="B50" s="357" t="s">
        <v>8497</v>
      </c>
      <c r="C50" s="567" t="s">
        <v>8705</v>
      </c>
      <c r="D50" s="567" t="s">
        <v>8498</v>
      </c>
      <c r="E50" s="567" t="s">
        <v>8499</v>
      </c>
      <c r="F50" s="486">
        <v>2385</v>
      </c>
      <c r="G50" s="486" t="s">
        <v>5734</v>
      </c>
      <c r="H50" s="568">
        <v>42775</v>
      </c>
      <c r="I50" s="589" t="s">
        <v>8500</v>
      </c>
      <c r="J50" s="351" t="s">
        <v>8501</v>
      </c>
      <c r="K50" s="583"/>
      <c r="L50" s="584"/>
      <c r="M50" s="583"/>
      <c r="N50" s="584"/>
      <c r="O50" s="585"/>
      <c r="P50" s="585"/>
      <c r="Q50" s="585"/>
      <c r="R50" s="585"/>
      <c r="S50" s="547" t="s">
        <v>9290</v>
      </c>
    </row>
    <row r="51" spans="1:19" s="457" customFormat="1" ht="45" x14ac:dyDescent="0.15">
      <c r="A51" s="597">
        <v>23</v>
      </c>
      <c r="B51" s="357" t="s">
        <v>8502</v>
      </c>
      <c r="C51" s="567" t="s">
        <v>8706</v>
      </c>
      <c r="D51" s="567" t="s">
        <v>5885</v>
      </c>
      <c r="E51" s="567" t="s">
        <v>9228</v>
      </c>
      <c r="F51" s="486">
        <v>8906.64</v>
      </c>
      <c r="G51" s="486" t="s">
        <v>5734</v>
      </c>
      <c r="H51" s="568">
        <v>42782</v>
      </c>
      <c r="I51" s="589" t="s">
        <v>8656</v>
      </c>
      <c r="J51" s="355" t="s">
        <v>8936</v>
      </c>
      <c r="K51" s="583"/>
      <c r="L51" s="584"/>
      <c r="M51" s="583"/>
      <c r="N51" s="584"/>
      <c r="O51" s="585"/>
      <c r="P51" s="585"/>
      <c r="Q51" s="585"/>
      <c r="R51" s="585"/>
      <c r="S51" s="547" t="s">
        <v>9290</v>
      </c>
    </row>
    <row r="52" spans="1:19" s="457" customFormat="1" ht="34.5" customHeight="1" x14ac:dyDescent="0.15">
      <c r="A52" s="597">
        <v>24</v>
      </c>
      <c r="B52" s="357" t="s">
        <v>8503</v>
      </c>
      <c r="C52" s="567" t="s">
        <v>8707</v>
      </c>
      <c r="D52" s="567" t="s">
        <v>8416</v>
      </c>
      <c r="E52" s="567" t="s">
        <v>8504</v>
      </c>
      <c r="F52" s="486">
        <v>19720</v>
      </c>
      <c r="G52" s="486" t="s">
        <v>5734</v>
      </c>
      <c r="H52" s="568">
        <v>42776</v>
      </c>
      <c r="I52" s="589" t="s">
        <v>8655</v>
      </c>
      <c r="J52" s="355" t="s">
        <v>8505</v>
      </c>
      <c r="K52" s="583"/>
      <c r="L52" s="584"/>
      <c r="M52" s="583"/>
      <c r="N52" s="584"/>
      <c r="O52" s="585"/>
      <c r="P52" s="585"/>
      <c r="Q52" s="585"/>
      <c r="R52" s="585"/>
      <c r="S52" s="547" t="s">
        <v>9290</v>
      </c>
    </row>
    <row r="53" spans="1:19" s="457" customFormat="1" ht="33" customHeight="1" x14ac:dyDescent="0.15">
      <c r="A53" s="920">
        <v>25</v>
      </c>
      <c r="B53" s="921" t="s">
        <v>8506</v>
      </c>
      <c r="C53" s="817" t="s">
        <v>8708</v>
      </c>
      <c r="D53" s="567" t="s">
        <v>5892</v>
      </c>
      <c r="E53" s="817" t="s">
        <v>8507</v>
      </c>
      <c r="F53" s="486">
        <v>10000</v>
      </c>
      <c r="G53" s="486" t="s">
        <v>5868</v>
      </c>
      <c r="H53" s="568">
        <v>42801</v>
      </c>
      <c r="I53" s="589" t="s">
        <v>8508</v>
      </c>
      <c r="J53" s="355" t="s">
        <v>8653</v>
      </c>
      <c r="K53" s="583" t="s">
        <v>1799</v>
      </c>
      <c r="L53" s="584"/>
      <c r="M53" s="583" t="s">
        <v>1799</v>
      </c>
      <c r="N53" s="584"/>
      <c r="O53" s="585" t="s">
        <v>1799</v>
      </c>
      <c r="P53" s="585"/>
      <c r="Q53" s="585"/>
      <c r="R53" s="585"/>
      <c r="S53" s="451"/>
    </row>
    <row r="54" spans="1:19" s="457" customFormat="1" ht="33.75" x14ac:dyDescent="0.15">
      <c r="A54" s="920"/>
      <c r="B54" s="921"/>
      <c r="C54" s="817"/>
      <c r="D54" s="567" t="s">
        <v>7887</v>
      </c>
      <c r="E54" s="817"/>
      <c r="F54" s="486">
        <v>22800</v>
      </c>
      <c r="G54" s="486" t="s">
        <v>5868</v>
      </c>
      <c r="H54" s="568">
        <v>42801</v>
      </c>
      <c r="I54" s="589" t="s">
        <v>8448</v>
      </c>
      <c r="J54" s="355" t="s">
        <v>8509</v>
      </c>
      <c r="K54" s="583"/>
      <c r="L54" s="584"/>
      <c r="M54" s="583"/>
      <c r="N54" s="584"/>
      <c r="O54" s="585"/>
      <c r="P54" s="585"/>
      <c r="Q54" s="585"/>
      <c r="R54" s="585"/>
      <c r="S54" s="547" t="s">
        <v>9290</v>
      </c>
    </row>
    <row r="55" spans="1:19" s="457" customFormat="1" ht="36.75" customHeight="1" x14ac:dyDescent="0.15">
      <c r="A55" s="597">
        <v>26</v>
      </c>
      <c r="B55" s="357" t="s">
        <v>8510</v>
      </c>
      <c r="C55" s="567" t="s">
        <v>8709</v>
      </c>
      <c r="D55" s="567" t="s">
        <v>6519</v>
      </c>
      <c r="E55" s="567" t="s">
        <v>8511</v>
      </c>
      <c r="F55" s="486">
        <v>1600</v>
      </c>
      <c r="G55" s="486" t="s">
        <v>5734</v>
      </c>
      <c r="H55" s="568">
        <v>42772</v>
      </c>
      <c r="I55" s="589" t="s">
        <v>8448</v>
      </c>
      <c r="J55" s="355" t="s">
        <v>8512</v>
      </c>
      <c r="K55" s="583" t="s">
        <v>1799</v>
      </c>
      <c r="L55" s="584"/>
      <c r="M55" s="583" t="s">
        <v>1799</v>
      </c>
      <c r="N55" s="584"/>
      <c r="O55" s="585"/>
      <c r="P55" s="585"/>
      <c r="Q55" s="585" t="s">
        <v>1799</v>
      </c>
      <c r="R55" s="585"/>
      <c r="S55" s="451"/>
    </row>
    <row r="56" spans="1:19" s="457" customFormat="1" ht="36.75" customHeight="1" x14ac:dyDescent="0.15">
      <c r="A56" s="920">
        <v>27</v>
      </c>
      <c r="B56" s="357" t="s">
        <v>8513</v>
      </c>
      <c r="C56" s="817" t="s">
        <v>8710</v>
      </c>
      <c r="D56" s="923" t="s">
        <v>8514</v>
      </c>
      <c r="E56" s="817" t="s">
        <v>8515</v>
      </c>
      <c r="F56" s="486">
        <v>30000</v>
      </c>
      <c r="G56" s="486" t="s">
        <v>5734</v>
      </c>
      <c r="H56" s="568">
        <v>42779</v>
      </c>
      <c r="I56" s="818" t="s">
        <v>8448</v>
      </c>
      <c r="J56" s="355" t="s">
        <v>8516</v>
      </c>
      <c r="K56" s="917" t="s">
        <v>1799</v>
      </c>
      <c r="L56" s="917"/>
      <c r="M56" s="917" t="s">
        <v>1799</v>
      </c>
      <c r="N56" s="917"/>
      <c r="O56" s="917" t="s">
        <v>1799</v>
      </c>
      <c r="P56" s="917"/>
      <c r="Q56" s="917"/>
      <c r="R56" s="917"/>
      <c r="S56" s="919"/>
    </row>
    <row r="57" spans="1:19" s="457" customFormat="1" ht="44.25" customHeight="1" x14ac:dyDescent="0.15">
      <c r="A57" s="920"/>
      <c r="B57" s="575" t="s">
        <v>9229</v>
      </c>
      <c r="C57" s="817"/>
      <c r="D57" s="923"/>
      <c r="E57" s="817"/>
      <c r="F57" s="486">
        <f>+F56*0.2</f>
        <v>6000</v>
      </c>
      <c r="G57" s="486" t="s">
        <v>6109</v>
      </c>
      <c r="H57" s="568">
        <v>42964</v>
      </c>
      <c r="I57" s="818"/>
      <c r="J57" s="355" t="s">
        <v>9230</v>
      </c>
      <c r="K57" s="917"/>
      <c r="L57" s="917"/>
      <c r="M57" s="917"/>
      <c r="N57" s="917"/>
      <c r="O57" s="917"/>
      <c r="P57" s="917"/>
      <c r="Q57" s="917"/>
      <c r="R57" s="917"/>
      <c r="S57" s="919"/>
    </row>
    <row r="58" spans="1:19" s="457" customFormat="1" ht="33.75" customHeight="1" x14ac:dyDescent="0.15">
      <c r="A58" s="920">
        <v>28</v>
      </c>
      <c r="B58" s="921" t="s">
        <v>8517</v>
      </c>
      <c r="C58" s="817" t="s">
        <v>8711</v>
      </c>
      <c r="D58" s="567" t="s">
        <v>8518</v>
      </c>
      <c r="E58" s="817" t="s">
        <v>8657</v>
      </c>
      <c r="F58" s="486">
        <v>156</v>
      </c>
      <c r="G58" s="486" t="s">
        <v>5734</v>
      </c>
      <c r="H58" s="818">
        <v>42794</v>
      </c>
      <c r="I58" s="589" t="s">
        <v>8519</v>
      </c>
      <c r="J58" s="355" t="s">
        <v>8520</v>
      </c>
      <c r="K58" s="583" t="s">
        <v>1799</v>
      </c>
      <c r="L58" s="584"/>
      <c r="M58" s="583" t="s">
        <v>1799</v>
      </c>
      <c r="N58" s="584"/>
      <c r="O58" s="585"/>
      <c r="P58" s="585"/>
      <c r="Q58" s="585" t="s">
        <v>1799</v>
      </c>
      <c r="R58" s="585"/>
      <c r="S58" s="451"/>
    </row>
    <row r="59" spans="1:19" s="457" customFormat="1" ht="33.75" customHeight="1" x14ac:dyDescent="0.15">
      <c r="A59" s="920"/>
      <c r="B59" s="921"/>
      <c r="C59" s="817"/>
      <c r="D59" s="567" t="s">
        <v>6833</v>
      </c>
      <c r="E59" s="817"/>
      <c r="F59" s="486">
        <v>1230</v>
      </c>
      <c r="G59" s="486" t="s">
        <v>5734</v>
      </c>
      <c r="H59" s="818"/>
      <c r="I59" s="589" t="s">
        <v>8521</v>
      </c>
      <c r="J59" s="355" t="s">
        <v>8522</v>
      </c>
      <c r="K59" s="583" t="s">
        <v>1799</v>
      </c>
      <c r="L59" s="584"/>
      <c r="M59" s="583" t="s">
        <v>1799</v>
      </c>
      <c r="N59" s="584"/>
      <c r="O59" s="585"/>
      <c r="P59" s="585"/>
      <c r="Q59" s="585" t="s">
        <v>1799</v>
      </c>
      <c r="R59" s="585"/>
      <c r="S59" s="451"/>
    </row>
    <row r="60" spans="1:19" s="457" customFormat="1" ht="33.75" customHeight="1" x14ac:dyDescent="0.15">
      <c r="A60" s="920"/>
      <c r="B60" s="921"/>
      <c r="C60" s="817"/>
      <c r="D60" s="567" t="s">
        <v>5871</v>
      </c>
      <c r="E60" s="817"/>
      <c r="F60" s="486">
        <v>502.7</v>
      </c>
      <c r="G60" s="486" t="s">
        <v>5734</v>
      </c>
      <c r="H60" s="818"/>
      <c r="I60" s="589" t="s">
        <v>8523</v>
      </c>
      <c r="J60" s="355" t="s">
        <v>8524</v>
      </c>
      <c r="K60" s="583" t="s">
        <v>1799</v>
      </c>
      <c r="L60" s="584"/>
      <c r="M60" s="583" t="s">
        <v>1799</v>
      </c>
      <c r="N60" s="584"/>
      <c r="O60" s="585"/>
      <c r="P60" s="585"/>
      <c r="Q60" s="585" t="s">
        <v>1799</v>
      </c>
      <c r="R60" s="585"/>
      <c r="S60" s="451"/>
    </row>
    <row r="61" spans="1:19" s="457" customFormat="1" ht="33.75" customHeight="1" x14ac:dyDescent="0.15">
      <c r="A61" s="920"/>
      <c r="B61" s="921"/>
      <c r="C61" s="817"/>
      <c r="D61" s="567" t="s">
        <v>5874</v>
      </c>
      <c r="E61" s="817"/>
      <c r="F61" s="486">
        <v>2637</v>
      </c>
      <c r="G61" s="486" t="s">
        <v>5734</v>
      </c>
      <c r="H61" s="818"/>
      <c r="I61" s="589" t="s">
        <v>8525</v>
      </c>
      <c r="J61" s="355" t="s">
        <v>8526</v>
      </c>
      <c r="K61" s="583" t="s">
        <v>1799</v>
      </c>
      <c r="L61" s="584"/>
      <c r="M61" s="583" t="s">
        <v>1799</v>
      </c>
      <c r="N61" s="584"/>
      <c r="O61" s="585"/>
      <c r="P61" s="585"/>
      <c r="Q61" s="585" t="s">
        <v>1799</v>
      </c>
      <c r="R61" s="585"/>
      <c r="S61" s="451"/>
    </row>
    <row r="62" spans="1:19" s="457" customFormat="1" ht="33.75" customHeight="1" x14ac:dyDescent="0.15">
      <c r="A62" s="920"/>
      <c r="B62" s="921"/>
      <c r="C62" s="817"/>
      <c r="D62" s="567" t="s">
        <v>8470</v>
      </c>
      <c r="E62" s="817"/>
      <c r="F62" s="486">
        <v>340.8</v>
      </c>
      <c r="G62" s="486" t="s">
        <v>5734</v>
      </c>
      <c r="H62" s="818"/>
      <c r="I62" s="589" t="s">
        <v>8527</v>
      </c>
      <c r="J62" s="355" t="s">
        <v>8528</v>
      </c>
      <c r="K62" s="583" t="s">
        <v>1799</v>
      </c>
      <c r="L62" s="584"/>
      <c r="M62" s="583" t="s">
        <v>1799</v>
      </c>
      <c r="N62" s="584"/>
      <c r="O62" s="585"/>
      <c r="P62" s="585"/>
      <c r="Q62" s="585" t="s">
        <v>1799</v>
      </c>
      <c r="R62" s="585"/>
      <c r="S62" s="451"/>
    </row>
    <row r="63" spans="1:19" s="457" customFormat="1" ht="45" x14ac:dyDescent="0.15">
      <c r="A63" s="597">
        <v>29</v>
      </c>
      <c r="B63" s="357" t="s">
        <v>8529</v>
      </c>
      <c r="C63" s="567" t="s">
        <v>8712</v>
      </c>
      <c r="D63" s="567" t="s">
        <v>8530</v>
      </c>
      <c r="E63" s="567" t="s">
        <v>8531</v>
      </c>
      <c r="F63" s="486">
        <v>3300</v>
      </c>
      <c r="G63" s="486" t="s">
        <v>5868</v>
      </c>
      <c r="H63" s="568">
        <v>42829</v>
      </c>
      <c r="I63" s="589" t="s">
        <v>8713</v>
      </c>
      <c r="J63" s="591" t="s">
        <v>8654</v>
      </c>
      <c r="K63" s="583" t="s">
        <v>1799</v>
      </c>
      <c r="L63" s="584"/>
      <c r="M63" s="583" t="s">
        <v>1799</v>
      </c>
      <c r="N63" s="584"/>
      <c r="O63" s="585" t="s">
        <v>1799</v>
      </c>
      <c r="P63" s="585"/>
      <c r="Q63" s="585"/>
      <c r="R63" s="585"/>
      <c r="S63" s="451"/>
    </row>
    <row r="64" spans="1:19" s="457" customFormat="1" ht="56.25" x14ac:dyDescent="0.15">
      <c r="A64" s="597">
        <v>30</v>
      </c>
      <c r="B64" s="357" t="s">
        <v>8532</v>
      </c>
      <c r="C64" s="567" t="s">
        <v>8714</v>
      </c>
      <c r="D64" s="567" t="s">
        <v>8533</v>
      </c>
      <c r="E64" s="567" t="s">
        <v>8937</v>
      </c>
      <c r="F64" s="486">
        <v>1554.77</v>
      </c>
      <c r="G64" s="486" t="s">
        <v>5734</v>
      </c>
      <c r="H64" s="568">
        <v>42786</v>
      </c>
      <c r="I64" s="589" t="s">
        <v>8508</v>
      </c>
      <c r="J64" s="355" t="s">
        <v>8534</v>
      </c>
      <c r="K64" s="583"/>
      <c r="L64" s="584"/>
      <c r="M64" s="583"/>
      <c r="N64" s="584"/>
      <c r="O64" s="585"/>
      <c r="P64" s="585"/>
      <c r="Q64" s="585"/>
      <c r="R64" s="585"/>
      <c r="S64" s="547" t="s">
        <v>9290</v>
      </c>
    </row>
    <row r="65" spans="1:19" s="457" customFormat="1" ht="33.75" x14ac:dyDescent="0.15">
      <c r="A65" s="597">
        <v>31</v>
      </c>
      <c r="B65" s="357" t="s">
        <v>8715</v>
      </c>
      <c r="C65" s="567" t="s">
        <v>8716</v>
      </c>
      <c r="D65" s="567" t="s">
        <v>8702</v>
      </c>
      <c r="E65" s="567" t="s">
        <v>8702</v>
      </c>
      <c r="F65" s="486" t="s">
        <v>5699</v>
      </c>
      <c r="G65" s="486" t="s">
        <v>5734</v>
      </c>
      <c r="H65" s="568">
        <v>42794</v>
      </c>
      <c r="I65" s="589" t="s">
        <v>8702</v>
      </c>
      <c r="J65" s="568" t="s">
        <v>5699</v>
      </c>
      <c r="K65" s="590" t="s">
        <v>9225</v>
      </c>
      <c r="L65" s="590" t="s">
        <v>9225</v>
      </c>
      <c r="M65" s="590" t="s">
        <v>9225</v>
      </c>
      <c r="N65" s="590" t="s">
        <v>9225</v>
      </c>
      <c r="O65" s="590" t="s">
        <v>9289</v>
      </c>
      <c r="P65" s="590" t="s">
        <v>9289</v>
      </c>
      <c r="Q65" s="590" t="s">
        <v>9289</v>
      </c>
      <c r="R65" s="590" t="s">
        <v>9289</v>
      </c>
      <c r="S65" s="451" t="s">
        <v>8702</v>
      </c>
    </row>
    <row r="66" spans="1:19" s="457" customFormat="1" ht="45.75" customHeight="1" x14ac:dyDescent="0.15">
      <c r="A66" s="597">
        <v>32</v>
      </c>
      <c r="B66" s="357" t="s">
        <v>8535</v>
      </c>
      <c r="C66" s="567" t="s">
        <v>8717</v>
      </c>
      <c r="D66" s="567" t="s">
        <v>8536</v>
      </c>
      <c r="E66" s="567" t="s">
        <v>8537</v>
      </c>
      <c r="F66" s="486">
        <v>700</v>
      </c>
      <c r="G66" s="486" t="s">
        <v>5734</v>
      </c>
      <c r="H66" s="568">
        <v>42780</v>
      </c>
      <c r="I66" s="589" t="s">
        <v>8538</v>
      </c>
      <c r="J66" s="355" t="s">
        <v>8539</v>
      </c>
      <c r="K66" s="583" t="s">
        <v>1799</v>
      </c>
      <c r="L66" s="584"/>
      <c r="M66" s="583" t="s">
        <v>1799</v>
      </c>
      <c r="N66" s="584"/>
      <c r="O66" s="585"/>
      <c r="P66" s="585"/>
      <c r="Q66" s="585" t="s">
        <v>1799</v>
      </c>
      <c r="R66" s="585"/>
      <c r="S66" s="451"/>
    </row>
    <row r="67" spans="1:19" s="457" customFormat="1" ht="27" customHeight="1" x14ac:dyDescent="0.15">
      <c r="A67" s="920">
        <v>33</v>
      </c>
      <c r="B67" s="921" t="s">
        <v>8540</v>
      </c>
      <c r="C67" s="817" t="s">
        <v>8718</v>
      </c>
      <c r="D67" s="567" t="s">
        <v>75</v>
      </c>
      <c r="E67" s="817" t="s">
        <v>8541</v>
      </c>
      <c r="F67" s="486">
        <v>412.4</v>
      </c>
      <c r="G67" s="486" t="s">
        <v>5734</v>
      </c>
      <c r="H67" s="818">
        <v>42790</v>
      </c>
      <c r="I67" s="589" t="s">
        <v>8542</v>
      </c>
      <c r="J67" s="355" t="s">
        <v>8543</v>
      </c>
      <c r="K67" s="583" t="s">
        <v>1799</v>
      </c>
      <c r="L67" s="584"/>
      <c r="M67" s="583" t="s">
        <v>1799</v>
      </c>
      <c r="N67" s="584"/>
      <c r="O67" s="585" t="s">
        <v>1799</v>
      </c>
      <c r="P67" s="585"/>
      <c r="Q67" s="585"/>
      <c r="R67" s="585"/>
      <c r="S67" s="451"/>
    </row>
    <row r="68" spans="1:19" s="457" customFormat="1" ht="29.25" customHeight="1" x14ac:dyDescent="0.15">
      <c r="A68" s="920"/>
      <c r="B68" s="921"/>
      <c r="C68" s="817"/>
      <c r="D68" s="567" t="s">
        <v>8544</v>
      </c>
      <c r="E68" s="817"/>
      <c r="F68" s="486">
        <v>842.45</v>
      </c>
      <c r="G68" s="486" t="s">
        <v>5734</v>
      </c>
      <c r="H68" s="818"/>
      <c r="I68" s="589" t="s">
        <v>8545</v>
      </c>
      <c r="J68" s="355" t="s">
        <v>8546</v>
      </c>
      <c r="K68" s="583" t="s">
        <v>1799</v>
      </c>
      <c r="L68" s="584"/>
      <c r="M68" s="583" t="s">
        <v>1799</v>
      </c>
      <c r="N68" s="584"/>
      <c r="O68" s="585" t="s">
        <v>1799</v>
      </c>
      <c r="P68" s="585"/>
      <c r="Q68" s="585"/>
      <c r="R68" s="585"/>
      <c r="S68" s="451"/>
    </row>
    <row r="69" spans="1:19" s="457" customFormat="1" ht="39" customHeight="1" x14ac:dyDescent="0.15">
      <c r="A69" s="920"/>
      <c r="B69" s="921"/>
      <c r="C69" s="817"/>
      <c r="D69" s="567" t="s">
        <v>8547</v>
      </c>
      <c r="E69" s="817"/>
      <c r="F69" s="486">
        <v>1017</v>
      </c>
      <c r="G69" s="486" t="s">
        <v>5734</v>
      </c>
      <c r="H69" s="818"/>
      <c r="I69" s="589" t="s">
        <v>8658</v>
      </c>
      <c r="J69" s="355" t="s">
        <v>8548</v>
      </c>
      <c r="K69" s="583" t="s">
        <v>1799</v>
      </c>
      <c r="L69" s="584"/>
      <c r="M69" s="583" t="s">
        <v>1799</v>
      </c>
      <c r="N69" s="584"/>
      <c r="O69" s="585" t="s">
        <v>1799</v>
      </c>
      <c r="P69" s="585"/>
      <c r="Q69" s="585"/>
      <c r="R69" s="585"/>
      <c r="S69" s="451"/>
    </row>
    <row r="70" spans="1:19" s="457" customFormat="1" ht="28.5" customHeight="1" x14ac:dyDescent="0.15">
      <c r="A70" s="597">
        <v>34</v>
      </c>
      <c r="B70" s="357" t="s">
        <v>8549</v>
      </c>
      <c r="C70" s="567" t="s">
        <v>8719</v>
      </c>
      <c r="D70" s="567" t="s">
        <v>8550</v>
      </c>
      <c r="E70" s="567" t="s">
        <v>8551</v>
      </c>
      <c r="F70" s="486">
        <v>11058.96</v>
      </c>
      <c r="G70" s="486" t="s">
        <v>5734</v>
      </c>
      <c r="H70" s="568">
        <v>42783</v>
      </c>
      <c r="I70" s="589" t="s">
        <v>8552</v>
      </c>
      <c r="J70" s="355" t="s">
        <v>8553</v>
      </c>
      <c r="K70" s="583"/>
      <c r="L70" s="584"/>
      <c r="M70" s="583"/>
      <c r="N70" s="584"/>
      <c r="O70" s="585"/>
      <c r="P70" s="585"/>
      <c r="Q70" s="585"/>
      <c r="R70" s="585"/>
      <c r="S70" s="547" t="s">
        <v>9290</v>
      </c>
    </row>
    <row r="71" spans="1:19" s="457" customFormat="1" ht="25.5" customHeight="1" x14ac:dyDescent="0.15">
      <c r="A71" s="920">
        <v>35</v>
      </c>
      <c r="B71" s="921" t="s">
        <v>8554</v>
      </c>
      <c r="C71" s="817" t="s">
        <v>8720</v>
      </c>
      <c r="D71" s="567" t="s">
        <v>8555</v>
      </c>
      <c r="E71" s="817" t="s">
        <v>8556</v>
      </c>
      <c r="F71" s="486">
        <v>667</v>
      </c>
      <c r="G71" s="486" t="s">
        <v>5868</v>
      </c>
      <c r="H71" s="568">
        <v>42824</v>
      </c>
      <c r="I71" s="589" t="s">
        <v>8557</v>
      </c>
      <c r="J71" s="355" t="s">
        <v>8558</v>
      </c>
      <c r="K71" s="583" t="s">
        <v>1799</v>
      </c>
      <c r="L71" s="584"/>
      <c r="M71" s="583" t="s">
        <v>1799</v>
      </c>
      <c r="N71" s="584"/>
      <c r="O71" s="585" t="s">
        <v>1799</v>
      </c>
      <c r="P71" s="585"/>
      <c r="Q71" s="585"/>
      <c r="R71" s="585"/>
      <c r="S71" s="547"/>
    </row>
    <row r="72" spans="1:19" s="457" customFormat="1" ht="57" customHeight="1" x14ac:dyDescent="0.15">
      <c r="A72" s="920"/>
      <c r="B72" s="921"/>
      <c r="C72" s="817"/>
      <c r="D72" s="567" t="s">
        <v>7872</v>
      </c>
      <c r="E72" s="817"/>
      <c r="F72" s="486">
        <v>5478.55</v>
      </c>
      <c r="G72" s="486" t="s">
        <v>5868</v>
      </c>
      <c r="H72" s="568">
        <v>42824</v>
      </c>
      <c r="I72" s="589" t="s">
        <v>9231</v>
      </c>
      <c r="J72" s="355" t="s">
        <v>8721</v>
      </c>
      <c r="K72" s="583" t="s">
        <v>1799</v>
      </c>
      <c r="L72" s="584"/>
      <c r="M72" s="583" t="s">
        <v>1799</v>
      </c>
      <c r="N72" s="584"/>
      <c r="O72" s="585" t="s">
        <v>1799</v>
      </c>
      <c r="P72" s="585"/>
      <c r="Q72" s="585"/>
      <c r="R72" s="585"/>
      <c r="S72" s="451"/>
    </row>
    <row r="73" spans="1:19" s="457" customFormat="1" ht="22.5" x14ac:dyDescent="0.15">
      <c r="A73" s="920"/>
      <c r="B73" s="921"/>
      <c r="C73" s="817"/>
      <c r="D73" s="567" t="s">
        <v>8659</v>
      </c>
      <c r="E73" s="817"/>
      <c r="F73" s="486">
        <v>482.83</v>
      </c>
      <c r="G73" s="486" t="s">
        <v>5868</v>
      </c>
      <c r="H73" s="568">
        <v>42824</v>
      </c>
      <c r="I73" s="589" t="s">
        <v>8557</v>
      </c>
      <c r="J73" s="355" t="s">
        <v>8559</v>
      </c>
      <c r="K73" s="583" t="s">
        <v>1799</v>
      </c>
      <c r="L73" s="584"/>
      <c r="M73" s="583" t="s">
        <v>1799</v>
      </c>
      <c r="N73" s="584"/>
      <c r="O73" s="585" t="s">
        <v>1799</v>
      </c>
      <c r="P73" s="585"/>
      <c r="Q73" s="585"/>
      <c r="R73" s="585"/>
      <c r="S73" s="451"/>
    </row>
    <row r="74" spans="1:19" s="457" customFormat="1" ht="74.25" customHeight="1" x14ac:dyDescent="0.15">
      <c r="A74" s="920"/>
      <c r="B74" s="921"/>
      <c r="C74" s="817"/>
      <c r="D74" s="567" t="s">
        <v>8560</v>
      </c>
      <c r="E74" s="817"/>
      <c r="F74" s="486">
        <v>6288</v>
      </c>
      <c r="G74" s="486" t="s">
        <v>5868</v>
      </c>
      <c r="H74" s="568">
        <v>42824</v>
      </c>
      <c r="I74" s="589" t="s">
        <v>9231</v>
      </c>
      <c r="J74" s="355" t="s">
        <v>8722</v>
      </c>
      <c r="K74" s="583" t="s">
        <v>1799</v>
      </c>
      <c r="L74" s="584"/>
      <c r="M74" s="583" t="s">
        <v>1799</v>
      </c>
      <c r="N74" s="584"/>
      <c r="O74" s="585"/>
      <c r="P74" s="585"/>
      <c r="Q74" s="585"/>
      <c r="R74" s="585" t="s">
        <v>1799</v>
      </c>
      <c r="S74" s="451" t="s">
        <v>9287</v>
      </c>
    </row>
    <row r="75" spans="1:19" s="457" customFormat="1" ht="27.75" customHeight="1" x14ac:dyDescent="0.15">
      <c r="A75" s="920">
        <v>36</v>
      </c>
      <c r="B75" s="921" t="s">
        <v>8723</v>
      </c>
      <c r="C75" s="817" t="s">
        <v>8724</v>
      </c>
      <c r="D75" s="567" t="s">
        <v>8544</v>
      </c>
      <c r="E75" s="922" t="s">
        <v>8725</v>
      </c>
      <c r="F75" s="486">
        <v>133</v>
      </c>
      <c r="G75" s="486" t="s">
        <v>5992</v>
      </c>
      <c r="H75" s="568">
        <v>42877</v>
      </c>
      <c r="I75" s="589" t="s">
        <v>8726</v>
      </c>
      <c r="J75" s="355" t="s">
        <v>8727</v>
      </c>
      <c r="K75" s="583" t="s">
        <v>1799</v>
      </c>
      <c r="L75" s="584"/>
      <c r="M75" s="583" t="s">
        <v>1799</v>
      </c>
      <c r="N75" s="584"/>
      <c r="O75" s="585" t="s">
        <v>1799</v>
      </c>
      <c r="P75" s="585"/>
      <c r="Q75" s="585"/>
      <c r="R75" s="585"/>
      <c r="S75" s="451"/>
    </row>
    <row r="76" spans="1:19" s="457" customFormat="1" ht="28.5" customHeight="1" x14ac:dyDescent="0.15">
      <c r="A76" s="920"/>
      <c r="B76" s="921"/>
      <c r="C76" s="817"/>
      <c r="D76" s="567" t="s">
        <v>8728</v>
      </c>
      <c r="E76" s="922"/>
      <c r="F76" s="486">
        <v>247</v>
      </c>
      <c r="G76" s="486" t="s">
        <v>5992</v>
      </c>
      <c r="H76" s="568">
        <v>42853</v>
      </c>
      <c r="I76" s="589" t="s">
        <v>8527</v>
      </c>
      <c r="J76" s="355" t="s">
        <v>8729</v>
      </c>
      <c r="K76" s="583" t="s">
        <v>1799</v>
      </c>
      <c r="L76" s="584"/>
      <c r="M76" s="583" t="s">
        <v>1799</v>
      </c>
      <c r="N76" s="584"/>
      <c r="O76" s="585" t="s">
        <v>1799</v>
      </c>
      <c r="P76" s="585"/>
      <c r="Q76" s="585"/>
      <c r="R76" s="585"/>
      <c r="S76" s="451"/>
    </row>
    <row r="77" spans="1:19" s="457" customFormat="1" ht="34.5" customHeight="1" x14ac:dyDescent="0.15">
      <c r="A77" s="920"/>
      <c r="B77" s="921"/>
      <c r="C77" s="817"/>
      <c r="D77" s="567" t="s">
        <v>5860</v>
      </c>
      <c r="E77" s="922"/>
      <c r="F77" s="486">
        <v>2244</v>
      </c>
      <c r="G77" s="486" t="s">
        <v>5992</v>
      </c>
      <c r="H77" s="568">
        <v>42850</v>
      </c>
      <c r="I77" s="589" t="s">
        <v>8730</v>
      </c>
      <c r="J77" s="355" t="s">
        <v>8731</v>
      </c>
      <c r="K77" s="583" t="s">
        <v>1799</v>
      </c>
      <c r="L77" s="584"/>
      <c r="M77" s="583" t="s">
        <v>1799</v>
      </c>
      <c r="N77" s="584"/>
      <c r="O77" s="585" t="s">
        <v>1799</v>
      </c>
      <c r="P77" s="585"/>
      <c r="Q77" s="585"/>
      <c r="R77" s="585"/>
      <c r="S77" s="451"/>
    </row>
    <row r="78" spans="1:19" s="457" customFormat="1" ht="18.75" x14ac:dyDescent="0.15">
      <c r="A78" s="920"/>
      <c r="B78" s="921"/>
      <c r="C78" s="817"/>
      <c r="D78" s="567" t="s">
        <v>5857</v>
      </c>
      <c r="E78" s="922"/>
      <c r="F78" s="486">
        <v>85.5</v>
      </c>
      <c r="G78" s="486" t="s">
        <v>5992</v>
      </c>
      <c r="H78" s="568">
        <v>42850</v>
      </c>
      <c r="I78" s="589" t="s">
        <v>8732</v>
      </c>
      <c r="J78" s="355" t="s">
        <v>8733</v>
      </c>
      <c r="K78" s="583" t="s">
        <v>1799</v>
      </c>
      <c r="L78" s="584"/>
      <c r="M78" s="583" t="s">
        <v>1799</v>
      </c>
      <c r="N78" s="584"/>
      <c r="O78" s="585" t="s">
        <v>1799</v>
      </c>
      <c r="P78" s="585"/>
      <c r="Q78" s="585"/>
      <c r="R78" s="585"/>
      <c r="S78" s="451"/>
    </row>
    <row r="79" spans="1:19" s="457" customFormat="1" ht="37.5" customHeight="1" x14ac:dyDescent="0.15">
      <c r="A79" s="920"/>
      <c r="B79" s="921"/>
      <c r="C79" s="817"/>
      <c r="D79" s="567" t="s">
        <v>8734</v>
      </c>
      <c r="E79" s="922"/>
      <c r="F79" s="486">
        <v>466.36</v>
      </c>
      <c r="G79" s="486" t="s">
        <v>5992</v>
      </c>
      <c r="H79" s="568">
        <v>42850</v>
      </c>
      <c r="I79" s="589" t="s">
        <v>8735</v>
      </c>
      <c r="J79" s="355" t="s">
        <v>8736</v>
      </c>
      <c r="K79" s="583" t="s">
        <v>1799</v>
      </c>
      <c r="L79" s="584"/>
      <c r="M79" s="583" t="s">
        <v>1799</v>
      </c>
      <c r="N79" s="584"/>
      <c r="O79" s="585" t="s">
        <v>1799</v>
      </c>
      <c r="P79" s="585"/>
      <c r="Q79" s="585"/>
      <c r="R79" s="585"/>
      <c r="S79" s="451"/>
    </row>
    <row r="80" spans="1:19" s="457" customFormat="1" ht="18.75" x14ac:dyDescent="0.15">
      <c r="A80" s="920"/>
      <c r="B80" s="921"/>
      <c r="C80" s="817"/>
      <c r="D80" s="567" t="s">
        <v>75</v>
      </c>
      <c r="E80" s="922"/>
      <c r="F80" s="486">
        <v>5072</v>
      </c>
      <c r="G80" s="486" t="s">
        <v>5992</v>
      </c>
      <c r="H80" s="568">
        <v>42851</v>
      </c>
      <c r="I80" s="589" t="s">
        <v>8737</v>
      </c>
      <c r="J80" s="355" t="s">
        <v>8738</v>
      </c>
      <c r="K80" s="583" t="s">
        <v>1799</v>
      </c>
      <c r="L80" s="584"/>
      <c r="M80" s="583" t="s">
        <v>1799</v>
      </c>
      <c r="N80" s="584"/>
      <c r="O80" s="585" t="s">
        <v>1799</v>
      </c>
      <c r="P80" s="585"/>
      <c r="Q80" s="585"/>
      <c r="R80" s="585"/>
      <c r="S80" s="451"/>
    </row>
    <row r="81" spans="1:19" s="457" customFormat="1" ht="18.75" x14ac:dyDescent="0.15">
      <c r="A81" s="920"/>
      <c r="B81" s="921"/>
      <c r="C81" s="817"/>
      <c r="D81" s="567" t="s">
        <v>5862</v>
      </c>
      <c r="E81" s="922"/>
      <c r="F81" s="486">
        <v>1876.51</v>
      </c>
      <c r="G81" s="486" t="s">
        <v>5992</v>
      </c>
      <c r="H81" s="568">
        <v>42850</v>
      </c>
      <c r="I81" s="589" t="s">
        <v>8732</v>
      </c>
      <c r="J81" s="355" t="s">
        <v>8739</v>
      </c>
      <c r="K81" s="583" t="s">
        <v>1799</v>
      </c>
      <c r="L81" s="584"/>
      <c r="M81" s="583" t="s">
        <v>1799</v>
      </c>
      <c r="N81" s="584"/>
      <c r="O81" s="585" t="s">
        <v>1799</v>
      </c>
      <c r="P81" s="585"/>
      <c r="Q81" s="585"/>
      <c r="R81" s="585"/>
      <c r="S81" s="451"/>
    </row>
    <row r="82" spans="1:19" s="457" customFormat="1" ht="27" customHeight="1" x14ac:dyDescent="0.15">
      <c r="A82" s="597">
        <v>37</v>
      </c>
      <c r="B82" s="357" t="s">
        <v>8561</v>
      </c>
      <c r="C82" s="567" t="s">
        <v>8740</v>
      </c>
      <c r="D82" s="567" t="s">
        <v>6616</v>
      </c>
      <c r="E82" s="567" t="s">
        <v>8660</v>
      </c>
      <c r="F82" s="486">
        <v>200</v>
      </c>
      <c r="G82" s="486" t="s">
        <v>5734</v>
      </c>
      <c r="H82" s="568">
        <v>42788</v>
      </c>
      <c r="I82" s="589" t="s">
        <v>8562</v>
      </c>
      <c r="J82" s="355" t="s">
        <v>8563</v>
      </c>
      <c r="K82" s="583" t="s">
        <v>1799</v>
      </c>
      <c r="L82" s="584"/>
      <c r="M82" s="583" t="s">
        <v>1799</v>
      </c>
      <c r="N82" s="584"/>
      <c r="O82" s="585" t="s">
        <v>1799</v>
      </c>
      <c r="P82" s="585"/>
      <c r="Q82" s="585"/>
      <c r="R82" s="585"/>
      <c r="S82" s="451"/>
    </row>
    <row r="83" spans="1:19" s="457" customFormat="1" ht="42" customHeight="1" x14ac:dyDescent="0.15">
      <c r="A83" s="597">
        <v>38</v>
      </c>
      <c r="B83" s="357" t="s">
        <v>8564</v>
      </c>
      <c r="C83" s="567" t="s">
        <v>8741</v>
      </c>
      <c r="D83" s="567" t="s">
        <v>5707</v>
      </c>
      <c r="E83" s="567" t="s">
        <v>8565</v>
      </c>
      <c r="F83" s="486">
        <v>4549.5</v>
      </c>
      <c r="G83" s="486" t="s">
        <v>5868</v>
      </c>
      <c r="H83" s="568">
        <v>42800</v>
      </c>
      <c r="I83" s="589" t="s">
        <v>8566</v>
      </c>
      <c r="J83" s="355" t="s">
        <v>8567</v>
      </c>
      <c r="K83" s="583" t="s">
        <v>1799</v>
      </c>
      <c r="L83" s="584"/>
      <c r="M83" s="583" t="s">
        <v>1799</v>
      </c>
      <c r="N83" s="584"/>
      <c r="O83" s="585"/>
      <c r="P83" s="585"/>
      <c r="Q83" s="585" t="s">
        <v>1799</v>
      </c>
      <c r="R83" s="585"/>
      <c r="S83" s="451"/>
    </row>
    <row r="84" spans="1:19" s="457" customFormat="1" ht="33.75" x14ac:dyDescent="0.15">
      <c r="A84" s="597">
        <v>39</v>
      </c>
      <c r="B84" s="357" t="s">
        <v>8568</v>
      </c>
      <c r="C84" s="567" t="s">
        <v>9232</v>
      </c>
      <c r="D84" s="567" t="s">
        <v>5843</v>
      </c>
      <c r="E84" s="567" t="s">
        <v>8569</v>
      </c>
      <c r="F84" s="486">
        <v>1920</v>
      </c>
      <c r="G84" s="486" t="s">
        <v>5868</v>
      </c>
      <c r="H84" s="568">
        <v>42795</v>
      </c>
      <c r="I84" s="589" t="s">
        <v>8570</v>
      </c>
      <c r="J84" s="355" t="s">
        <v>8571</v>
      </c>
      <c r="K84" s="583" t="s">
        <v>1799</v>
      </c>
      <c r="L84" s="584"/>
      <c r="M84" s="583" t="s">
        <v>1799</v>
      </c>
      <c r="N84" s="584"/>
      <c r="O84" s="585"/>
      <c r="P84" s="585"/>
      <c r="Q84" s="585" t="s">
        <v>1799</v>
      </c>
      <c r="R84" s="585"/>
      <c r="S84" s="547"/>
    </row>
    <row r="85" spans="1:19" s="457" customFormat="1" ht="24" customHeight="1" x14ac:dyDescent="0.15">
      <c r="A85" s="597">
        <v>40</v>
      </c>
      <c r="B85" s="357" t="s">
        <v>8572</v>
      </c>
      <c r="C85" s="567" t="s">
        <v>9233</v>
      </c>
      <c r="D85" s="567" t="s">
        <v>8573</v>
      </c>
      <c r="E85" s="567" t="s">
        <v>8574</v>
      </c>
      <c r="F85" s="486">
        <v>4035.6</v>
      </c>
      <c r="G85" s="486" t="s">
        <v>5868</v>
      </c>
      <c r="H85" s="568">
        <v>42801</v>
      </c>
      <c r="I85" s="589" t="s">
        <v>8575</v>
      </c>
      <c r="J85" s="355" t="s">
        <v>8576</v>
      </c>
      <c r="K85" s="583" t="s">
        <v>1799</v>
      </c>
      <c r="L85" s="584"/>
      <c r="M85" s="583" t="s">
        <v>1799</v>
      </c>
      <c r="N85" s="584"/>
      <c r="O85" s="585"/>
      <c r="P85" s="585"/>
      <c r="Q85" s="585" t="s">
        <v>1799</v>
      </c>
      <c r="R85" s="585"/>
      <c r="S85" s="547"/>
    </row>
    <row r="86" spans="1:19" s="457" customFormat="1" ht="27" customHeight="1" x14ac:dyDescent="0.15">
      <c r="A86" s="920">
        <v>41</v>
      </c>
      <c r="B86" s="921" t="s">
        <v>8577</v>
      </c>
      <c r="C86" s="817" t="s">
        <v>8742</v>
      </c>
      <c r="D86" s="567" t="s">
        <v>8578</v>
      </c>
      <c r="E86" s="817" t="s">
        <v>8661</v>
      </c>
      <c r="F86" s="486">
        <v>699.72</v>
      </c>
      <c r="G86" s="486" t="s">
        <v>5868</v>
      </c>
      <c r="H86" s="818">
        <v>42818</v>
      </c>
      <c r="I86" s="589" t="s">
        <v>8579</v>
      </c>
      <c r="J86" s="355" t="s">
        <v>8580</v>
      </c>
      <c r="K86" s="583" t="s">
        <v>1799</v>
      </c>
      <c r="L86" s="584"/>
      <c r="M86" s="583" t="s">
        <v>1799</v>
      </c>
      <c r="N86" s="584"/>
      <c r="O86" s="585"/>
      <c r="P86" s="585"/>
      <c r="Q86" s="585" t="s">
        <v>1799</v>
      </c>
      <c r="R86" s="585"/>
      <c r="S86" s="451"/>
    </row>
    <row r="87" spans="1:19" s="457" customFormat="1" ht="34.5" customHeight="1" x14ac:dyDescent="0.15">
      <c r="A87" s="920"/>
      <c r="B87" s="921"/>
      <c r="C87" s="817"/>
      <c r="D87" s="567" t="s">
        <v>8581</v>
      </c>
      <c r="E87" s="817"/>
      <c r="F87" s="486">
        <v>238</v>
      </c>
      <c r="G87" s="486" t="s">
        <v>5868</v>
      </c>
      <c r="H87" s="818"/>
      <c r="I87" s="589" t="s">
        <v>8582</v>
      </c>
      <c r="J87" s="355" t="s">
        <v>8583</v>
      </c>
      <c r="K87" s="583" t="s">
        <v>1799</v>
      </c>
      <c r="L87" s="584"/>
      <c r="M87" s="583" t="s">
        <v>1799</v>
      </c>
      <c r="N87" s="584"/>
      <c r="O87" s="585" t="s">
        <v>1799</v>
      </c>
      <c r="P87" s="585"/>
      <c r="Q87" s="585"/>
      <c r="R87" s="585"/>
      <c r="S87" s="451"/>
    </row>
    <row r="88" spans="1:19" s="457" customFormat="1" ht="36" customHeight="1" x14ac:dyDescent="0.15">
      <c r="A88" s="920"/>
      <c r="B88" s="921"/>
      <c r="C88" s="817"/>
      <c r="D88" s="567" t="s">
        <v>8584</v>
      </c>
      <c r="E88" s="817"/>
      <c r="F88" s="486">
        <v>349.35</v>
      </c>
      <c r="G88" s="486" t="s">
        <v>5868</v>
      </c>
      <c r="H88" s="818"/>
      <c r="I88" s="589" t="s">
        <v>8585</v>
      </c>
      <c r="J88" s="355" t="s">
        <v>8586</v>
      </c>
      <c r="K88" s="583" t="s">
        <v>1799</v>
      </c>
      <c r="L88" s="584"/>
      <c r="M88" s="583" t="s">
        <v>1799</v>
      </c>
      <c r="N88" s="584"/>
      <c r="O88" s="585" t="s">
        <v>1799</v>
      </c>
      <c r="P88" s="585"/>
      <c r="Q88" s="585"/>
      <c r="R88" s="585"/>
      <c r="S88" s="451"/>
    </row>
    <row r="89" spans="1:19" s="457" customFormat="1" ht="33.75" customHeight="1" x14ac:dyDescent="0.15">
      <c r="A89" s="920"/>
      <c r="B89" s="921"/>
      <c r="C89" s="817"/>
      <c r="D89" s="567" t="s">
        <v>8587</v>
      </c>
      <c r="E89" s="817"/>
      <c r="F89" s="486">
        <v>633.65</v>
      </c>
      <c r="G89" s="486" t="s">
        <v>5868</v>
      </c>
      <c r="H89" s="818"/>
      <c r="I89" s="589" t="s">
        <v>8588</v>
      </c>
      <c r="J89" s="355" t="s">
        <v>8589</v>
      </c>
      <c r="K89" s="583" t="s">
        <v>1799</v>
      </c>
      <c r="L89" s="584"/>
      <c r="M89" s="583" t="s">
        <v>1799</v>
      </c>
      <c r="N89" s="584"/>
      <c r="O89" s="585"/>
      <c r="P89" s="585"/>
      <c r="Q89" s="585" t="s">
        <v>1799</v>
      </c>
      <c r="R89" s="585"/>
      <c r="S89" s="451"/>
    </row>
    <row r="90" spans="1:19" s="457" customFormat="1" ht="27.75" customHeight="1" x14ac:dyDescent="0.15">
      <c r="A90" s="920"/>
      <c r="B90" s="921"/>
      <c r="C90" s="817"/>
      <c r="D90" s="567" t="s">
        <v>8590</v>
      </c>
      <c r="E90" s="817"/>
      <c r="F90" s="486">
        <v>344.75</v>
      </c>
      <c r="G90" s="486" t="s">
        <v>5868</v>
      </c>
      <c r="H90" s="818"/>
      <c r="I90" s="589" t="s">
        <v>8527</v>
      </c>
      <c r="J90" s="355" t="s">
        <v>8591</v>
      </c>
      <c r="K90" s="583" t="s">
        <v>1799</v>
      </c>
      <c r="L90" s="584"/>
      <c r="M90" s="583" t="s">
        <v>1799</v>
      </c>
      <c r="N90" s="584"/>
      <c r="O90" s="585"/>
      <c r="P90" s="585"/>
      <c r="Q90" s="585" t="s">
        <v>1799</v>
      </c>
      <c r="R90" s="585"/>
      <c r="S90" s="451"/>
    </row>
    <row r="91" spans="1:19" s="457" customFormat="1" ht="45.75" customHeight="1" x14ac:dyDescent="0.15">
      <c r="A91" s="597">
        <v>42</v>
      </c>
      <c r="B91" s="357" t="s">
        <v>8743</v>
      </c>
      <c r="C91" s="567" t="s">
        <v>8744</v>
      </c>
      <c r="D91" s="567" t="s">
        <v>8745</v>
      </c>
      <c r="E91" s="567" t="s">
        <v>8746</v>
      </c>
      <c r="F91" s="486">
        <v>9750</v>
      </c>
      <c r="G91" s="486" t="s">
        <v>6012</v>
      </c>
      <c r="H91" s="568">
        <v>42863</v>
      </c>
      <c r="I91" s="589" t="s">
        <v>8747</v>
      </c>
      <c r="J91" s="355" t="s">
        <v>8748</v>
      </c>
      <c r="K91" s="583" t="s">
        <v>1799</v>
      </c>
      <c r="L91" s="584"/>
      <c r="M91" s="583" t="s">
        <v>1799</v>
      </c>
      <c r="N91" s="584"/>
      <c r="O91" s="585"/>
      <c r="P91" s="585"/>
      <c r="Q91" s="585" t="s">
        <v>1799</v>
      </c>
      <c r="R91" s="585"/>
      <c r="S91" s="451"/>
    </row>
    <row r="92" spans="1:19" s="457" customFormat="1" ht="38.25" customHeight="1" x14ac:dyDescent="0.15">
      <c r="A92" s="920">
        <v>43</v>
      </c>
      <c r="B92" s="921" t="s">
        <v>8592</v>
      </c>
      <c r="C92" s="817" t="s">
        <v>8749</v>
      </c>
      <c r="D92" s="567" t="s">
        <v>6463</v>
      </c>
      <c r="E92" s="817" t="s">
        <v>8593</v>
      </c>
      <c r="F92" s="486">
        <v>15691.61</v>
      </c>
      <c r="G92" s="486" t="s">
        <v>5868</v>
      </c>
      <c r="H92" s="818">
        <v>42810</v>
      </c>
      <c r="I92" s="589" t="s">
        <v>8594</v>
      </c>
      <c r="J92" s="355" t="s">
        <v>8595</v>
      </c>
      <c r="K92" s="583" t="s">
        <v>1799</v>
      </c>
      <c r="L92" s="584"/>
      <c r="M92" s="583" t="s">
        <v>1799</v>
      </c>
      <c r="N92" s="584"/>
      <c r="O92" s="585" t="s">
        <v>1799</v>
      </c>
      <c r="P92" s="585"/>
      <c r="Q92" s="585"/>
      <c r="R92" s="585"/>
      <c r="S92" s="451"/>
    </row>
    <row r="93" spans="1:19" s="457" customFormat="1" ht="22.5" x14ac:dyDescent="0.15">
      <c r="A93" s="920"/>
      <c r="B93" s="921"/>
      <c r="C93" s="817"/>
      <c r="D93" s="567" t="s">
        <v>7163</v>
      </c>
      <c r="E93" s="817"/>
      <c r="F93" s="486">
        <v>4568</v>
      </c>
      <c r="G93" s="486" t="s">
        <v>5868</v>
      </c>
      <c r="H93" s="818"/>
      <c r="I93" s="589" t="s">
        <v>8596</v>
      </c>
      <c r="J93" s="355" t="s">
        <v>8597</v>
      </c>
      <c r="K93" s="583" t="s">
        <v>1799</v>
      </c>
      <c r="L93" s="584"/>
      <c r="M93" s="583" t="s">
        <v>1799</v>
      </c>
      <c r="N93" s="584"/>
      <c r="O93" s="585" t="s">
        <v>1799</v>
      </c>
      <c r="P93" s="585"/>
      <c r="Q93" s="585"/>
      <c r="R93" s="585"/>
      <c r="S93" s="451"/>
    </row>
    <row r="94" spans="1:19" s="457" customFormat="1" ht="30.75" customHeight="1" x14ac:dyDescent="0.15">
      <c r="A94" s="920">
        <v>44</v>
      </c>
      <c r="B94" s="921" t="s">
        <v>8598</v>
      </c>
      <c r="C94" s="817" t="s">
        <v>8750</v>
      </c>
      <c r="D94" s="567" t="s">
        <v>8599</v>
      </c>
      <c r="E94" s="817" t="s">
        <v>8600</v>
      </c>
      <c r="F94" s="486">
        <v>865.7</v>
      </c>
      <c r="G94" s="486" t="s">
        <v>5868</v>
      </c>
      <c r="H94" s="818">
        <v>42800</v>
      </c>
      <c r="I94" s="589" t="s">
        <v>8601</v>
      </c>
      <c r="J94" s="355" t="s">
        <v>8602</v>
      </c>
      <c r="K94" s="583" t="s">
        <v>1799</v>
      </c>
      <c r="L94" s="584"/>
      <c r="M94" s="583" t="s">
        <v>1799</v>
      </c>
      <c r="N94" s="584"/>
      <c r="O94" s="585"/>
      <c r="P94" s="585"/>
      <c r="Q94" s="585" t="s">
        <v>1799</v>
      </c>
      <c r="R94" s="585"/>
      <c r="S94" s="451"/>
    </row>
    <row r="95" spans="1:19" s="457" customFormat="1" ht="26.25" customHeight="1" x14ac:dyDescent="0.15">
      <c r="A95" s="920"/>
      <c r="B95" s="921"/>
      <c r="C95" s="817"/>
      <c r="D95" s="567" t="s">
        <v>7719</v>
      </c>
      <c r="E95" s="817"/>
      <c r="F95" s="486">
        <v>99</v>
      </c>
      <c r="G95" s="486" t="s">
        <v>5868</v>
      </c>
      <c r="H95" s="818"/>
      <c r="I95" s="589" t="s">
        <v>8603</v>
      </c>
      <c r="J95" s="355" t="s">
        <v>8604</v>
      </c>
      <c r="K95" s="583" t="s">
        <v>1799</v>
      </c>
      <c r="L95" s="584"/>
      <c r="M95" s="583" t="s">
        <v>1799</v>
      </c>
      <c r="N95" s="584"/>
      <c r="O95" s="585"/>
      <c r="P95" s="585"/>
      <c r="Q95" s="585" t="s">
        <v>1799</v>
      </c>
      <c r="R95" s="585"/>
      <c r="S95" s="451"/>
    </row>
    <row r="96" spans="1:19" s="457" customFormat="1" ht="21.75" customHeight="1" x14ac:dyDescent="0.15">
      <c r="A96" s="920">
        <v>45</v>
      </c>
      <c r="B96" s="921" t="s">
        <v>8605</v>
      </c>
      <c r="C96" s="817" t="s">
        <v>8751</v>
      </c>
      <c r="D96" s="567" t="s">
        <v>5716</v>
      </c>
      <c r="E96" s="922" t="s">
        <v>5902</v>
      </c>
      <c r="F96" s="486">
        <v>169.5</v>
      </c>
      <c r="G96" s="486" t="s">
        <v>5734</v>
      </c>
      <c r="H96" s="818">
        <v>42790</v>
      </c>
      <c r="I96" s="924" t="s">
        <v>8606</v>
      </c>
      <c r="J96" s="355" t="s">
        <v>8607</v>
      </c>
      <c r="K96" s="583" t="s">
        <v>1799</v>
      </c>
      <c r="L96" s="584"/>
      <c r="M96" s="583" t="s">
        <v>1799</v>
      </c>
      <c r="N96" s="584"/>
      <c r="O96" s="585" t="s">
        <v>1799</v>
      </c>
      <c r="P96" s="585"/>
      <c r="Q96" s="585"/>
      <c r="R96" s="585"/>
      <c r="S96" s="451"/>
    </row>
    <row r="97" spans="1:19" s="457" customFormat="1" ht="18.75" x14ac:dyDescent="0.15">
      <c r="A97" s="920"/>
      <c r="B97" s="921"/>
      <c r="C97" s="817"/>
      <c r="D97" s="567" t="s">
        <v>5719</v>
      </c>
      <c r="E97" s="922"/>
      <c r="F97" s="486">
        <v>169.5</v>
      </c>
      <c r="G97" s="486" t="s">
        <v>5734</v>
      </c>
      <c r="H97" s="818"/>
      <c r="I97" s="924"/>
      <c r="J97" s="355" t="s">
        <v>8608</v>
      </c>
      <c r="K97" s="583" t="s">
        <v>1799</v>
      </c>
      <c r="L97" s="584"/>
      <c r="M97" s="583" t="s">
        <v>1799</v>
      </c>
      <c r="N97" s="584"/>
      <c r="O97" s="585" t="s">
        <v>1799</v>
      </c>
      <c r="P97" s="585"/>
      <c r="Q97" s="585"/>
      <c r="R97" s="585"/>
      <c r="S97" s="451"/>
    </row>
    <row r="98" spans="1:19" s="457" customFormat="1" ht="33.75" x14ac:dyDescent="0.15">
      <c r="A98" s="597">
        <v>46</v>
      </c>
      <c r="B98" s="357" t="s">
        <v>8752</v>
      </c>
      <c r="C98" s="567" t="s">
        <v>8753</v>
      </c>
      <c r="D98" s="567" t="s">
        <v>6019</v>
      </c>
      <c r="E98" s="567" t="s">
        <v>8754</v>
      </c>
      <c r="F98" s="486">
        <v>40000</v>
      </c>
      <c r="G98" s="486" t="s">
        <v>6012</v>
      </c>
      <c r="H98" s="568">
        <v>42874</v>
      </c>
      <c r="I98" s="589" t="s">
        <v>8755</v>
      </c>
      <c r="J98" s="355" t="s">
        <v>8756</v>
      </c>
      <c r="K98" s="583" t="s">
        <v>1799</v>
      </c>
      <c r="L98" s="584"/>
      <c r="M98" s="583" t="s">
        <v>1799</v>
      </c>
      <c r="N98" s="584"/>
      <c r="O98" s="585" t="s">
        <v>1799</v>
      </c>
      <c r="P98" s="585"/>
      <c r="Q98" s="585"/>
      <c r="R98" s="585"/>
      <c r="S98" s="451"/>
    </row>
    <row r="99" spans="1:19" s="457" customFormat="1" ht="24.75" customHeight="1" x14ac:dyDescent="0.15">
      <c r="A99" s="920">
        <v>47</v>
      </c>
      <c r="B99" s="921" t="s">
        <v>8609</v>
      </c>
      <c r="C99" s="817" t="s">
        <v>8757</v>
      </c>
      <c r="D99" s="567" t="s">
        <v>75</v>
      </c>
      <c r="E99" s="817" t="s">
        <v>8541</v>
      </c>
      <c r="F99" s="486">
        <v>1491.12</v>
      </c>
      <c r="G99" s="486" t="s">
        <v>5868</v>
      </c>
      <c r="H99" s="818">
        <v>42800</v>
      </c>
      <c r="I99" s="589" t="s">
        <v>8610</v>
      </c>
      <c r="J99" s="355" t="s">
        <v>8611</v>
      </c>
      <c r="K99" s="583" t="s">
        <v>1799</v>
      </c>
      <c r="L99" s="584"/>
      <c r="M99" s="583" t="s">
        <v>1799</v>
      </c>
      <c r="N99" s="584"/>
      <c r="O99" s="585" t="s">
        <v>1799</v>
      </c>
      <c r="P99" s="585"/>
      <c r="Q99" s="585"/>
      <c r="R99" s="585"/>
      <c r="S99" s="451"/>
    </row>
    <row r="100" spans="1:19" s="457" customFormat="1" ht="24" customHeight="1" x14ac:dyDescent="0.15">
      <c r="A100" s="920"/>
      <c r="B100" s="921"/>
      <c r="C100" s="817"/>
      <c r="D100" s="567" t="s">
        <v>6616</v>
      </c>
      <c r="E100" s="817"/>
      <c r="F100" s="486">
        <v>2466.79</v>
      </c>
      <c r="G100" s="486" t="s">
        <v>5868</v>
      </c>
      <c r="H100" s="818"/>
      <c r="I100" s="589" t="s">
        <v>8612</v>
      </c>
      <c r="J100" s="355" t="s">
        <v>8613</v>
      </c>
      <c r="K100" s="583" t="s">
        <v>1799</v>
      </c>
      <c r="L100" s="584"/>
      <c r="M100" s="583" t="s">
        <v>1799</v>
      </c>
      <c r="N100" s="584"/>
      <c r="O100" s="585" t="s">
        <v>1799</v>
      </c>
      <c r="P100" s="585"/>
      <c r="Q100" s="585"/>
      <c r="R100" s="585"/>
      <c r="S100" s="451"/>
    </row>
    <row r="101" spans="1:19" s="457" customFormat="1" ht="33.75" customHeight="1" x14ac:dyDescent="0.15">
      <c r="A101" s="597">
        <v>48</v>
      </c>
      <c r="B101" s="357" t="s">
        <v>8614</v>
      </c>
      <c r="C101" s="567" t="s">
        <v>8758</v>
      </c>
      <c r="D101" s="567" t="s">
        <v>8662</v>
      </c>
      <c r="E101" s="567" t="s">
        <v>8615</v>
      </c>
      <c r="F101" s="486">
        <v>1650</v>
      </c>
      <c r="G101" s="486" t="s">
        <v>5868</v>
      </c>
      <c r="H101" s="568">
        <v>42802</v>
      </c>
      <c r="I101" s="589" t="s">
        <v>8616</v>
      </c>
      <c r="J101" s="355" t="s">
        <v>8617</v>
      </c>
      <c r="K101" s="583" t="s">
        <v>1799</v>
      </c>
      <c r="L101" s="584"/>
      <c r="M101" s="583" t="s">
        <v>1799</v>
      </c>
      <c r="N101" s="584"/>
      <c r="O101" s="585"/>
      <c r="P101" s="585"/>
      <c r="Q101" s="585" t="s">
        <v>1799</v>
      </c>
      <c r="R101" s="585"/>
      <c r="S101" s="451"/>
    </row>
    <row r="102" spans="1:19" s="457" customFormat="1" ht="18.75" x14ac:dyDescent="0.15">
      <c r="A102" s="920">
        <v>49</v>
      </c>
      <c r="B102" s="921" t="s">
        <v>8759</v>
      </c>
      <c r="C102" s="817" t="s">
        <v>8760</v>
      </c>
      <c r="D102" s="592" t="s">
        <v>8761</v>
      </c>
      <c r="E102" s="817" t="s">
        <v>8762</v>
      </c>
      <c r="F102" s="486">
        <v>490</v>
      </c>
      <c r="G102" s="486" t="s">
        <v>5992</v>
      </c>
      <c r="H102" s="818">
        <v>42849</v>
      </c>
      <c r="I102" s="818" t="s">
        <v>8616</v>
      </c>
      <c r="J102" s="355" t="s">
        <v>8763</v>
      </c>
      <c r="K102" s="583" t="s">
        <v>1799</v>
      </c>
      <c r="L102" s="584"/>
      <c r="M102" s="583" t="s">
        <v>1799</v>
      </c>
      <c r="N102" s="584"/>
      <c r="O102" s="585" t="s">
        <v>1799</v>
      </c>
      <c r="P102" s="585"/>
      <c r="Q102" s="585"/>
      <c r="R102" s="585"/>
      <c r="S102" s="451"/>
    </row>
    <row r="103" spans="1:19" s="457" customFormat="1" ht="18.75" x14ac:dyDescent="0.15">
      <c r="A103" s="920"/>
      <c r="B103" s="921"/>
      <c r="C103" s="817"/>
      <c r="D103" s="592" t="s">
        <v>8764</v>
      </c>
      <c r="E103" s="817"/>
      <c r="F103" s="486">
        <v>250</v>
      </c>
      <c r="G103" s="486" t="s">
        <v>5992</v>
      </c>
      <c r="H103" s="818"/>
      <c r="I103" s="818"/>
      <c r="J103" s="355" t="s">
        <v>8765</v>
      </c>
      <c r="K103" s="583" t="s">
        <v>1799</v>
      </c>
      <c r="L103" s="584"/>
      <c r="M103" s="583" t="s">
        <v>1799</v>
      </c>
      <c r="N103" s="584"/>
      <c r="O103" s="585" t="s">
        <v>1799</v>
      </c>
      <c r="P103" s="585"/>
      <c r="Q103" s="585"/>
      <c r="R103" s="585"/>
      <c r="S103" s="451"/>
    </row>
    <row r="104" spans="1:19" s="457" customFormat="1" ht="18.75" x14ac:dyDescent="0.15">
      <c r="A104" s="920"/>
      <c r="B104" s="921"/>
      <c r="C104" s="817"/>
      <c r="D104" s="592" t="s">
        <v>8766</v>
      </c>
      <c r="E104" s="817"/>
      <c r="F104" s="486">
        <v>250</v>
      </c>
      <c r="G104" s="486" t="s">
        <v>5992</v>
      </c>
      <c r="H104" s="818"/>
      <c r="I104" s="818"/>
      <c r="J104" s="355" t="s">
        <v>8767</v>
      </c>
      <c r="K104" s="583" t="s">
        <v>1799</v>
      </c>
      <c r="L104" s="584"/>
      <c r="M104" s="583" t="s">
        <v>1799</v>
      </c>
      <c r="N104" s="584"/>
      <c r="O104" s="585" t="s">
        <v>1799</v>
      </c>
      <c r="P104" s="585"/>
      <c r="Q104" s="585"/>
      <c r="R104" s="585"/>
      <c r="S104" s="451"/>
    </row>
    <row r="105" spans="1:19" s="457" customFormat="1" ht="18.75" x14ac:dyDescent="0.15">
      <c r="A105" s="920"/>
      <c r="B105" s="921"/>
      <c r="C105" s="817"/>
      <c r="D105" s="592" t="s">
        <v>8768</v>
      </c>
      <c r="E105" s="817"/>
      <c r="F105" s="486">
        <v>1830.5</v>
      </c>
      <c r="G105" s="486" t="s">
        <v>5992</v>
      </c>
      <c r="H105" s="818"/>
      <c r="I105" s="818"/>
      <c r="J105" s="355" t="s">
        <v>8769</v>
      </c>
      <c r="K105" s="583" t="s">
        <v>1799</v>
      </c>
      <c r="L105" s="584"/>
      <c r="M105" s="583" t="s">
        <v>1799</v>
      </c>
      <c r="N105" s="584"/>
      <c r="O105" s="585" t="s">
        <v>1799</v>
      </c>
      <c r="P105" s="585"/>
      <c r="Q105" s="585"/>
      <c r="R105" s="585"/>
      <c r="S105" s="451"/>
    </row>
    <row r="106" spans="1:19" s="457" customFormat="1" ht="33.75" customHeight="1" x14ac:dyDescent="0.15">
      <c r="A106" s="920">
        <v>50</v>
      </c>
      <c r="B106" s="921" t="s">
        <v>8770</v>
      </c>
      <c r="C106" s="817" t="s">
        <v>8771</v>
      </c>
      <c r="D106" s="567" t="s">
        <v>8450</v>
      </c>
      <c r="E106" s="817" t="s">
        <v>8772</v>
      </c>
      <c r="F106" s="486">
        <f>17999.1+1810+1200</f>
        <v>21009.1</v>
      </c>
      <c r="G106" s="486" t="s">
        <v>6012</v>
      </c>
      <c r="H106" s="568">
        <v>42863</v>
      </c>
      <c r="I106" s="589" t="s">
        <v>8773</v>
      </c>
      <c r="J106" s="355" t="s">
        <v>8774</v>
      </c>
      <c r="K106" s="583" t="s">
        <v>1799</v>
      </c>
      <c r="L106" s="584"/>
      <c r="M106" s="583" t="s">
        <v>1799</v>
      </c>
      <c r="N106" s="584"/>
      <c r="O106" s="585" t="s">
        <v>1799</v>
      </c>
      <c r="P106" s="585"/>
      <c r="Q106" s="585"/>
      <c r="R106" s="585"/>
      <c r="S106" s="547"/>
    </row>
    <row r="107" spans="1:19" s="457" customFormat="1" ht="33.75" customHeight="1" x14ac:dyDescent="0.15">
      <c r="A107" s="920"/>
      <c r="B107" s="921"/>
      <c r="C107" s="817"/>
      <c r="D107" s="567" t="s">
        <v>8775</v>
      </c>
      <c r="E107" s="817"/>
      <c r="F107" s="486">
        <f>2542.5+600+500</f>
        <v>3642.5</v>
      </c>
      <c r="G107" s="486" t="s">
        <v>6012</v>
      </c>
      <c r="H107" s="568">
        <v>42863</v>
      </c>
      <c r="I107" s="589" t="s">
        <v>8773</v>
      </c>
      <c r="J107" s="355" t="s">
        <v>8776</v>
      </c>
      <c r="K107" s="583"/>
      <c r="L107" s="584"/>
      <c r="M107" s="583"/>
      <c r="N107" s="584"/>
      <c r="O107" s="585"/>
      <c r="P107" s="585"/>
      <c r="Q107" s="585"/>
      <c r="R107" s="585"/>
      <c r="S107" s="547" t="s">
        <v>9290</v>
      </c>
    </row>
    <row r="108" spans="1:19" s="457" customFormat="1" ht="18.75" x14ac:dyDescent="0.15">
      <c r="A108" s="920">
        <v>51</v>
      </c>
      <c r="B108" s="921" t="s">
        <v>8777</v>
      </c>
      <c r="C108" s="817" t="s">
        <v>8778</v>
      </c>
      <c r="D108" s="567" t="s">
        <v>5860</v>
      </c>
      <c r="E108" s="817" t="s">
        <v>8779</v>
      </c>
      <c r="F108" s="486">
        <v>284.45999999999998</v>
      </c>
      <c r="G108" s="486" t="s">
        <v>5992</v>
      </c>
      <c r="H108" s="568">
        <v>42843</v>
      </c>
      <c r="I108" s="589" t="s">
        <v>8780</v>
      </c>
      <c r="J108" s="355" t="s">
        <v>8781</v>
      </c>
      <c r="K108" s="583" t="s">
        <v>1799</v>
      </c>
      <c r="L108" s="584"/>
      <c r="M108" s="583" t="s">
        <v>1799</v>
      </c>
      <c r="N108" s="584"/>
      <c r="O108" s="585"/>
      <c r="P108" s="585"/>
      <c r="Q108" s="585" t="s">
        <v>1799</v>
      </c>
      <c r="R108" s="585"/>
      <c r="S108" s="451"/>
    </row>
    <row r="109" spans="1:19" s="457" customFormat="1" ht="18.75" x14ac:dyDescent="0.15">
      <c r="A109" s="920"/>
      <c r="B109" s="921"/>
      <c r="C109" s="817"/>
      <c r="D109" s="567" t="s">
        <v>8782</v>
      </c>
      <c r="E109" s="817"/>
      <c r="F109" s="486">
        <v>122.02</v>
      </c>
      <c r="G109" s="486" t="s">
        <v>5992</v>
      </c>
      <c r="H109" s="568">
        <v>42843</v>
      </c>
      <c r="I109" s="589" t="s">
        <v>8783</v>
      </c>
      <c r="J109" s="355" t="s">
        <v>8784</v>
      </c>
      <c r="K109" s="583" t="s">
        <v>1799</v>
      </c>
      <c r="L109" s="584"/>
      <c r="M109" s="583" t="s">
        <v>1799</v>
      </c>
      <c r="N109" s="584"/>
      <c r="O109" s="585"/>
      <c r="P109" s="585"/>
      <c r="Q109" s="585" t="s">
        <v>1799</v>
      </c>
      <c r="R109" s="585"/>
      <c r="S109" s="451"/>
    </row>
    <row r="110" spans="1:19" s="457" customFormat="1" ht="18.75" x14ac:dyDescent="0.15">
      <c r="A110" s="920"/>
      <c r="B110" s="921"/>
      <c r="C110" s="817"/>
      <c r="D110" s="567" t="s">
        <v>8622</v>
      </c>
      <c r="E110" s="817"/>
      <c r="F110" s="486">
        <v>619.5</v>
      </c>
      <c r="G110" s="486" t="s">
        <v>5992</v>
      </c>
      <c r="H110" s="568">
        <v>42843</v>
      </c>
      <c r="I110" s="589" t="s">
        <v>8785</v>
      </c>
      <c r="J110" s="355" t="s">
        <v>8786</v>
      </c>
      <c r="K110" s="583" t="s">
        <v>1799</v>
      </c>
      <c r="L110" s="584"/>
      <c r="M110" s="583" t="s">
        <v>1799</v>
      </c>
      <c r="N110" s="584"/>
      <c r="O110" s="585"/>
      <c r="P110" s="585"/>
      <c r="Q110" s="585" t="s">
        <v>1799</v>
      </c>
      <c r="R110" s="585"/>
      <c r="S110" s="451"/>
    </row>
    <row r="111" spans="1:19" s="457" customFormat="1" ht="28.5" customHeight="1" x14ac:dyDescent="0.15">
      <c r="A111" s="920">
        <v>52</v>
      </c>
      <c r="B111" s="921" t="s">
        <v>8618</v>
      </c>
      <c r="C111" s="817" t="s">
        <v>8787</v>
      </c>
      <c r="D111" s="567" t="s">
        <v>6988</v>
      </c>
      <c r="E111" s="817" t="s">
        <v>8619</v>
      </c>
      <c r="F111" s="486">
        <v>1499.75</v>
      </c>
      <c r="G111" s="486" t="s">
        <v>5868</v>
      </c>
      <c r="H111" s="568">
        <v>42817</v>
      </c>
      <c r="I111" s="589" t="s">
        <v>8620</v>
      </c>
      <c r="J111" s="355" t="s">
        <v>8621</v>
      </c>
      <c r="K111" s="583" t="s">
        <v>1799</v>
      </c>
      <c r="L111" s="584"/>
      <c r="M111" s="583" t="s">
        <v>1799</v>
      </c>
      <c r="N111" s="584"/>
      <c r="O111" s="585" t="s">
        <v>1799</v>
      </c>
      <c r="P111" s="585"/>
      <c r="Q111" s="585"/>
      <c r="R111" s="585"/>
      <c r="S111" s="451"/>
    </row>
    <row r="112" spans="1:19" s="457" customFormat="1" ht="26.25" customHeight="1" x14ac:dyDescent="0.15">
      <c r="A112" s="920"/>
      <c r="B112" s="921"/>
      <c r="C112" s="817"/>
      <c r="D112" s="567" t="s">
        <v>8622</v>
      </c>
      <c r="E112" s="817"/>
      <c r="F112" s="486">
        <v>500</v>
      </c>
      <c r="G112" s="486" t="s">
        <v>5868</v>
      </c>
      <c r="H112" s="568">
        <v>42817</v>
      </c>
      <c r="I112" s="589" t="s">
        <v>8623</v>
      </c>
      <c r="J112" s="355" t="s">
        <v>8624</v>
      </c>
      <c r="K112" s="583" t="s">
        <v>1799</v>
      </c>
      <c r="L112" s="584"/>
      <c r="M112" s="583" t="s">
        <v>1799</v>
      </c>
      <c r="N112" s="584"/>
      <c r="O112" s="585" t="s">
        <v>1799</v>
      </c>
      <c r="P112" s="585"/>
      <c r="Q112" s="585"/>
      <c r="R112" s="585"/>
      <c r="S112" s="451"/>
    </row>
    <row r="113" spans="1:19" s="457" customFormat="1" ht="36" customHeight="1" x14ac:dyDescent="0.15">
      <c r="A113" s="597">
        <v>53</v>
      </c>
      <c r="B113" s="357" t="s">
        <v>8625</v>
      </c>
      <c r="C113" s="567" t="s">
        <v>9234</v>
      </c>
      <c r="D113" s="567" t="s">
        <v>8626</v>
      </c>
      <c r="E113" s="567" t="s">
        <v>8788</v>
      </c>
      <c r="F113" s="486">
        <v>5000</v>
      </c>
      <c r="G113" s="486" t="s">
        <v>5868</v>
      </c>
      <c r="H113" s="568">
        <v>42810</v>
      </c>
      <c r="I113" s="589" t="s">
        <v>8627</v>
      </c>
      <c r="J113" s="355" t="s">
        <v>8628</v>
      </c>
      <c r="K113" s="583"/>
      <c r="L113" s="584"/>
      <c r="M113" s="583"/>
      <c r="N113" s="584"/>
      <c r="O113" s="585"/>
      <c r="P113" s="585"/>
      <c r="Q113" s="585"/>
      <c r="R113" s="585"/>
      <c r="S113" s="547" t="s">
        <v>9290</v>
      </c>
    </row>
    <row r="114" spans="1:19" s="457" customFormat="1" ht="33.75" x14ac:dyDescent="0.15">
      <c r="A114" s="597">
        <v>54</v>
      </c>
      <c r="B114" s="357" t="s">
        <v>8629</v>
      </c>
      <c r="C114" s="567" t="s">
        <v>9235</v>
      </c>
      <c r="D114" s="567" t="s">
        <v>8536</v>
      </c>
      <c r="E114" s="567" t="s">
        <v>8630</v>
      </c>
      <c r="F114" s="486">
        <v>510</v>
      </c>
      <c r="G114" s="486" t="s">
        <v>5868</v>
      </c>
      <c r="H114" s="568">
        <v>42809</v>
      </c>
      <c r="I114" s="589" t="s">
        <v>8631</v>
      </c>
      <c r="J114" s="355" t="s">
        <v>8632</v>
      </c>
      <c r="K114" s="583" t="s">
        <v>1799</v>
      </c>
      <c r="L114" s="584"/>
      <c r="M114" s="583" t="s">
        <v>1799</v>
      </c>
      <c r="N114" s="584"/>
      <c r="O114" s="585" t="s">
        <v>1799</v>
      </c>
      <c r="P114" s="585"/>
      <c r="Q114" s="585"/>
      <c r="R114" s="585"/>
      <c r="S114" s="451"/>
    </row>
    <row r="115" spans="1:19" s="457" customFormat="1" ht="56.25" x14ac:dyDescent="0.15">
      <c r="A115" s="597">
        <v>55</v>
      </c>
      <c r="B115" s="357" t="s">
        <v>8633</v>
      </c>
      <c r="C115" s="567" t="s">
        <v>8789</v>
      </c>
      <c r="D115" s="567" t="s">
        <v>8622</v>
      </c>
      <c r="E115" s="567" t="s">
        <v>8663</v>
      </c>
      <c r="F115" s="486">
        <v>600</v>
      </c>
      <c r="G115" s="486" t="s">
        <v>5868</v>
      </c>
      <c r="H115" s="568">
        <v>42811</v>
      </c>
      <c r="I115" s="589" t="s">
        <v>8634</v>
      </c>
      <c r="J115" s="355" t="s">
        <v>8635</v>
      </c>
      <c r="K115" s="583" t="s">
        <v>1799</v>
      </c>
      <c r="L115" s="584"/>
      <c r="M115" s="583" t="s">
        <v>1799</v>
      </c>
      <c r="N115" s="584"/>
      <c r="O115" s="585"/>
      <c r="P115" s="585"/>
      <c r="Q115" s="585" t="s">
        <v>1799</v>
      </c>
      <c r="R115" s="585"/>
      <c r="S115" s="451"/>
    </row>
    <row r="116" spans="1:19" s="457" customFormat="1" ht="18.75" x14ac:dyDescent="0.15">
      <c r="A116" s="920">
        <v>56</v>
      </c>
      <c r="B116" s="921" t="s">
        <v>8636</v>
      </c>
      <c r="C116" s="817" t="s">
        <v>8790</v>
      </c>
      <c r="D116" s="567" t="s">
        <v>8637</v>
      </c>
      <c r="E116" s="817" t="s">
        <v>8664</v>
      </c>
      <c r="F116" s="486">
        <v>759.3</v>
      </c>
      <c r="G116" s="486" t="s">
        <v>5868</v>
      </c>
      <c r="H116" s="818">
        <v>42816</v>
      </c>
      <c r="I116" s="924" t="s">
        <v>8638</v>
      </c>
      <c r="J116" s="355" t="s">
        <v>8639</v>
      </c>
      <c r="K116" s="583" t="s">
        <v>1799</v>
      </c>
      <c r="L116" s="584"/>
      <c r="M116" s="583" t="s">
        <v>1799</v>
      </c>
      <c r="N116" s="584"/>
      <c r="O116" s="585" t="s">
        <v>1799</v>
      </c>
      <c r="P116" s="585"/>
      <c r="Q116" s="585"/>
      <c r="R116" s="585"/>
      <c r="S116" s="451"/>
    </row>
    <row r="117" spans="1:19" s="457" customFormat="1" ht="18.75" x14ac:dyDescent="0.15">
      <c r="A117" s="920"/>
      <c r="B117" s="921"/>
      <c r="C117" s="817"/>
      <c r="D117" s="567" t="s">
        <v>8640</v>
      </c>
      <c r="E117" s="817"/>
      <c r="F117" s="486">
        <v>664.5</v>
      </c>
      <c r="G117" s="486" t="s">
        <v>5868</v>
      </c>
      <c r="H117" s="818"/>
      <c r="I117" s="924"/>
      <c r="J117" s="355" t="s">
        <v>8641</v>
      </c>
      <c r="K117" s="583" t="s">
        <v>1799</v>
      </c>
      <c r="L117" s="584"/>
      <c r="M117" s="583" t="s">
        <v>1799</v>
      </c>
      <c r="N117" s="584"/>
      <c r="O117" s="585" t="s">
        <v>1799</v>
      </c>
      <c r="P117" s="585"/>
      <c r="Q117" s="585"/>
      <c r="R117" s="585"/>
      <c r="S117" s="451"/>
    </row>
    <row r="118" spans="1:19" s="457" customFormat="1" ht="22.5" x14ac:dyDescent="0.15">
      <c r="A118" s="920"/>
      <c r="B118" s="921"/>
      <c r="C118" s="817"/>
      <c r="D118" s="567" t="s">
        <v>8642</v>
      </c>
      <c r="E118" s="817"/>
      <c r="F118" s="486">
        <v>341.1</v>
      </c>
      <c r="G118" s="486" t="s">
        <v>5868</v>
      </c>
      <c r="H118" s="818"/>
      <c r="I118" s="924"/>
      <c r="J118" s="355" t="s">
        <v>8643</v>
      </c>
      <c r="K118" s="583" t="s">
        <v>1799</v>
      </c>
      <c r="L118" s="584"/>
      <c r="M118" s="583" t="s">
        <v>1799</v>
      </c>
      <c r="N118" s="584"/>
      <c r="O118" s="585" t="s">
        <v>1799</v>
      </c>
      <c r="P118" s="585"/>
      <c r="Q118" s="585"/>
      <c r="R118" s="585"/>
      <c r="S118" s="451"/>
    </row>
    <row r="119" spans="1:19" s="457" customFormat="1" ht="18.75" x14ac:dyDescent="0.15">
      <c r="A119" s="920"/>
      <c r="B119" s="921"/>
      <c r="C119" s="817"/>
      <c r="D119" s="567" t="s">
        <v>8644</v>
      </c>
      <c r="E119" s="817"/>
      <c r="F119" s="486">
        <v>542.4</v>
      </c>
      <c r="G119" s="486" t="s">
        <v>5868</v>
      </c>
      <c r="H119" s="818"/>
      <c r="I119" s="924"/>
      <c r="J119" s="355" t="s">
        <v>8645</v>
      </c>
      <c r="K119" s="583" t="s">
        <v>1799</v>
      </c>
      <c r="L119" s="584"/>
      <c r="M119" s="583" t="s">
        <v>1799</v>
      </c>
      <c r="N119" s="584"/>
      <c r="O119" s="585" t="s">
        <v>1799</v>
      </c>
      <c r="P119" s="585"/>
      <c r="Q119" s="585"/>
      <c r="R119" s="585"/>
      <c r="S119" s="451"/>
    </row>
    <row r="120" spans="1:19" s="457" customFormat="1" ht="22.5" x14ac:dyDescent="0.15">
      <c r="A120" s="920"/>
      <c r="B120" s="921"/>
      <c r="C120" s="817"/>
      <c r="D120" s="567" t="s">
        <v>8646</v>
      </c>
      <c r="E120" s="817"/>
      <c r="F120" s="486">
        <v>588</v>
      </c>
      <c r="G120" s="486" t="s">
        <v>5868</v>
      </c>
      <c r="H120" s="818"/>
      <c r="I120" s="924"/>
      <c r="J120" s="355" t="s">
        <v>8647</v>
      </c>
      <c r="K120" s="583" t="s">
        <v>1799</v>
      </c>
      <c r="L120" s="584"/>
      <c r="M120" s="583" t="s">
        <v>1799</v>
      </c>
      <c r="N120" s="584"/>
      <c r="O120" s="585" t="s">
        <v>1799</v>
      </c>
      <c r="P120" s="585"/>
      <c r="Q120" s="585"/>
      <c r="R120" s="585"/>
      <c r="S120" s="451"/>
    </row>
    <row r="121" spans="1:19" s="457" customFormat="1" ht="45.75" customHeight="1" x14ac:dyDescent="0.15">
      <c r="A121" s="597">
        <v>57</v>
      </c>
      <c r="B121" s="357" t="s">
        <v>8791</v>
      </c>
      <c r="C121" s="567" t="s">
        <v>8792</v>
      </c>
      <c r="D121" s="567" t="s">
        <v>7053</v>
      </c>
      <c r="E121" s="567" t="s">
        <v>8793</v>
      </c>
      <c r="F121" s="486">
        <v>5000</v>
      </c>
      <c r="G121" s="486" t="s">
        <v>5992</v>
      </c>
      <c r="H121" s="568">
        <v>42849</v>
      </c>
      <c r="I121" s="589" t="s">
        <v>8794</v>
      </c>
      <c r="J121" s="355" t="s">
        <v>8795</v>
      </c>
      <c r="K121" s="583" t="s">
        <v>1799</v>
      </c>
      <c r="L121" s="584"/>
      <c r="M121" s="583" t="s">
        <v>1799</v>
      </c>
      <c r="N121" s="584"/>
      <c r="O121" s="585" t="s">
        <v>1799</v>
      </c>
      <c r="P121" s="585"/>
      <c r="Q121" s="585"/>
      <c r="R121" s="585"/>
      <c r="S121" s="547"/>
    </row>
    <row r="122" spans="1:19" s="457" customFormat="1" ht="22.5" x14ac:dyDescent="0.15">
      <c r="A122" s="597">
        <v>58</v>
      </c>
      <c r="B122" s="357" t="s">
        <v>8796</v>
      </c>
      <c r="C122" s="567" t="s">
        <v>8797</v>
      </c>
      <c r="D122" s="567" t="s">
        <v>12</v>
      </c>
      <c r="E122" s="567" t="s">
        <v>8798</v>
      </c>
      <c r="F122" s="486">
        <v>367.25</v>
      </c>
      <c r="G122" s="486" t="s">
        <v>5992</v>
      </c>
      <c r="H122" s="568">
        <v>42830</v>
      </c>
      <c r="I122" s="589" t="s">
        <v>8799</v>
      </c>
      <c r="J122" s="355" t="s">
        <v>8800</v>
      </c>
      <c r="K122" s="583" t="s">
        <v>1799</v>
      </c>
      <c r="L122" s="584"/>
      <c r="M122" s="583" t="s">
        <v>1799</v>
      </c>
      <c r="N122" s="584"/>
      <c r="O122" s="585" t="s">
        <v>1799</v>
      </c>
      <c r="P122" s="585"/>
      <c r="Q122" s="585"/>
      <c r="R122" s="585"/>
      <c r="S122" s="451"/>
    </row>
    <row r="123" spans="1:19" s="457" customFormat="1" ht="24.75" customHeight="1" x14ac:dyDescent="0.15">
      <c r="A123" s="920">
        <v>59</v>
      </c>
      <c r="B123" s="921" t="s">
        <v>8648</v>
      </c>
      <c r="C123" s="817" t="s">
        <v>8801</v>
      </c>
      <c r="D123" s="567" t="s">
        <v>5719</v>
      </c>
      <c r="E123" s="817" t="s">
        <v>8649</v>
      </c>
      <c r="F123" s="486">
        <v>759.36</v>
      </c>
      <c r="G123" s="486" t="s">
        <v>5868</v>
      </c>
      <c r="H123" s="568">
        <v>42822</v>
      </c>
      <c r="I123" s="589" t="s">
        <v>8650</v>
      </c>
      <c r="J123" s="355" t="s">
        <v>8651</v>
      </c>
      <c r="K123" s="583" t="s">
        <v>1799</v>
      </c>
      <c r="L123" s="584"/>
      <c r="M123" s="583" t="s">
        <v>1799</v>
      </c>
      <c r="N123" s="584"/>
      <c r="O123" s="585" t="s">
        <v>1799</v>
      </c>
      <c r="P123" s="585"/>
      <c r="Q123" s="585"/>
      <c r="R123" s="585"/>
      <c r="S123" s="451"/>
    </row>
    <row r="124" spans="1:19" s="457" customFormat="1" ht="31.5" customHeight="1" x14ac:dyDescent="0.15">
      <c r="A124" s="920"/>
      <c r="B124" s="921"/>
      <c r="C124" s="817"/>
      <c r="D124" s="567" t="s">
        <v>5716</v>
      </c>
      <c r="E124" s="817"/>
      <c r="F124" s="486">
        <v>759.36</v>
      </c>
      <c r="G124" s="486" t="s">
        <v>5868</v>
      </c>
      <c r="H124" s="568">
        <v>42822</v>
      </c>
      <c r="I124" s="589" t="s">
        <v>8650</v>
      </c>
      <c r="J124" s="355" t="s">
        <v>8652</v>
      </c>
      <c r="K124" s="583" t="s">
        <v>1799</v>
      </c>
      <c r="L124" s="584"/>
      <c r="M124" s="583" t="s">
        <v>1799</v>
      </c>
      <c r="N124" s="584"/>
      <c r="O124" s="585" t="s">
        <v>1799</v>
      </c>
      <c r="P124" s="585"/>
      <c r="Q124" s="585"/>
      <c r="R124" s="585"/>
      <c r="S124" s="451"/>
    </row>
    <row r="125" spans="1:19" s="457" customFormat="1" ht="33.75" x14ac:dyDescent="0.15">
      <c r="A125" s="597">
        <v>60</v>
      </c>
      <c r="B125" s="575" t="s">
        <v>8802</v>
      </c>
      <c r="C125" s="567" t="s">
        <v>9236</v>
      </c>
      <c r="D125" s="567" t="s">
        <v>8803</v>
      </c>
      <c r="E125" s="567" t="s">
        <v>8804</v>
      </c>
      <c r="F125" s="593">
        <v>1052.2</v>
      </c>
      <c r="G125" s="486" t="s">
        <v>5992</v>
      </c>
      <c r="H125" s="568">
        <v>42821</v>
      </c>
      <c r="I125" s="589" t="s">
        <v>9286</v>
      </c>
      <c r="J125" s="355" t="s">
        <v>8805</v>
      </c>
      <c r="K125" s="583" t="s">
        <v>1799</v>
      </c>
      <c r="L125" s="584"/>
      <c r="M125" s="583" t="s">
        <v>1799</v>
      </c>
      <c r="N125" s="584"/>
      <c r="O125" s="585" t="s">
        <v>1799</v>
      </c>
      <c r="P125" s="585"/>
      <c r="Q125" s="585"/>
      <c r="R125" s="585"/>
      <c r="S125" s="451"/>
    </row>
    <row r="126" spans="1:19" s="457" customFormat="1" ht="41.25" customHeight="1" x14ac:dyDescent="0.15">
      <c r="A126" s="597">
        <v>61</v>
      </c>
      <c r="B126" s="357" t="s">
        <v>8806</v>
      </c>
      <c r="C126" s="567" t="s">
        <v>8807</v>
      </c>
      <c r="D126" s="567" t="s">
        <v>8536</v>
      </c>
      <c r="E126" s="567" t="s">
        <v>8808</v>
      </c>
      <c r="F126" s="486">
        <v>300</v>
      </c>
      <c r="G126" s="486" t="s">
        <v>5992</v>
      </c>
      <c r="H126" s="568">
        <v>42830</v>
      </c>
      <c r="I126" s="589" t="s">
        <v>8631</v>
      </c>
      <c r="J126" s="355" t="s">
        <v>8809</v>
      </c>
      <c r="K126" s="583" t="s">
        <v>1799</v>
      </c>
      <c r="L126" s="584"/>
      <c r="M126" s="583" t="s">
        <v>1799</v>
      </c>
      <c r="N126" s="584"/>
      <c r="O126" s="585" t="s">
        <v>1799</v>
      </c>
      <c r="P126" s="585"/>
      <c r="Q126" s="585"/>
      <c r="R126" s="585"/>
      <c r="S126" s="451"/>
    </row>
    <row r="127" spans="1:19" s="457" customFormat="1" ht="45" x14ac:dyDescent="0.15">
      <c r="A127" s="597">
        <v>62</v>
      </c>
      <c r="B127" s="357" t="s">
        <v>8810</v>
      </c>
      <c r="C127" s="567" t="s">
        <v>8811</v>
      </c>
      <c r="D127" s="567" t="s">
        <v>6630</v>
      </c>
      <c r="E127" s="567" t="s">
        <v>8812</v>
      </c>
      <c r="F127" s="486">
        <v>3200</v>
      </c>
      <c r="G127" s="486" t="s">
        <v>5992</v>
      </c>
      <c r="H127" s="568">
        <v>42852</v>
      </c>
      <c r="I127" s="589" t="s">
        <v>8813</v>
      </c>
      <c r="J127" s="355" t="s">
        <v>8814</v>
      </c>
      <c r="K127" s="583" t="s">
        <v>1799</v>
      </c>
      <c r="L127" s="584"/>
      <c r="M127" s="583" t="s">
        <v>1799</v>
      </c>
      <c r="N127" s="584"/>
      <c r="O127" s="585" t="s">
        <v>1799</v>
      </c>
      <c r="P127" s="585"/>
      <c r="Q127" s="585"/>
      <c r="R127" s="585"/>
      <c r="S127" s="547"/>
    </row>
    <row r="128" spans="1:19" s="457" customFormat="1" ht="33.75" x14ac:dyDescent="0.15">
      <c r="A128" s="597">
        <v>63</v>
      </c>
      <c r="B128" s="357" t="s">
        <v>8815</v>
      </c>
      <c r="C128" s="567" t="s">
        <v>8816</v>
      </c>
      <c r="D128" s="567" t="s">
        <v>6630</v>
      </c>
      <c r="E128" s="567" t="s">
        <v>8817</v>
      </c>
      <c r="F128" s="486">
        <v>3000</v>
      </c>
      <c r="G128" s="486" t="s">
        <v>5992</v>
      </c>
      <c r="H128" s="568">
        <v>42849</v>
      </c>
      <c r="I128" s="589" t="s">
        <v>8813</v>
      </c>
      <c r="J128" s="355" t="s">
        <v>8818</v>
      </c>
      <c r="K128" s="583" t="s">
        <v>1799</v>
      </c>
      <c r="L128" s="584"/>
      <c r="M128" s="583" t="s">
        <v>1799</v>
      </c>
      <c r="N128" s="584"/>
      <c r="O128" s="585"/>
      <c r="P128" s="585"/>
      <c r="Q128" s="585" t="s">
        <v>1799</v>
      </c>
      <c r="R128" s="585"/>
      <c r="S128" s="547"/>
    </row>
    <row r="129" spans="1:19" s="457" customFormat="1" ht="39.75" customHeight="1" x14ac:dyDescent="0.15">
      <c r="A129" s="920">
        <v>64</v>
      </c>
      <c r="B129" s="357" t="s">
        <v>8819</v>
      </c>
      <c r="C129" s="817" t="s">
        <v>8820</v>
      </c>
      <c r="D129" s="817" t="s">
        <v>8560</v>
      </c>
      <c r="E129" s="817" t="s">
        <v>8821</v>
      </c>
      <c r="F129" s="593">
        <v>425.5</v>
      </c>
      <c r="G129" s="486" t="s">
        <v>6012</v>
      </c>
      <c r="H129" s="568">
        <v>42879</v>
      </c>
      <c r="I129" s="924" t="s">
        <v>8822</v>
      </c>
      <c r="J129" s="351" t="s">
        <v>8823</v>
      </c>
      <c r="K129" s="583" t="s">
        <v>1799</v>
      </c>
      <c r="L129" s="584"/>
      <c r="M129" s="583" t="s">
        <v>1799</v>
      </c>
      <c r="N129" s="584"/>
      <c r="O129" s="585" t="s">
        <v>1799</v>
      </c>
      <c r="P129" s="585"/>
      <c r="Q129" s="585"/>
      <c r="R129" s="585"/>
      <c r="S129" s="451"/>
    </row>
    <row r="130" spans="1:19" s="457" customFormat="1" ht="31.5" customHeight="1" x14ac:dyDescent="0.15">
      <c r="A130" s="920"/>
      <c r="B130" s="575" t="s">
        <v>8938</v>
      </c>
      <c r="C130" s="817"/>
      <c r="D130" s="817"/>
      <c r="E130" s="817"/>
      <c r="F130" s="593">
        <v>18.5</v>
      </c>
      <c r="G130" s="486" t="s">
        <v>6109</v>
      </c>
      <c r="H130" s="568">
        <v>42964</v>
      </c>
      <c r="I130" s="924"/>
      <c r="J130" s="351" t="s">
        <v>9237</v>
      </c>
      <c r="K130" s="583" t="s">
        <v>1799</v>
      </c>
      <c r="L130" s="584"/>
      <c r="M130" s="583" t="s">
        <v>1799</v>
      </c>
      <c r="N130" s="584"/>
      <c r="O130" s="585" t="s">
        <v>1799</v>
      </c>
      <c r="P130" s="585"/>
      <c r="Q130" s="585"/>
      <c r="R130" s="585"/>
      <c r="S130" s="451"/>
    </row>
    <row r="131" spans="1:19" s="457" customFormat="1" ht="33.75" x14ac:dyDescent="0.15">
      <c r="A131" s="597">
        <v>65</v>
      </c>
      <c r="B131" s="357" t="s">
        <v>8824</v>
      </c>
      <c r="C131" s="567" t="s">
        <v>8825</v>
      </c>
      <c r="D131" s="567" t="s">
        <v>8826</v>
      </c>
      <c r="E131" s="567" t="s">
        <v>8827</v>
      </c>
      <c r="F131" s="486">
        <v>250</v>
      </c>
      <c r="G131" s="486" t="s">
        <v>6012</v>
      </c>
      <c r="H131" s="568">
        <v>42858</v>
      </c>
      <c r="I131" s="589" t="s">
        <v>8828</v>
      </c>
      <c r="J131" s="355" t="s">
        <v>8829</v>
      </c>
      <c r="K131" s="583" t="s">
        <v>1799</v>
      </c>
      <c r="L131" s="584"/>
      <c r="M131" s="583" t="s">
        <v>1799</v>
      </c>
      <c r="N131" s="584"/>
      <c r="O131" s="585" t="s">
        <v>1799</v>
      </c>
      <c r="P131" s="585"/>
      <c r="Q131" s="585"/>
      <c r="R131" s="585"/>
      <c r="S131" s="451"/>
    </row>
    <row r="132" spans="1:19" s="457" customFormat="1" ht="33.75" x14ac:dyDescent="0.15">
      <c r="A132" s="597">
        <v>66</v>
      </c>
      <c r="B132" s="357" t="s">
        <v>8830</v>
      </c>
      <c r="C132" s="567" t="s">
        <v>8831</v>
      </c>
      <c r="D132" s="567" t="s">
        <v>8832</v>
      </c>
      <c r="E132" s="567" t="s">
        <v>8833</v>
      </c>
      <c r="F132" s="486">
        <v>1000</v>
      </c>
      <c r="G132" s="486" t="s">
        <v>5992</v>
      </c>
      <c r="H132" s="568">
        <v>42849</v>
      </c>
      <c r="I132" s="589" t="s">
        <v>8834</v>
      </c>
      <c r="J132" s="355" t="s">
        <v>8835</v>
      </c>
      <c r="K132" s="583" t="s">
        <v>1799</v>
      </c>
      <c r="L132" s="584"/>
      <c r="M132" s="583" t="s">
        <v>1799</v>
      </c>
      <c r="N132" s="584"/>
      <c r="O132" s="585"/>
      <c r="P132" s="585"/>
      <c r="Q132" s="585"/>
      <c r="R132" s="585" t="s">
        <v>1799</v>
      </c>
      <c r="S132" s="451"/>
    </row>
    <row r="133" spans="1:19" s="457" customFormat="1" ht="33.75" customHeight="1" x14ac:dyDescent="0.15">
      <c r="A133" s="597">
        <v>67</v>
      </c>
      <c r="B133" s="357" t="s">
        <v>8836</v>
      </c>
      <c r="C133" s="567" t="s">
        <v>8837</v>
      </c>
      <c r="D133" s="567" t="s">
        <v>7197</v>
      </c>
      <c r="E133" s="567" t="s">
        <v>8838</v>
      </c>
      <c r="F133" s="486">
        <v>2437.5</v>
      </c>
      <c r="G133" s="486" t="s">
        <v>6012</v>
      </c>
      <c r="H133" s="568">
        <v>42871</v>
      </c>
      <c r="I133" s="589" t="s">
        <v>6951</v>
      </c>
      <c r="J133" s="355" t="s">
        <v>8839</v>
      </c>
      <c r="K133" s="583" t="s">
        <v>1799</v>
      </c>
      <c r="L133" s="584"/>
      <c r="M133" s="583" t="s">
        <v>1799</v>
      </c>
      <c r="N133" s="584"/>
      <c r="O133" s="585" t="s">
        <v>1799</v>
      </c>
      <c r="P133" s="585"/>
      <c r="Q133" s="585"/>
      <c r="R133" s="585"/>
      <c r="S133" s="451"/>
    </row>
    <row r="134" spans="1:19" s="457" customFormat="1" ht="56.25" x14ac:dyDescent="0.15">
      <c r="A134" s="597">
        <v>68</v>
      </c>
      <c r="B134" s="357" t="s">
        <v>8840</v>
      </c>
      <c r="C134" s="567" t="s">
        <v>8841</v>
      </c>
      <c r="D134" s="567" t="s">
        <v>6141</v>
      </c>
      <c r="E134" s="567" t="s">
        <v>8842</v>
      </c>
      <c r="F134" s="486">
        <v>28810</v>
      </c>
      <c r="G134" s="486" t="s">
        <v>5822</v>
      </c>
      <c r="H134" s="568">
        <v>42909</v>
      </c>
      <c r="I134" s="589" t="s">
        <v>8939</v>
      </c>
      <c r="J134" s="351" t="s">
        <v>8843</v>
      </c>
      <c r="K134" s="583"/>
      <c r="L134" s="584"/>
      <c r="M134" s="583"/>
      <c r="N134" s="584"/>
      <c r="O134" s="585"/>
      <c r="P134" s="585"/>
      <c r="Q134" s="585"/>
      <c r="R134" s="585"/>
      <c r="S134" s="547" t="s">
        <v>9290</v>
      </c>
    </row>
    <row r="135" spans="1:19" s="457" customFormat="1" ht="35.25" customHeight="1" x14ac:dyDescent="0.15">
      <c r="A135" s="920">
        <v>69</v>
      </c>
      <c r="B135" s="921" t="s">
        <v>8844</v>
      </c>
      <c r="C135" s="817" t="s">
        <v>8845</v>
      </c>
      <c r="D135" s="567" t="s">
        <v>7273</v>
      </c>
      <c r="E135" s="817" t="s">
        <v>8846</v>
      </c>
      <c r="F135" s="486">
        <v>1167.53</v>
      </c>
      <c r="G135" s="486" t="s">
        <v>6012</v>
      </c>
      <c r="H135" s="568">
        <v>42878</v>
      </c>
      <c r="I135" s="589" t="s">
        <v>8847</v>
      </c>
      <c r="J135" s="355" t="s">
        <v>8848</v>
      </c>
      <c r="K135" s="583" t="s">
        <v>1799</v>
      </c>
      <c r="L135" s="584"/>
      <c r="M135" s="583" t="s">
        <v>1799</v>
      </c>
      <c r="N135" s="584"/>
      <c r="O135" s="585" t="s">
        <v>1799</v>
      </c>
      <c r="P135" s="585"/>
      <c r="Q135" s="585"/>
      <c r="R135" s="585"/>
      <c r="S135" s="451"/>
    </row>
    <row r="136" spans="1:19" s="457" customFormat="1" ht="24" customHeight="1" x14ac:dyDescent="0.15">
      <c r="A136" s="920"/>
      <c r="B136" s="921"/>
      <c r="C136" s="817"/>
      <c r="D136" s="567" t="s">
        <v>8205</v>
      </c>
      <c r="E136" s="817"/>
      <c r="F136" s="486">
        <v>1270</v>
      </c>
      <c r="G136" s="486" t="s">
        <v>6012</v>
      </c>
      <c r="H136" s="568">
        <v>42878</v>
      </c>
      <c r="I136" s="589" t="s">
        <v>8847</v>
      </c>
      <c r="J136" s="355" t="s">
        <v>8849</v>
      </c>
      <c r="K136" s="583" t="s">
        <v>1799</v>
      </c>
      <c r="L136" s="584"/>
      <c r="M136" s="583" t="s">
        <v>1799</v>
      </c>
      <c r="N136" s="584"/>
      <c r="O136" s="585"/>
      <c r="P136" s="585"/>
      <c r="Q136" s="585" t="s">
        <v>1799</v>
      </c>
      <c r="R136" s="585"/>
      <c r="S136" s="451"/>
    </row>
    <row r="137" spans="1:19" s="457" customFormat="1" ht="45" x14ac:dyDescent="0.15">
      <c r="A137" s="597">
        <v>70</v>
      </c>
      <c r="B137" s="357" t="s">
        <v>8850</v>
      </c>
      <c r="C137" s="567" t="s">
        <v>8851</v>
      </c>
      <c r="D137" s="567" t="s">
        <v>8852</v>
      </c>
      <c r="E137" s="567" t="s">
        <v>8853</v>
      </c>
      <c r="F137" s="486">
        <v>3158</v>
      </c>
      <c r="G137" s="486" t="s">
        <v>5822</v>
      </c>
      <c r="H137" s="568">
        <v>42902</v>
      </c>
      <c r="I137" s="589" t="s">
        <v>8854</v>
      </c>
      <c r="J137" s="351" t="s">
        <v>8855</v>
      </c>
      <c r="K137" s="583" t="s">
        <v>1799</v>
      </c>
      <c r="L137" s="584"/>
      <c r="M137" s="583" t="s">
        <v>1799</v>
      </c>
      <c r="N137" s="584"/>
      <c r="O137" s="585" t="s">
        <v>1799</v>
      </c>
      <c r="P137" s="585"/>
      <c r="Q137" s="585"/>
      <c r="R137" s="585"/>
      <c r="S137" s="547"/>
    </row>
    <row r="138" spans="1:19" s="457" customFormat="1" ht="45" x14ac:dyDescent="0.15">
      <c r="A138" s="597">
        <v>71</v>
      </c>
      <c r="B138" s="357" t="s">
        <v>8856</v>
      </c>
      <c r="C138" s="567" t="s">
        <v>8857</v>
      </c>
      <c r="D138" s="567" t="s">
        <v>8832</v>
      </c>
      <c r="E138" s="567" t="s">
        <v>8858</v>
      </c>
      <c r="F138" s="486">
        <v>800</v>
      </c>
      <c r="G138" s="486" t="s">
        <v>6012</v>
      </c>
      <c r="H138" s="568">
        <v>42884</v>
      </c>
      <c r="I138" s="589" t="s">
        <v>8859</v>
      </c>
      <c r="J138" s="355" t="s">
        <v>8860</v>
      </c>
      <c r="K138" s="583" t="s">
        <v>1799</v>
      </c>
      <c r="L138" s="584"/>
      <c r="M138" s="583" t="s">
        <v>1799</v>
      </c>
      <c r="N138" s="584"/>
      <c r="O138" s="585"/>
      <c r="P138" s="585"/>
      <c r="Q138" s="585"/>
      <c r="R138" s="585" t="s">
        <v>1799</v>
      </c>
      <c r="S138" s="547"/>
    </row>
    <row r="139" spans="1:19" s="457" customFormat="1" ht="33.75" x14ac:dyDescent="0.15">
      <c r="A139" s="597">
        <v>72</v>
      </c>
      <c r="B139" s="357" t="s">
        <v>8861</v>
      </c>
      <c r="C139" s="567" t="s">
        <v>8862</v>
      </c>
      <c r="D139" s="567" t="s">
        <v>8832</v>
      </c>
      <c r="E139" s="567" t="s">
        <v>8015</v>
      </c>
      <c r="F139" s="486">
        <v>700</v>
      </c>
      <c r="G139" s="486" t="s">
        <v>6012</v>
      </c>
      <c r="H139" s="568">
        <v>42878</v>
      </c>
      <c r="I139" s="589" t="s">
        <v>8863</v>
      </c>
      <c r="J139" s="355" t="s">
        <v>8864</v>
      </c>
      <c r="K139" s="583" t="s">
        <v>1799</v>
      </c>
      <c r="L139" s="584"/>
      <c r="M139" s="583" t="s">
        <v>1799</v>
      </c>
      <c r="N139" s="584"/>
      <c r="O139" s="585"/>
      <c r="P139" s="585"/>
      <c r="Q139" s="585"/>
      <c r="R139" s="585" t="s">
        <v>1799</v>
      </c>
      <c r="S139" s="547"/>
    </row>
    <row r="140" spans="1:19" s="457" customFormat="1" ht="45.75" customHeight="1" x14ac:dyDescent="0.15">
      <c r="A140" s="597">
        <v>73</v>
      </c>
      <c r="B140" s="357" t="s">
        <v>8865</v>
      </c>
      <c r="C140" s="567" t="s">
        <v>8866</v>
      </c>
      <c r="D140" s="567" t="s">
        <v>8832</v>
      </c>
      <c r="E140" s="567" t="s">
        <v>8867</v>
      </c>
      <c r="F140" s="486">
        <v>1500</v>
      </c>
      <c r="G140" s="486" t="s">
        <v>6012</v>
      </c>
      <c r="H140" s="568">
        <v>42881</v>
      </c>
      <c r="I140" s="589" t="s">
        <v>8755</v>
      </c>
      <c r="J140" s="355" t="s">
        <v>8868</v>
      </c>
      <c r="K140" s="583" t="s">
        <v>1799</v>
      </c>
      <c r="L140" s="584"/>
      <c r="M140" s="583" t="s">
        <v>1799</v>
      </c>
      <c r="N140" s="584"/>
      <c r="O140" s="585"/>
      <c r="P140" s="585"/>
      <c r="Q140" s="585"/>
      <c r="R140" s="585" t="s">
        <v>1799</v>
      </c>
      <c r="S140" s="547"/>
    </row>
    <row r="141" spans="1:19" s="457" customFormat="1" ht="33.75" x14ac:dyDescent="0.15">
      <c r="A141" s="597">
        <v>74</v>
      </c>
      <c r="B141" s="357" t="s">
        <v>8869</v>
      </c>
      <c r="C141" s="567" t="s">
        <v>8870</v>
      </c>
      <c r="D141" s="567" t="s">
        <v>3949</v>
      </c>
      <c r="E141" s="567" t="s">
        <v>8871</v>
      </c>
      <c r="F141" s="486">
        <v>625</v>
      </c>
      <c r="G141" s="486" t="s">
        <v>6012</v>
      </c>
      <c r="H141" s="568">
        <v>42877</v>
      </c>
      <c r="I141" s="589" t="s">
        <v>8872</v>
      </c>
      <c r="J141" s="355" t="s">
        <v>8873</v>
      </c>
      <c r="K141" s="583" t="s">
        <v>1799</v>
      </c>
      <c r="L141" s="584"/>
      <c r="M141" s="583" t="s">
        <v>1799</v>
      </c>
      <c r="N141" s="584"/>
      <c r="O141" s="585"/>
      <c r="P141" s="585"/>
      <c r="Q141" s="585" t="s">
        <v>1799</v>
      </c>
      <c r="R141" s="585"/>
      <c r="S141" s="451"/>
    </row>
    <row r="142" spans="1:19" s="457" customFormat="1" ht="30" customHeight="1" x14ac:dyDescent="0.15">
      <c r="A142" s="597">
        <v>75</v>
      </c>
      <c r="B142" s="357" t="s">
        <v>8940</v>
      </c>
      <c r="C142" s="567" t="s">
        <v>8941</v>
      </c>
      <c r="D142" s="567" t="s">
        <v>8942</v>
      </c>
      <c r="E142" s="567" t="s">
        <v>9238</v>
      </c>
      <c r="F142" s="486">
        <v>2705.22</v>
      </c>
      <c r="G142" s="486" t="s">
        <v>5777</v>
      </c>
      <c r="H142" s="568">
        <v>42927</v>
      </c>
      <c r="I142" s="589" t="s">
        <v>8943</v>
      </c>
      <c r="J142" s="351" t="s">
        <v>8944</v>
      </c>
      <c r="K142" s="583" t="s">
        <v>1799</v>
      </c>
      <c r="L142" s="584"/>
      <c r="M142" s="583" t="s">
        <v>1799</v>
      </c>
      <c r="N142" s="584"/>
      <c r="O142" s="585" t="s">
        <v>1799</v>
      </c>
      <c r="P142" s="585"/>
      <c r="Q142" s="585"/>
      <c r="R142" s="585"/>
      <c r="S142" s="451"/>
    </row>
    <row r="143" spans="1:19" s="457" customFormat="1" ht="27.75" customHeight="1" x14ac:dyDescent="0.15">
      <c r="A143" s="597">
        <v>76</v>
      </c>
      <c r="B143" s="357" t="s">
        <v>8874</v>
      </c>
      <c r="C143" s="567" t="s">
        <v>8875</v>
      </c>
      <c r="D143" s="567" t="s">
        <v>5720</v>
      </c>
      <c r="E143" s="567" t="s">
        <v>5902</v>
      </c>
      <c r="F143" s="486">
        <v>116.43</v>
      </c>
      <c r="G143" s="486" t="s">
        <v>6012</v>
      </c>
      <c r="H143" s="568">
        <v>42866</v>
      </c>
      <c r="I143" s="589" t="s">
        <v>8876</v>
      </c>
      <c r="J143" s="355" t="s">
        <v>8877</v>
      </c>
      <c r="K143" s="583" t="s">
        <v>1799</v>
      </c>
      <c r="L143" s="584"/>
      <c r="M143" s="583" t="s">
        <v>1799</v>
      </c>
      <c r="N143" s="584"/>
      <c r="O143" s="585" t="s">
        <v>1799</v>
      </c>
      <c r="P143" s="585"/>
      <c r="Q143" s="585"/>
      <c r="R143" s="585"/>
      <c r="S143" s="451"/>
    </row>
    <row r="144" spans="1:19" s="457" customFormat="1" ht="33.75" x14ac:dyDescent="0.15">
      <c r="A144" s="597">
        <v>77</v>
      </c>
      <c r="B144" s="357" t="s">
        <v>8878</v>
      </c>
      <c r="C144" s="567" t="s">
        <v>8879</v>
      </c>
      <c r="D144" s="567" t="s">
        <v>7069</v>
      </c>
      <c r="E144" s="567" t="s">
        <v>8880</v>
      </c>
      <c r="F144" s="486">
        <v>1859.13</v>
      </c>
      <c r="G144" s="486" t="s">
        <v>5822</v>
      </c>
      <c r="H144" s="568">
        <v>42893</v>
      </c>
      <c r="I144" s="589" t="s">
        <v>8881</v>
      </c>
      <c r="J144" s="351" t="s">
        <v>8882</v>
      </c>
      <c r="K144" s="583" t="s">
        <v>1799</v>
      </c>
      <c r="L144" s="584"/>
      <c r="M144" s="583" t="s">
        <v>1799</v>
      </c>
      <c r="N144" s="584"/>
      <c r="O144" s="585" t="s">
        <v>1799</v>
      </c>
      <c r="P144" s="585"/>
      <c r="Q144" s="585"/>
      <c r="R144" s="585"/>
      <c r="S144" s="451"/>
    </row>
    <row r="145" spans="1:19" s="457" customFormat="1" ht="45" x14ac:dyDescent="0.15">
      <c r="A145" s="597">
        <v>78</v>
      </c>
      <c r="B145" s="357" t="s">
        <v>8883</v>
      </c>
      <c r="C145" s="567" t="s">
        <v>8884</v>
      </c>
      <c r="D145" s="567" t="s">
        <v>5824</v>
      </c>
      <c r="E145" s="567" t="s">
        <v>8885</v>
      </c>
      <c r="F145" s="486">
        <v>1400</v>
      </c>
      <c r="G145" s="486" t="s">
        <v>5822</v>
      </c>
      <c r="H145" s="568">
        <v>42887</v>
      </c>
      <c r="I145" s="589" t="s">
        <v>8886</v>
      </c>
      <c r="J145" s="351" t="s">
        <v>8887</v>
      </c>
      <c r="K145" s="583" t="s">
        <v>1799</v>
      </c>
      <c r="L145" s="584"/>
      <c r="M145" s="583" t="s">
        <v>1799</v>
      </c>
      <c r="N145" s="584"/>
      <c r="O145" s="585"/>
      <c r="P145" s="585"/>
      <c r="Q145" s="585" t="s">
        <v>1799</v>
      </c>
      <c r="R145" s="585"/>
      <c r="S145" s="547"/>
    </row>
    <row r="146" spans="1:19" s="457" customFormat="1" ht="33.75" x14ac:dyDescent="0.15">
      <c r="A146" s="597">
        <v>79</v>
      </c>
      <c r="B146" s="357" t="s">
        <v>8888</v>
      </c>
      <c r="C146" s="567" t="s">
        <v>8889</v>
      </c>
      <c r="D146" s="567" t="s">
        <v>6972</v>
      </c>
      <c r="E146" s="567" t="s">
        <v>8890</v>
      </c>
      <c r="F146" s="486">
        <v>40000</v>
      </c>
      <c r="G146" s="486" t="s">
        <v>5822</v>
      </c>
      <c r="H146" s="568">
        <v>42916</v>
      </c>
      <c r="I146" s="589" t="s">
        <v>8945</v>
      </c>
      <c r="J146" s="351" t="s">
        <v>6488</v>
      </c>
      <c r="K146" s="583" t="s">
        <v>1799</v>
      </c>
      <c r="L146" s="584"/>
      <c r="M146" s="583" t="s">
        <v>1799</v>
      </c>
      <c r="N146" s="584"/>
      <c r="O146" s="585" t="s">
        <v>1799</v>
      </c>
      <c r="P146" s="585"/>
      <c r="Q146" s="585"/>
      <c r="R146" s="585"/>
      <c r="S146" s="451"/>
    </row>
    <row r="147" spans="1:19" s="457" customFormat="1" ht="45.75" customHeight="1" x14ac:dyDescent="0.15">
      <c r="A147" s="597">
        <v>80</v>
      </c>
      <c r="B147" s="357" t="s">
        <v>8891</v>
      </c>
      <c r="C147" s="567" t="s">
        <v>8892</v>
      </c>
      <c r="D147" s="567" t="s">
        <v>7947</v>
      </c>
      <c r="E147" s="567" t="s">
        <v>8893</v>
      </c>
      <c r="F147" s="486">
        <v>800</v>
      </c>
      <c r="G147" s="486" t="s">
        <v>5822</v>
      </c>
      <c r="H147" s="568">
        <v>42899</v>
      </c>
      <c r="I147" s="589" t="s">
        <v>8894</v>
      </c>
      <c r="J147" s="351" t="s">
        <v>8895</v>
      </c>
      <c r="K147" s="583" t="s">
        <v>1799</v>
      </c>
      <c r="L147" s="584"/>
      <c r="M147" s="583" t="s">
        <v>1799</v>
      </c>
      <c r="N147" s="584"/>
      <c r="O147" s="585" t="s">
        <v>1799</v>
      </c>
      <c r="P147" s="585"/>
      <c r="Q147" s="585"/>
      <c r="R147" s="585"/>
      <c r="S147" s="547"/>
    </row>
    <row r="148" spans="1:19" s="457" customFormat="1" ht="30" customHeight="1" x14ac:dyDescent="0.15">
      <c r="A148" s="597">
        <v>81</v>
      </c>
      <c r="B148" s="357" t="s">
        <v>8896</v>
      </c>
      <c r="C148" s="567" t="s">
        <v>8897</v>
      </c>
      <c r="D148" s="567" t="s">
        <v>75</v>
      </c>
      <c r="E148" s="567" t="s">
        <v>8898</v>
      </c>
      <c r="F148" s="486">
        <v>649.89</v>
      </c>
      <c r="G148" s="486" t="s">
        <v>6012</v>
      </c>
      <c r="H148" s="568">
        <v>42884</v>
      </c>
      <c r="I148" s="589" t="s">
        <v>8899</v>
      </c>
      <c r="J148" s="355" t="s">
        <v>8900</v>
      </c>
      <c r="K148" s="583" t="s">
        <v>1799</v>
      </c>
      <c r="L148" s="584"/>
      <c r="M148" s="583" t="s">
        <v>1799</v>
      </c>
      <c r="N148" s="584"/>
      <c r="O148" s="585" t="s">
        <v>1799</v>
      </c>
      <c r="P148" s="585"/>
      <c r="Q148" s="585"/>
      <c r="R148" s="585"/>
      <c r="S148" s="451"/>
    </row>
    <row r="149" spans="1:19" s="457" customFormat="1" ht="56.25" x14ac:dyDescent="0.15">
      <c r="A149" s="597">
        <v>82</v>
      </c>
      <c r="B149" s="357" t="s">
        <v>8901</v>
      </c>
      <c r="C149" s="567" t="s">
        <v>8902</v>
      </c>
      <c r="D149" s="567" t="s">
        <v>8702</v>
      </c>
      <c r="E149" s="567" t="s">
        <v>8702</v>
      </c>
      <c r="F149" s="486" t="s">
        <v>5699</v>
      </c>
      <c r="G149" s="486" t="s">
        <v>5822</v>
      </c>
      <c r="H149" s="568">
        <v>42894</v>
      </c>
      <c r="I149" s="589" t="s">
        <v>8702</v>
      </c>
      <c r="J149" s="355" t="s">
        <v>5699</v>
      </c>
      <c r="K149" s="590" t="s">
        <v>9226</v>
      </c>
      <c r="L149" s="590" t="s">
        <v>9226</v>
      </c>
      <c r="M149" s="590" t="s">
        <v>9226</v>
      </c>
      <c r="N149" s="590" t="s">
        <v>9226</v>
      </c>
      <c r="O149" s="590" t="s">
        <v>9226</v>
      </c>
      <c r="P149" s="590" t="s">
        <v>9226</v>
      </c>
      <c r="Q149" s="590" t="s">
        <v>9226</v>
      </c>
      <c r="R149" s="590" t="s">
        <v>9226</v>
      </c>
      <c r="S149" s="451"/>
    </row>
    <row r="150" spans="1:19" s="457" customFormat="1" ht="38.25" customHeight="1" x14ac:dyDescent="0.15">
      <c r="A150" s="597">
        <v>83</v>
      </c>
      <c r="B150" s="357" t="s">
        <v>8903</v>
      </c>
      <c r="C150" s="567" t="s">
        <v>8904</v>
      </c>
      <c r="D150" s="567" t="s">
        <v>5716</v>
      </c>
      <c r="E150" s="567" t="s">
        <v>5902</v>
      </c>
      <c r="F150" s="486">
        <v>211.88</v>
      </c>
      <c r="G150" s="486" t="s">
        <v>5822</v>
      </c>
      <c r="H150" s="568">
        <v>42892</v>
      </c>
      <c r="I150" s="589" t="s">
        <v>8905</v>
      </c>
      <c r="J150" s="351" t="s">
        <v>8906</v>
      </c>
      <c r="K150" s="583" t="s">
        <v>1799</v>
      </c>
      <c r="L150" s="584"/>
      <c r="M150" s="583" t="s">
        <v>1799</v>
      </c>
      <c r="N150" s="584"/>
      <c r="O150" s="585" t="s">
        <v>1799</v>
      </c>
      <c r="P150" s="585"/>
      <c r="Q150" s="585"/>
      <c r="R150" s="585"/>
      <c r="S150" s="451"/>
    </row>
    <row r="151" spans="1:19" s="457" customFormat="1" ht="33.75" customHeight="1" x14ac:dyDescent="0.15">
      <c r="A151" s="597">
        <v>84</v>
      </c>
      <c r="B151" s="357" t="s">
        <v>8907</v>
      </c>
      <c r="C151" s="567" t="s">
        <v>8908</v>
      </c>
      <c r="D151" s="567" t="s">
        <v>6087</v>
      </c>
      <c r="E151" s="567" t="s">
        <v>8909</v>
      </c>
      <c r="F151" s="486">
        <v>10951.75</v>
      </c>
      <c r="G151" s="486" t="s">
        <v>5822</v>
      </c>
      <c r="H151" s="568">
        <v>42899</v>
      </c>
      <c r="I151" s="589" t="s">
        <v>8910</v>
      </c>
      <c r="J151" s="351" t="s">
        <v>8911</v>
      </c>
      <c r="K151" s="583" t="s">
        <v>1799</v>
      </c>
      <c r="L151" s="584"/>
      <c r="M151" s="583" t="s">
        <v>1799</v>
      </c>
      <c r="N151" s="584"/>
      <c r="O151" s="585" t="s">
        <v>1799</v>
      </c>
      <c r="P151" s="585"/>
      <c r="Q151" s="585"/>
      <c r="R151" s="585"/>
      <c r="S151" s="451"/>
    </row>
    <row r="152" spans="1:19" s="321" customFormat="1" ht="58.5" customHeight="1" x14ac:dyDescent="0.2">
      <c r="A152" s="597">
        <v>85</v>
      </c>
      <c r="B152" s="357" t="s">
        <v>8912</v>
      </c>
      <c r="C152" s="567" t="s">
        <v>8913</v>
      </c>
      <c r="D152" s="567" t="s">
        <v>5944</v>
      </c>
      <c r="E152" s="567" t="s">
        <v>9239</v>
      </c>
      <c r="F152" s="486">
        <v>5962</v>
      </c>
      <c r="G152" s="486" t="s">
        <v>5822</v>
      </c>
      <c r="H152" s="568">
        <v>42912</v>
      </c>
      <c r="I152" s="589" t="s">
        <v>8914</v>
      </c>
      <c r="J152" s="351" t="s">
        <v>8915</v>
      </c>
      <c r="K152" s="583"/>
      <c r="L152" s="584"/>
      <c r="M152" s="583"/>
      <c r="N152" s="584"/>
      <c r="O152" s="585"/>
      <c r="P152" s="585"/>
      <c r="Q152" s="585"/>
      <c r="R152" s="585"/>
      <c r="S152" s="547" t="s">
        <v>9290</v>
      </c>
    </row>
    <row r="153" spans="1:19" s="321" customFormat="1" ht="58.5" customHeight="1" x14ac:dyDescent="0.2">
      <c r="A153" s="597">
        <v>86</v>
      </c>
      <c r="B153" s="357" t="s">
        <v>8916</v>
      </c>
      <c r="C153" s="567" t="s">
        <v>8917</v>
      </c>
      <c r="D153" s="567" t="s">
        <v>9240</v>
      </c>
      <c r="E153" s="567" t="s">
        <v>8918</v>
      </c>
      <c r="F153" s="486">
        <v>1500</v>
      </c>
      <c r="G153" s="486" t="s">
        <v>5822</v>
      </c>
      <c r="H153" s="568">
        <v>42914</v>
      </c>
      <c r="I153" s="589" t="s">
        <v>8919</v>
      </c>
      <c r="J153" s="351" t="s">
        <v>8920</v>
      </c>
      <c r="K153" s="583" t="s">
        <v>1799</v>
      </c>
      <c r="L153" s="584"/>
      <c r="M153" s="583" t="s">
        <v>1799</v>
      </c>
      <c r="N153" s="584"/>
      <c r="O153" s="585"/>
      <c r="P153" s="585"/>
      <c r="Q153" s="585" t="s">
        <v>1799</v>
      </c>
      <c r="R153" s="585"/>
      <c r="S153" s="547"/>
    </row>
    <row r="154" spans="1:19" s="321" customFormat="1" ht="58.5" customHeight="1" x14ac:dyDescent="0.2">
      <c r="A154" s="920">
        <v>87</v>
      </c>
      <c r="B154" s="921" t="s">
        <v>8921</v>
      </c>
      <c r="C154" s="817" t="s">
        <v>8922</v>
      </c>
      <c r="D154" s="567" t="s">
        <v>20</v>
      </c>
      <c r="E154" s="817" t="s">
        <v>8923</v>
      </c>
      <c r="F154" s="486">
        <v>400</v>
      </c>
      <c r="G154" s="486" t="s">
        <v>5822</v>
      </c>
      <c r="H154" s="568">
        <v>42907</v>
      </c>
      <c r="I154" s="589" t="s">
        <v>8924</v>
      </c>
      <c r="J154" s="351" t="s">
        <v>8925</v>
      </c>
      <c r="K154" s="583" t="s">
        <v>1799</v>
      </c>
      <c r="L154" s="584"/>
      <c r="M154" s="583" t="s">
        <v>1799</v>
      </c>
      <c r="N154" s="584"/>
      <c r="O154" s="585" t="s">
        <v>1799</v>
      </c>
      <c r="P154" s="585"/>
      <c r="Q154" s="585"/>
      <c r="R154" s="585"/>
      <c r="S154" s="451"/>
    </row>
    <row r="155" spans="1:19" s="321" customFormat="1" ht="58.5" customHeight="1" x14ac:dyDescent="0.2">
      <c r="A155" s="920"/>
      <c r="B155" s="921"/>
      <c r="C155" s="817"/>
      <c r="D155" s="567" t="s">
        <v>8926</v>
      </c>
      <c r="E155" s="817"/>
      <c r="F155" s="486">
        <v>397.75</v>
      </c>
      <c r="G155" s="486" t="s">
        <v>5822</v>
      </c>
      <c r="H155" s="568">
        <v>42907</v>
      </c>
      <c r="I155" s="589" t="s">
        <v>8927</v>
      </c>
      <c r="J155" s="351" t="s">
        <v>8928</v>
      </c>
      <c r="K155" s="583" t="s">
        <v>1799</v>
      </c>
      <c r="L155" s="584"/>
      <c r="M155" s="583" t="s">
        <v>1799</v>
      </c>
      <c r="N155" s="584"/>
      <c r="O155" s="585" t="s">
        <v>1799</v>
      </c>
      <c r="P155" s="585"/>
      <c r="Q155" s="585"/>
      <c r="R155" s="585"/>
      <c r="S155" s="451"/>
    </row>
    <row r="156" spans="1:19" s="321" customFormat="1" ht="58.5" customHeight="1" x14ac:dyDescent="0.2">
      <c r="A156" s="597">
        <v>88</v>
      </c>
      <c r="B156" s="357" t="s">
        <v>8946</v>
      </c>
      <c r="C156" s="567" t="s">
        <v>8947</v>
      </c>
      <c r="D156" s="567" t="s">
        <v>8948</v>
      </c>
      <c r="E156" s="567" t="s">
        <v>8949</v>
      </c>
      <c r="F156" s="486">
        <v>2625</v>
      </c>
      <c r="G156" s="486" t="s">
        <v>5777</v>
      </c>
      <c r="H156" s="568">
        <v>42923</v>
      </c>
      <c r="I156" s="589" t="s">
        <v>8950</v>
      </c>
      <c r="J156" s="351" t="s">
        <v>8951</v>
      </c>
      <c r="K156" s="583" t="s">
        <v>1799</v>
      </c>
      <c r="L156" s="584"/>
      <c r="M156" s="583" t="s">
        <v>1799</v>
      </c>
      <c r="N156" s="584"/>
      <c r="O156" s="585" t="s">
        <v>1799</v>
      </c>
      <c r="P156" s="585"/>
      <c r="Q156" s="585"/>
      <c r="R156" s="585"/>
      <c r="S156" s="451"/>
    </row>
    <row r="157" spans="1:19" s="321" customFormat="1" ht="58.5" customHeight="1" x14ac:dyDescent="0.2">
      <c r="A157" s="597">
        <v>89</v>
      </c>
      <c r="B157" s="357" t="s">
        <v>8952</v>
      </c>
      <c r="C157" s="567" t="s">
        <v>8953</v>
      </c>
      <c r="D157" s="567" t="s">
        <v>6141</v>
      </c>
      <c r="E157" s="567" t="s">
        <v>8954</v>
      </c>
      <c r="F157" s="486">
        <v>21820</v>
      </c>
      <c r="G157" s="486" t="s">
        <v>6109</v>
      </c>
      <c r="H157" s="568">
        <v>42963</v>
      </c>
      <c r="I157" s="589" t="s">
        <v>8955</v>
      </c>
      <c r="J157" s="351" t="s">
        <v>8956</v>
      </c>
      <c r="K157" s="583"/>
      <c r="L157" s="584"/>
      <c r="M157" s="583"/>
      <c r="N157" s="584"/>
      <c r="O157" s="585"/>
      <c r="P157" s="585"/>
      <c r="Q157" s="585"/>
      <c r="R157" s="585"/>
      <c r="S157" s="547" t="s">
        <v>9290</v>
      </c>
    </row>
    <row r="158" spans="1:19" s="321" customFormat="1" ht="64.5" customHeight="1" x14ac:dyDescent="0.2">
      <c r="A158" s="920">
        <v>90</v>
      </c>
      <c r="B158" s="921" t="s">
        <v>8957</v>
      </c>
      <c r="C158" s="817" t="s">
        <v>8958</v>
      </c>
      <c r="D158" s="567" t="s">
        <v>8959</v>
      </c>
      <c r="E158" s="922" t="s">
        <v>8960</v>
      </c>
      <c r="F158" s="486">
        <v>3537.5</v>
      </c>
      <c r="G158" s="486" t="s">
        <v>6109</v>
      </c>
      <c r="H158" s="568">
        <v>42958</v>
      </c>
      <c r="I158" s="589" t="s">
        <v>9241</v>
      </c>
      <c r="J158" s="351" t="s">
        <v>8961</v>
      </c>
      <c r="K158" s="583" t="s">
        <v>1799</v>
      </c>
      <c r="L158" s="584"/>
      <c r="M158" s="583" t="s">
        <v>1799</v>
      </c>
      <c r="N158" s="584"/>
      <c r="O158" s="585" t="s">
        <v>1799</v>
      </c>
      <c r="P158" s="585"/>
      <c r="Q158" s="585"/>
      <c r="R158" s="585"/>
      <c r="S158" s="451"/>
    </row>
    <row r="159" spans="1:19" s="321" customFormat="1" ht="64.5" customHeight="1" x14ac:dyDescent="0.2">
      <c r="A159" s="920"/>
      <c r="B159" s="921"/>
      <c r="C159" s="817"/>
      <c r="D159" s="567" t="s">
        <v>5929</v>
      </c>
      <c r="E159" s="922"/>
      <c r="F159" s="486">
        <v>5136.43</v>
      </c>
      <c r="G159" s="486" t="s">
        <v>6109</v>
      </c>
      <c r="H159" s="568">
        <v>42958</v>
      </c>
      <c r="I159" s="589" t="s">
        <v>9242</v>
      </c>
      <c r="J159" s="351" t="s">
        <v>8962</v>
      </c>
      <c r="K159" s="583" t="s">
        <v>1799</v>
      </c>
      <c r="L159" s="584"/>
      <c r="M159" s="583" t="s">
        <v>1799</v>
      </c>
      <c r="N159" s="584"/>
      <c r="O159" s="585"/>
      <c r="P159" s="585"/>
      <c r="Q159" s="585"/>
      <c r="R159" s="585" t="s">
        <v>1799</v>
      </c>
      <c r="S159" s="613" t="s">
        <v>9293</v>
      </c>
    </row>
    <row r="160" spans="1:19" s="321" customFormat="1" ht="64.5" customHeight="1" x14ac:dyDescent="0.2">
      <c r="A160" s="920"/>
      <c r="B160" s="921"/>
      <c r="C160" s="817"/>
      <c r="D160" s="567" t="s">
        <v>7163</v>
      </c>
      <c r="E160" s="922"/>
      <c r="F160" s="486">
        <v>345</v>
      </c>
      <c r="G160" s="486" t="s">
        <v>6109</v>
      </c>
      <c r="H160" s="568">
        <v>42958</v>
      </c>
      <c r="I160" s="589" t="s">
        <v>8963</v>
      </c>
      <c r="J160" s="351" t="s">
        <v>8964</v>
      </c>
      <c r="K160" s="583" t="s">
        <v>1799</v>
      </c>
      <c r="L160" s="584"/>
      <c r="M160" s="583" t="s">
        <v>1799</v>
      </c>
      <c r="N160" s="584"/>
      <c r="O160" s="585" t="s">
        <v>1799</v>
      </c>
      <c r="P160" s="585"/>
      <c r="Q160" s="585"/>
      <c r="R160" s="585"/>
      <c r="S160" s="451"/>
    </row>
    <row r="161" spans="1:19" s="321" customFormat="1" ht="64.5" customHeight="1" x14ac:dyDescent="0.2">
      <c r="A161" s="920"/>
      <c r="B161" s="921"/>
      <c r="C161" s="817"/>
      <c r="D161" s="567" t="s">
        <v>8965</v>
      </c>
      <c r="E161" s="922"/>
      <c r="F161" s="486">
        <v>3300</v>
      </c>
      <c r="G161" s="486" t="s">
        <v>6109</v>
      </c>
      <c r="H161" s="568">
        <v>42958</v>
      </c>
      <c r="I161" s="589" t="s">
        <v>8527</v>
      </c>
      <c r="J161" s="351" t="s">
        <v>8966</v>
      </c>
      <c r="K161" s="583" t="s">
        <v>1799</v>
      </c>
      <c r="L161" s="584"/>
      <c r="M161" s="583" t="s">
        <v>1799</v>
      </c>
      <c r="N161" s="584"/>
      <c r="O161" s="585" t="s">
        <v>1799</v>
      </c>
      <c r="P161" s="585"/>
      <c r="Q161" s="585"/>
      <c r="R161" s="585"/>
      <c r="S161" s="451"/>
    </row>
    <row r="162" spans="1:19" s="321" customFormat="1" ht="64.5" customHeight="1" x14ac:dyDescent="0.2">
      <c r="A162" s="920"/>
      <c r="B162" s="921"/>
      <c r="C162" s="817"/>
      <c r="D162" s="567" t="s">
        <v>8242</v>
      </c>
      <c r="E162" s="922"/>
      <c r="F162" s="486">
        <v>5685</v>
      </c>
      <c r="G162" s="486" t="s">
        <v>6109</v>
      </c>
      <c r="H162" s="568">
        <v>42958</v>
      </c>
      <c r="I162" s="589" t="s">
        <v>8967</v>
      </c>
      <c r="J162" s="351" t="s">
        <v>8968</v>
      </c>
      <c r="K162" s="583" t="s">
        <v>1799</v>
      </c>
      <c r="L162" s="584"/>
      <c r="M162" s="583" t="s">
        <v>1799</v>
      </c>
      <c r="N162" s="584"/>
      <c r="O162" s="585" t="s">
        <v>1799</v>
      </c>
      <c r="P162" s="585"/>
      <c r="Q162" s="585"/>
      <c r="R162" s="585"/>
      <c r="S162" s="451"/>
    </row>
    <row r="163" spans="1:19" s="321" customFormat="1" ht="58.5" customHeight="1" x14ac:dyDescent="0.2">
      <c r="A163" s="597">
        <v>91</v>
      </c>
      <c r="B163" s="357" t="s">
        <v>8969</v>
      </c>
      <c r="C163" s="567" t="s">
        <v>8970</v>
      </c>
      <c r="D163" s="567" t="s">
        <v>8971</v>
      </c>
      <c r="E163" s="567" t="s">
        <v>7619</v>
      </c>
      <c r="F163" s="486">
        <v>20000</v>
      </c>
      <c r="G163" s="486" t="s">
        <v>6109</v>
      </c>
      <c r="H163" s="568">
        <v>42958</v>
      </c>
      <c r="I163" s="589" t="s">
        <v>8972</v>
      </c>
      <c r="J163" s="351" t="s">
        <v>8973</v>
      </c>
      <c r="K163" s="583"/>
      <c r="L163" s="584"/>
      <c r="M163" s="583"/>
      <c r="N163" s="584"/>
      <c r="O163" s="585"/>
      <c r="P163" s="585"/>
      <c r="Q163" s="585"/>
      <c r="R163" s="585"/>
      <c r="S163" s="547" t="s">
        <v>9290</v>
      </c>
    </row>
    <row r="164" spans="1:19" s="321" customFormat="1" ht="58.5" customHeight="1" x14ac:dyDescent="0.2">
      <c r="A164" s="597">
        <v>92</v>
      </c>
      <c r="B164" s="357" t="s">
        <v>8974</v>
      </c>
      <c r="C164" s="567" t="s">
        <v>8975</v>
      </c>
      <c r="D164" s="567" t="s">
        <v>3636</v>
      </c>
      <c r="E164" s="567" t="s">
        <v>8976</v>
      </c>
      <c r="F164" s="486">
        <v>13780</v>
      </c>
      <c r="G164" s="486" t="s">
        <v>6109</v>
      </c>
      <c r="H164" s="568">
        <v>42971</v>
      </c>
      <c r="I164" s="589" t="s">
        <v>8977</v>
      </c>
      <c r="J164" s="351" t="s">
        <v>8978</v>
      </c>
      <c r="K164" s="583" t="s">
        <v>1799</v>
      </c>
      <c r="L164" s="584"/>
      <c r="M164" s="583" t="s">
        <v>1799</v>
      </c>
      <c r="N164" s="584"/>
      <c r="O164" s="585" t="s">
        <v>1799</v>
      </c>
      <c r="P164" s="585"/>
      <c r="Q164" s="585"/>
      <c r="R164" s="585"/>
      <c r="S164" s="451"/>
    </row>
    <row r="165" spans="1:19" s="321" customFormat="1" ht="58.5" customHeight="1" x14ac:dyDescent="0.2">
      <c r="A165" s="597">
        <v>93</v>
      </c>
      <c r="B165" s="357" t="s">
        <v>8979</v>
      </c>
      <c r="C165" s="567" t="s">
        <v>8980</v>
      </c>
      <c r="D165" s="567" t="s">
        <v>8536</v>
      </c>
      <c r="E165" s="567" t="s">
        <v>8537</v>
      </c>
      <c r="F165" s="486">
        <v>600</v>
      </c>
      <c r="G165" s="486" t="s">
        <v>5777</v>
      </c>
      <c r="H165" s="568">
        <v>42934</v>
      </c>
      <c r="I165" s="589" t="s">
        <v>9155</v>
      </c>
      <c r="J165" s="351" t="s">
        <v>8981</v>
      </c>
      <c r="K165" s="583" t="s">
        <v>1799</v>
      </c>
      <c r="L165" s="584"/>
      <c r="M165" s="583" t="s">
        <v>1799</v>
      </c>
      <c r="N165" s="584"/>
      <c r="O165" s="585" t="s">
        <v>1799</v>
      </c>
      <c r="P165" s="585"/>
      <c r="Q165" s="585"/>
      <c r="R165" s="585"/>
      <c r="S165" s="451"/>
    </row>
    <row r="166" spans="1:19" s="321" customFormat="1" ht="58.5" customHeight="1" x14ac:dyDescent="0.2">
      <c r="A166" s="920">
        <v>94</v>
      </c>
      <c r="B166" s="921" t="s">
        <v>8982</v>
      </c>
      <c r="C166" s="817" t="s">
        <v>8983</v>
      </c>
      <c r="D166" s="567" t="s">
        <v>8948</v>
      </c>
      <c r="E166" s="817" t="s">
        <v>9243</v>
      </c>
      <c r="F166" s="486">
        <v>980</v>
      </c>
      <c r="G166" s="486" t="s">
        <v>6109</v>
      </c>
      <c r="H166" s="568">
        <v>42977</v>
      </c>
      <c r="I166" s="589" t="s">
        <v>8828</v>
      </c>
      <c r="J166" s="351" t="s">
        <v>8984</v>
      </c>
      <c r="K166" s="583" t="s">
        <v>1799</v>
      </c>
      <c r="L166" s="584"/>
      <c r="M166" s="583" t="s">
        <v>1799</v>
      </c>
      <c r="N166" s="584"/>
      <c r="O166" s="585" t="s">
        <v>1799</v>
      </c>
      <c r="P166" s="585"/>
      <c r="Q166" s="585"/>
      <c r="R166" s="585"/>
      <c r="S166" s="451"/>
    </row>
    <row r="167" spans="1:19" s="321" customFormat="1" ht="58.5" customHeight="1" x14ac:dyDescent="0.2">
      <c r="A167" s="920"/>
      <c r="B167" s="921"/>
      <c r="C167" s="817"/>
      <c r="D167" s="567" t="s">
        <v>8622</v>
      </c>
      <c r="E167" s="817"/>
      <c r="F167" s="486">
        <v>330</v>
      </c>
      <c r="G167" s="486" t="s">
        <v>6109</v>
      </c>
      <c r="H167" s="568">
        <v>42977</v>
      </c>
      <c r="I167" s="589" t="s">
        <v>8985</v>
      </c>
      <c r="J167" s="351" t="s">
        <v>8986</v>
      </c>
      <c r="K167" s="583" t="s">
        <v>1799</v>
      </c>
      <c r="L167" s="584"/>
      <c r="M167" s="583" t="s">
        <v>1799</v>
      </c>
      <c r="N167" s="584"/>
      <c r="O167" s="585" t="s">
        <v>1799</v>
      </c>
      <c r="P167" s="585"/>
      <c r="Q167" s="585"/>
      <c r="R167" s="585"/>
      <c r="S167" s="451"/>
    </row>
    <row r="168" spans="1:19" s="321" customFormat="1" ht="58.5" customHeight="1" x14ac:dyDescent="0.2">
      <c r="A168" s="597">
        <v>95</v>
      </c>
      <c r="B168" s="357" t="s">
        <v>8987</v>
      </c>
      <c r="C168" s="567" t="s">
        <v>8988</v>
      </c>
      <c r="D168" s="567" t="s">
        <v>5716</v>
      </c>
      <c r="E168" s="567" t="s">
        <v>9182</v>
      </c>
      <c r="F168" s="593">
        <v>271.2</v>
      </c>
      <c r="G168" s="486" t="s">
        <v>5777</v>
      </c>
      <c r="H168" s="568">
        <v>42926</v>
      </c>
      <c r="I168" s="589" t="s">
        <v>8989</v>
      </c>
      <c r="J168" s="351" t="s">
        <v>8990</v>
      </c>
      <c r="K168" s="583" t="s">
        <v>1799</v>
      </c>
      <c r="L168" s="584"/>
      <c r="M168" s="583" t="s">
        <v>1799</v>
      </c>
      <c r="N168" s="584"/>
      <c r="O168" s="585" t="s">
        <v>1799</v>
      </c>
      <c r="P168" s="585"/>
      <c r="Q168" s="585"/>
      <c r="R168" s="585"/>
      <c r="S168" s="451"/>
    </row>
    <row r="169" spans="1:19" s="321" customFormat="1" ht="58.5" customHeight="1" x14ac:dyDescent="0.2">
      <c r="A169" s="597">
        <v>96</v>
      </c>
      <c r="B169" s="357" t="s">
        <v>8991</v>
      </c>
      <c r="C169" s="567" t="s">
        <v>8992</v>
      </c>
      <c r="D169" s="567" t="s">
        <v>8993</v>
      </c>
      <c r="E169" s="567" t="s">
        <v>8994</v>
      </c>
      <c r="F169" s="486">
        <v>277.98</v>
      </c>
      <c r="G169" s="486" t="s">
        <v>5777</v>
      </c>
      <c r="H169" s="568">
        <v>42947</v>
      </c>
      <c r="I169" s="589" t="s">
        <v>9244</v>
      </c>
      <c r="J169" s="351" t="s">
        <v>8995</v>
      </c>
      <c r="K169" s="583" t="s">
        <v>1799</v>
      </c>
      <c r="L169" s="584"/>
      <c r="M169" s="583" t="s">
        <v>1799</v>
      </c>
      <c r="N169" s="584"/>
      <c r="O169" s="585" t="s">
        <v>1799</v>
      </c>
      <c r="P169" s="585"/>
      <c r="Q169" s="585"/>
      <c r="R169" s="585"/>
      <c r="S169" s="451"/>
    </row>
    <row r="170" spans="1:19" s="321" customFormat="1" ht="38.25" customHeight="1" x14ac:dyDescent="0.2">
      <c r="A170" s="920">
        <v>97</v>
      </c>
      <c r="B170" s="921" t="s">
        <v>8996</v>
      </c>
      <c r="C170" s="817" t="s">
        <v>8997</v>
      </c>
      <c r="D170" s="567" t="s">
        <v>8998</v>
      </c>
      <c r="E170" s="817" t="s">
        <v>9245</v>
      </c>
      <c r="F170" s="486">
        <v>50</v>
      </c>
      <c r="G170" s="486" t="s">
        <v>6109</v>
      </c>
      <c r="H170" s="568">
        <v>42957</v>
      </c>
      <c r="I170" s="589" t="s">
        <v>8616</v>
      </c>
      <c r="J170" s="351" t="s">
        <v>8999</v>
      </c>
      <c r="K170" s="583" t="s">
        <v>1799</v>
      </c>
      <c r="L170" s="584"/>
      <c r="M170" s="583" t="s">
        <v>1799</v>
      </c>
      <c r="N170" s="584"/>
      <c r="O170" s="585" t="s">
        <v>1799</v>
      </c>
      <c r="P170" s="585"/>
      <c r="Q170" s="585"/>
      <c r="R170" s="585"/>
      <c r="S170" s="451"/>
    </row>
    <row r="171" spans="1:19" s="321" customFormat="1" ht="38.25" customHeight="1" x14ac:dyDescent="0.2">
      <c r="A171" s="920"/>
      <c r="B171" s="921"/>
      <c r="C171" s="817"/>
      <c r="D171" s="567" t="s">
        <v>9000</v>
      </c>
      <c r="E171" s="817"/>
      <c r="F171" s="486">
        <v>1527.3</v>
      </c>
      <c r="G171" s="486" t="s">
        <v>6109</v>
      </c>
      <c r="H171" s="568">
        <v>42957</v>
      </c>
      <c r="I171" s="589" t="s">
        <v>8616</v>
      </c>
      <c r="J171" s="351" t="s">
        <v>9001</v>
      </c>
      <c r="K171" s="583" t="s">
        <v>1799</v>
      </c>
      <c r="L171" s="584"/>
      <c r="M171" s="583" t="s">
        <v>1799</v>
      </c>
      <c r="N171" s="584"/>
      <c r="O171" s="585" t="s">
        <v>1799</v>
      </c>
      <c r="P171" s="585"/>
      <c r="Q171" s="585"/>
      <c r="R171" s="585"/>
      <c r="S171" s="451"/>
    </row>
    <row r="172" spans="1:19" s="321" customFormat="1" ht="18.75" x14ac:dyDescent="0.2">
      <c r="A172" s="920">
        <v>98</v>
      </c>
      <c r="B172" s="921" t="s">
        <v>9002</v>
      </c>
      <c r="C172" s="817" t="s">
        <v>9003</v>
      </c>
      <c r="D172" s="567" t="s">
        <v>9004</v>
      </c>
      <c r="E172" s="817" t="s">
        <v>9246</v>
      </c>
      <c r="F172" s="486">
        <v>2400</v>
      </c>
      <c r="G172" s="486" t="s">
        <v>6109</v>
      </c>
      <c r="H172" s="818">
        <v>42969</v>
      </c>
      <c r="I172" s="908" t="s">
        <v>9005</v>
      </c>
      <c r="J172" s="351" t="s">
        <v>9006</v>
      </c>
      <c r="K172" s="583" t="s">
        <v>1799</v>
      </c>
      <c r="L172" s="584"/>
      <c r="M172" s="583" t="s">
        <v>1799</v>
      </c>
      <c r="N172" s="584"/>
      <c r="O172" s="585" t="s">
        <v>1799</v>
      </c>
      <c r="P172" s="585"/>
      <c r="Q172" s="585"/>
      <c r="R172" s="585"/>
      <c r="S172" s="451"/>
    </row>
    <row r="173" spans="1:19" s="321" customFormat="1" ht="18.75" x14ac:dyDescent="0.2">
      <c r="A173" s="920"/>
      <c r="B173" s="921"/>
      <c r="C173" s="817"/>
      <c r="D173" s="567" t="s">
        <v>8395</v>
      </c>
      <c r="E173" s="817"/>
      <c r="F173" s="486">
        <v>2400</v>
      </c>
      <c r="G173" s="486" t="s">
        <v>6109</v>
      </c>
      <c r="H173" s="818"/>
      <c r="I173" s="909"/>
      <c r="J173" s="351" t="s">
        <v>9007</v>
      </c>
      <c r="K173" s="583" t="s">
        <v>1799</v>
      </c>
      <c r="L173" s="584"/>
      <c r="M173" s="583" t="s">
        <v>1799</v>
      </c>
      <c r="N173" s="584"/>
      <c r="O173" s="585" t="s">
        <v>1799</v>
      </c>
      <c r="P173" s="585"/>
      <c r="Q173" s="585"/>
      <c r="R173" s="585"/>
      <c r="S173" s="451"/>
    </row>
    <row r="174" spans="1:19" s="321" customFormat="1" ht="18.75" x14ac:dyDescent="0.2">
      <c r="A174" s="920"/>
      <c r="B174" s="921"/>
      <c r="C174" s="817"/>
      <c r="D174" s="567" t="s">
        <v>9008</v>
      </c>
      <c r="E174" s="817"/>
      <c r="F174" s="486">
        <v>2400</v>
      </c>
      <c r="G174" s="486" t="s">
        <v>6109</v>
      </c>
      <c r="H174" s="818"/>
      <c r="I174" s="909"/>
      <c r="J174" s="351" t="s">
        <v>9009</v>
      </c>
      <c r="K174" s="583" t="s">
        <v>1799</v>
      </c>
      <c r="L174" s="584"/>
      <c r="M174" s="583" t="s">
        <v>1799</v>
      </c>
      <c r="N174" s="584"/>
      <c r="O174" s="585" t="s">
        <v>1799</v>
      </c>
      <c r="P174" s="585"/>
      <c r="Q174" s="585"/>
      <c r="R174" s="585"/>
      <c r="S174" s="451"/>
    </row>
    <row r="175" spans="1:19" s="321" customFormat="1" ht="18.75" x14ac:dyDescent="0.2">
      <c r="A175" s="920"/>
      <c r="B175" s="921"/>
      <c r="C175" s="817"/>
      <c r="D175" s="567" t="s">
        <v>9010</v>
      </c>
      <c r="E175" s="817"/>
      <c r="F175" s="486">
        <v>2400</v>
      </c>
      <c r="G175" s="486" t="s">
        <v>6109</v>
      </c>
      <c r="H175" s="818"/>
      <c r="I175" s="909"/>
      <c r="J175" s="351" t="s">
        <v>9011</v>
      </c>
      <c r="K175" s="583" t="s">
        <v>1799</v>
      </c>
      <c r="L175" s="584"/>
      <c r="M175" s="583" t="s">
        <v>1799</v>
      </c>
      <c r="N175" s="584"/>
      <c r="O175" s="585" t="s">
        <v>1799</v>
      </c>
      <c r="P175" s="585"/>
      <c r="Q175" s="585"/>
      <c r="R175" s="585"/>
      <c r="S175" s="451"/>
    </row>
    <row r="176" spans="1:19" s="321" customFormat="1" ht="18.75" x14ac:dyDescent="0.2">
      <c r="A176" s="920"/>
      <c r="B176" s="921"/>
      <c r="C176" s="817"/>
      <c r="D176" s="567" t="s">
        <v>9012</v>
      </c>
      <c r="E176" s="817"/>
      <c r="F176" s="486">
        <v>2400</v>
      </c>
      <c r="G176" s="486" t="s">
        <v>6109</v>
      </c>
      <c r="H176" s="818"/>
      <c r="I176" s="909"/>
      <c r="J176" s="351" t="s">
        <v>9013</v>
      </c>
      <c r="K176" s="583" t="s">
        <v>1799</v>
      </c>
      <c r="L176" s="584"/>
      <c r="M176" s="583" t="s">
        <v>1799</v>
      </c>
      <c r="N176" s="584"/>
      <c r="O176" s="585" t="s">
        <v>1799</v>
      </c>
      <c r="P176" s="585"/>
      <c r="Q176" s="585"/>
      <c r="R176" s="585"/>
      <c r="S176" s="451"/>
    </row>
    <row r="177" spans="1:21" s="321" customFormat="1" ht="18.75" x14ac:dyDescent="0.2">
      <c r="A177" s="920"/>
      <c r="B177" s="921"/>
      <c r="C177" s="817"/>
      <c r="D177" s="567" t="s">
        <v>9014</v>
      </c>
      <c r="E177" s="817"/>
      <c r="F177" s="486">
        <v>2400</v>
      </c>
      <c r="G177" s="486" t="s">
        <v>6109</v>
      </c>
      <c r="H177" s="818"/>
      <c r="I177" s="909"/>
      <c r="J177" s="351" t="s">
        <v>9015</v>
      </c>
      <c r="K177" s="583" t="s">
        <v>1799</v>
      </c>
      <c r="L177" s="584"/>
      <c r="M177" s="583" t="s">
        <v>1799</v>
      </c>
      <c r="N177" s="584"/>
      <c r="O177" s="585" t="s">
        <v>1799</v>
      </c>
      <c r="P177" s="585"/>
      <c r="Q177" s="585"/>
      <c r="R177" s="585"/>
      <c r="S177" s="451"/>
    </row>
    <row r="178" spans="1:21" s="321" customFormat="1" ht="18.75" x14ac:dyDescent="0.2">
      <c r="A178" s="920"/>
      <c r="B178" s="921"/>
      <c r="C178" s="817"/>
      <c r="D178" s="567" t="s">
        <v>9016</v>
      </c>
      <c r="E178" s="817"/>
      <c r="F178" s="486">
        <v>2400</v>
      </c>
      <c r="G178" s="486" t="s">
        <v>6109</v>
      </c>
      <c r="H178" s="818"/>
      <c r="I178" s="909"/>
      <c r="J178" s="351" t="s">
        <v>9017</v>
      </c>
      <c r="K178" s="583" t="s">
        <v>1799</v>
      </c>
      <c r="L178" s="584"/>
      <c r="M178" s="583" t="s">
        <v>1799</v>
      </c>
      <c r="N178" s="584"/>
      <c r="O178" s="585" t="s">
        <v>1799</v>
      </c>
      <c r="P178" s="585"/>
      <c r="Q178" s="585"/>
      <c r="R178" s="585"/>
      <c r="S178" s="451"/>
    </row>
    <row r="179" spans="1:21" s="321" customFormat="1" ht="18.75" x14ac:dyDescent="0.2">
      <c r="A179" s="920"/>
      <c r="B179" s="921"/>
      <c r="C179" s="817"/>
      <c r="D179" s="567" t="s">
        <v>9018</v>
      </c>
      <c r="E179" s="817"/>
      <c r="F179" s="486">
        <v>2400</v>
      </c>
      <c r="G179" s="486" t="s">
        <v>6109</v>
      </c>
      <c r="H179" s="818"/>
      <c r="I179" s="910"/>
      <c r="J179" s="351" t="s">
        <v>9019</v>
      </c>
      <c r="K179" s="583" t="s">
        <v>1799</v>
      </c>
      <c r="L179" s="584"/>
      <c r="M179" s="583" t="s">
        <v>1799</v>
      </c>
      <c r="N179" s="584"/>
      <c r="O179" s="585" t="s">
        <v>1799</v>
      </c>
      <c r="P179" s="585"/>
      <c r="Q179" s="585"/>
      <c r="R179" s="585"/>
      <c r="S179" s="451"/>
    </row>
    <row r="180" spans="1:21" s="321" customFormat="1" ht="58.5" customHeight="1" x14ac:dyDescent="0.2">
      <c r="A180" s="597">
        <v>99</v>
      </c>
      <c r="B180" s="357" t="s">
        <v>9020</v>
      </c>
      <c r="C180" s="567" t="s">
        <v>8980</v>
      </c>
      <c r="D180" s="567" t="s">
        <v>8536</v>
      </c>
      <c r="E180" s="567" t="s">
        <v>8537</v>
      </c>
      <c r="F180" s="486">
        <v>240</v>
      </c>
      <c r="G180" s="486" t="s">
        <v>5777</v>
      </c>
      <c r="H180" s="568">
        <v>42941</v>
      </c>
      <c r="I180" s="589" t="s">
        <v>9155</v>
      </c>
      <c r="J180" s="351" t="s">
        <v>9021</v>
      </c>
      <c r="K180" s="583" t="s">
        <v>1799</v>
      </c>
      <c r="L180" s="584"/>
      <c r="M180" s="583" t="s">
        <v>1799</v>
      </c>
      <c r="N180" s="584"/>
      <c r="O180" s="585"/>
      <c r="P180" s="585"/>
      <c r="Q180" s="585" t="s">
        <v>1799</v>
      </c>
      <c r="R180" s="585"/>
      <c r="S180" s="451"/>
    </row>
    <row r="181" spans="1:21" s="321" customFormat="1" ht="58.5" customHeight="1" x14ac:dyDescent="0.2">
      <c r="A181" s="597">
        <v>100</v>
      </c>
      <c r="B181" s="357" t="s">
        <v>9022</v>
      </c>
      <c r="C181" s="567" t="s">
        <v>9023</v>
      </c>
      <c r="D181" s="567" t="s">
        <v>8702</v>
      </c>
      <c r="E181" s="567" t="s">
        <v>8702</v>
      </c>
      <c r="F181" s="486" t="s">
        <v>5699</v>
      </c>
      <c r="G181" s="486" t="s">
        <v>7259</v>
      </c>
      <c r="H181" s="568">
        <v>42985</v>
      </c>
      <c r="I181" s="589" t="s">
        <v>8702</v>
      </c>
      <c r="J181" s="355" t="s">
        <v>5699</v>
      </c>
      <c r="K181" s="590" t="s">
        <v>9226</v>
      </c>
      <c r="L181" s="590" t="s">
        <v>9226</v>
      </c>
      <c r="M181" s="590" t="s">
        <v>9226</v>
      </c>
      <c r="N181" s="590" t="s">
        <v>9226</v>
      </c>
      <c r="O181" s="590" t="s">
        <v>9226</v>
      </c>
      <c r="P181" s="590" t="s">
        <v>9226</v>
      </c>
      <c r="Q181" s="590" t="s">
        <v>9226</v>
      </c>
      <c r="R181" s="590" t="s">
        <v>9226</v>
      </c>
      <c r="S181" s="451"/>
    </row>
    <row r="182" spans="1:21" s="321" customFormat="1" ht="58.5" customHeight="1" x14ac:dyDescent="0.2">
      <c r="A182" s="597">
        <v>101</v>
      </c>
      <c r="B182" s="357" t="s">
        <v>9024</v>
      </c>
      <c r="C182" s="567" t="s">
        <v>9025</v>
      </c>
      <c r="D182" s="567" t="s">
        <v>9026</v>
      </c>
      <c r="E182" s="567" t="s">
        <v>9027</v>
      </c>
      <c r="F182" s="593">
        <v>2078.89</v>
      </c>
      <c r="G182" s="486" t="s">
        <v>7259</v>
      </c>
      <c r="H182" s="568">
        <v>42982</v>
      </c>
      <c r="I182" s="589" t="s">
        <v>9028</v>
      </c>
      <c r="J182" s="351" t="s">
        <v>9029</v>
      </c>
      <c r="K182" s="583" t="s">
        <v>1799</v>
      </c>
      <c r="L182" s="584"/>
      <c r="M182" s="583" t="s">
        <v>1799</v>
      </c>
      <c r="N182" s="584"/>
      <c r="O182" s="585" t="s">
        <v>1799</v>
      </c>
      <c r="P182" s="585"/>
      <c r="Q182" s="585"/>
      <c r="R182" s="585"/>
      <c r="S182" s="451"/>
    </row>
    <row r="183" spans="1:21" s="321" customFormat="1" ht="50.25" customHeight="1" x14ac:dyDescent="0.2">
      <c r="A183" s="920">
        <v>102</v>
      </c>
      <c r="B183" s="921" t="s">
        <v>9030</v>
      </c>
      <c r="C183" s="817" t="s">
        <v>9031</v>
      </c>
      <c r="D183" s="567" t="s">
        <v>8187</v>
      </c>
      <c r="E183" s="817" t="s">
        <v>9032</v>
      </c>
      <c r="F183" s="486">
        <v>1878</v>
      </c>
      <c r="G183" s="486" t="s">
        <v>7259</v>
      </c>
      <c r="H183" s="568">
        <v>42983</v>
      </c>
      <c r="I183" s="589" t="s">
        <v>8542</v>
      </c>
      <c r="J183" s="351" t="s">
        <v>9033</v>
      </c>
      <c r="K183" s="583" t="s">
        <v>1799</v>
      </c>
      <c r="L183" s="584"/>
      <c r="M183" s="583" t="s">
        <v>1799</v>
      </c>
      <c r="N183" s="584"/>
      <c r="O183" s="585"/>
      <c r="P183" s="585"/>
      <c r="Q183" s="585" t="s">
        <v>1799</v>
      </c>
      <c r="R183" s="585"/>
      <c r="S183" s="451"/>
    </row>
    <row r="184" spans="1:21" s="321" customFormat="1" ht="50.25" customHeight="1" x14ac:dyDescent="0.2">
      <c r="A184" s="920"/>
      <c r="B184" s="921"/>
      <c r="C184" s="817"/>
      <c r="D184" s="567" t="s">
        <v>9034</v>
      </c>
      <c r="E184" s="817"/>
      <c r="F184" s="486">
        <v>106.1</v>
      </c>
      <c r="G184" s="486" t="s">
        <v>7259</v>
      </c>
      <c r="H184" s="568">
        <v>42983</v>
      </c>
      <c r="I184" s="589" t="s">
        <v>8527</v>
      </c>
      <c r="J184" s="351" t="s">
        <v>9035</v>
      </c>
      <c r="K184" s="583" t="s">
        <v>1799</v>
      </c>
      <c r="L184" s="584"/>
      <c r="M184" s="583" t="s">
        <v>1799</v>
      </c>
      <c r="N184" s="584"/>
      <c r="O184" s="585"/>
      <c r="P184" s="585"/>
      <c r="Q184" s="585" t="s">
        <v>1799</v>
      </c>
      <c r="R184" s="585"/>
      <c r="S184" s="451"/>
    </row>
    <row r="185" spans="1:21" s="321" customFormat="1" ht="46.5" customHeight="1" x14ac:dyDescent="0.2">
      <c r="A185" s="920">
        <v>103</v>
      </c>
      <c r="B185" s="921" t="s">
        <v>9036</v>
      </c>
      <c r="C185" s="817" t="s">
        <v>9037</v>
      </c>
      <c r="D185" s="567" t="s">
        <v>9038</v>
      </c>
      <c r="E185" s="817" t="s">
        <v>9039</v>
      </c>
      <c r="F185" s="486">
        <v>177</v>
      </c>
      <c r="G185" s="486" t="s">
        <v>7259</v>
      </c>
      <c r="H185" s="818">
        <v>42992</v>
      </c>
      <c r="I185" s="589" t="s">
        <v>9189</v>
      </c>
      <c r="J185" s="351" t="s">
        <v>9040</v>
      </c>
      <c r="K185" s="583" t="s">
        <v>1799</v>
      </c>
      <c r="L185" s="584"/>
      <c r="M185" s="583" t="s">
        <v>1799</v>
      </c>
      <c r="N185" s="584"/>
      <c r="O185" s="585" t="s">
        <v>1799</v>
      </c>
      <c r="P185" s="585"/>
      <c r="Q185" s="585"/>
      <c r="R185" s="585"/>
      <c r="S185" s="451"/>
    </row>
    <row r="186" spans="1:21" s="321" customFormat="1" ht="42.75" customHeight="1" x14ac:dyDescent="0.2">
      <c r="A186" s="920"/>
      <c r="B186" s="921"/>
      <c r="C186" s="817"/>
      <c r="D186" s="567" t="s">
        <v>7163</v>
      </c>
      <c r="E186" s="817"/>
      <c r="F186" s="486">
        <v>225</v>
      </c>
      <c r="G186" s="486" t="s">
        <v>7259</v>
      </c>
      <c r="H186" s="818"/>
      <c r="I186" s="589" t="s">
        <v>9041</v>
      </c>
      <c r="J186" s="351" t="s">
        <v>9042</v>
      </c>
      <c r="K186" s="583" t="s">
        <v>1799</v>
      </c>
      <c r="L186" s="584"/>
      <c r="M186" s="583" t="s">
        <v>1799</v>
      </c>
      <c r="N186" s="584"/>
      <c r="O186" s="585" t="s">
        <v>1799</v>
      </c>
      <c r="P186" s="585"/>
      <c r="Q186" s="585"/>
      <c r="R186" s="585"/>
      <c r="S186" s="451"/>
    </row>
    <row r="187" spans="1:21" s="321" customFormat="1" ht="50.25" customHeight="1" x14ac:dyDescent="0.2">
      <c r="A187" s="597">
        <v>104</v>
      </c>
      <c r="B187" s="357" t="s">
        <v>9080</v>
      </c>
      <c r="C187" s="567" t="s">
        <v>8975</v>
      </c>
      <c r="D187" s="567" t="s">
        <v>9038</v>
      </c>
      <c r="E187" s="567" t="s">
        <v>9081</v>
      </c>
      <c r="F187" s="486">
        <v>7500</v>
      </c>
      <c r="G187" s="486" t="s">
        <v>6293</v>
      </c>
      <c r="H187" s="568">
        <v>43026</v>
      </c>
      <c r="I187" s="589" t="s">
        <v>9082</v>
      </c>
      <c r="J187" s="355" t="s">
        <v>9083</v>
      </c>
      <c r="K187" s="583" t="s">
        <v>1799</v>
      </c>
      <c r="L187" s="584"/>
      <c r="M187" s="583" t="s">
        <v>1799</v>
      </c>
      <c r="N187" s="584"/>
      <c r="O187" s="585"/>
      <c r="P187" s="585"/>
      <c r="Q187" s="585" t="s">
        <v>1799</v>
      </c>
      <c r="R187" s="585"/>
      <c r="S187" s="547"/>
      <c r="T187" s="608"/>
      <c r="U187" s="609"/>
    </row>
    <row r="188" spans="1:21" s="321" customFormat="1" ht="58.5" customHeight="1" x14ac:dyDescent="0.2">
      <c r="A188" s="597">
        <v>105</v>
      </c>
      <c r="B188" s="357" t="s">
        <v>9043</v>
      </c>
      <c r="C188" s="567" t="s">
        <v>8988</v>
      </c>
      <c r="D188" s="567" t="s">
        <v>5719</v>
      </c>
      <c r="E188" s="567" t="s">
        <v>9182</v>
      </c>
      <c r="F188" s="593">
        <v>169.5</v>
      </c>
      <c r="G188" s="486" t="s">
        <v>6109</v>
      </c>
      <c r="H188" s="568">
        <v>42978</v>
      </c>
      <c r="I188" s="589" t="s">
        <v>9044</v>
      </c>
      <c r="J188" s="351" t="s">
        <v>9045</v>
      </c>
      <c r="K188" s="583" t="s">
        <v>1799</v>
      </c>
      <c r="L188" s="584"/>
      <c r="M188" s="583" t="s">
        <v>1799</v>
      </c>
      <c r="N188" s="584"/>
      <c r="O188" s="585" t="s">
        <v>1799</v>
      </c>
      <c r="P188" s="585"/>
      <c r="Q188" s="585"/>
      <c r="R188" s="585"/>
      <c r="S188" s="451"/>
    </row>
    <row r="189" spans="1:21" s="321" customFormat="1" ht="58.5" customHeight="1" x14ac:dyDescent="0.2">
      <c r="A189" s="597">
        <v>106</v>
      </c>
      <c r="B189" s="357" t="s">
        <v>9046</v>
      </c>
      <c r="C189" s="567" t="s">
        <v>8879</v>
      </c>
      <c r="D189" s="567" t="s">
        <v>7069</v>
      </c>
      <c r="E189" s="567" t="s">
        <v>8880</v>
      </c>
      <c r="F189" s="486">
        <v>2404</v>
      </c>
      <c r="G189" s="486" t="s">
        <v>5790</v>
      </c>
      <c r="H189" s="568">
        <v>42999</v>
      </c>
      <c r="I189" s="589" t="s">
        <v>9047</v>
      </c>
      <c r="J189" s="355" t="s">
        <v>9048</v>
      </c>
      <c r="K189" s="583" t="s">
        <v>1799</v>
      </c>
      <c r="L189" s="584"/>
      <c r="M189" s="583" t="s">
        <v>1799</v>
      </c>
      <c r="N189" s="584"/>
      <c r="O189" s="585" t="s">
        <v>1799</v>
      </c>
      <c r="P189" s="585"/>
      <c r="Q189" s="585"/>
      <c r="R189" s="585"/>
      <c r="S189" s="451"/>
    </row>
    <row r="190" spans="1:21" s="321" customFormat="1" ht="58.5" customHeight="1" x14ac:dyDescent="0.2">
      <c r="A190" s="597">
        <v>107</v>
      </c>
      <c r="B190" s="357" t="s">
        <v>9049</v>
      </c>
      <c r="C190" s="567" t="s">
        <v>9050</v>
      </c>
      <c r="D190" s="567" t="s">
        <v>9247</v>
      </c>
      <c r="E190" s="567" t="s">
        <v>9248</v>
      </c>
      <c r="F190" s="486">
        <v>2400</v>
      </c>
      <c r="G190" s="486" t="s">
        <v>7259</v>
      </c>
      <c r="H190" s="568">
        <v>43005</v>
      </c>
      <c r="I190" s="589" t="s">
        <v>8616</v>
      </c>
      <c r="J190" s="351" t="s">
        <v>9051</v>
      </c>
      <c r="K190" s="583" t="s">
        <v>1799</v>
      </c>
      <c r="L190" s="584"/>
      <c r="M190" s="583" t="s">
        <v>1799</v>
      </c>
      <c r="N190" s="584"/>
      <c r="O190" s="585" t="s">
        <v>1799</v>
      </c>
      <c r="P190" s="585"/>
      <c r="Q190" s="585"/>
      <c r="R190" s="585"/>
      <c r="S190" s="451"/>
    </row>
    <row r="191" spans="1:21" s="321" customFormat="1" ht="58.5" customHeight="1" x14ac:dyDescent="0.2">
      <c r="A191" s="597">
        <v>108</v>
      </c>
      <c r="B191" s="357" t="s">
        <v>9052</v>
      </c>
      <c r="C191" s="567" t="s">
        <v>9053</v>
      </c>
      <c r="D191" s="567" t="s">
        <v>9054</v>
      </c>
      <c r="E191" s="567" t="s">
        <v>9249</v>
      </c>
      <c r="F191" s="486">
        <v>250</v>
      </c>
      <c r="G191" s="486" t="s">
        <v>7259</v>
      </c>
      <c r="H191" s="568">
        <v>43006</v>
      </c>
      <c r="I191" s="589" t="s">
        <v>9250</v>
      </c>
      <c r="J191" s="351" t="s">
        <v>9055</v>
      </c>
      <c r="K191" s="583" t="s">
        <v>1799</v>
      </c>
      <c r="L191" s="584"/>
      <c r="M191" s="583" t="s">
        <v>1799</v>
      </c>
      <c r="N191" s="584"/>
      <c r="O191" s="585"/>
      <c r="P191" s="585"/>
      <c r="Q191" s="585" t="s">
        <v>1799</v>
      </c>
      <c r="R191" s="585"/>
      <c r="S191" s="451"/>
    </row>
    <row r="192" spans="1:21" s="321" customFormat="1" ht="58.5" customHeight="1" x14ac:dyDescent="0.2">
      <c r="A192" s="597">
        <v>109</v>
      </c>
      <c r="B192" s="357" t="s">
        <v>9056</v>
      </c>
      <c r="C192" s="567" t="s">
        <v>9057</v>
      </c>
      <c r="D192" s="567" t="s">
        <v>9058</v>
      </c>
      <c r="E192" s="567" t="s">
        <v>9059</v>
      </c>
      <c r="F192" s="486">
        <v>1520</v>
      </c>
      <c r="G192" s="486" t="s">
        <v>7259</v>
      </c>
      <c r="H192" s="568">
        <v>43006</v>
      </c>
      <c r="I192" s="589" t="s">
        <v>9060</v>
      </c>
      <c r="J192" s="351" t="s">
        <v>9061</v>
      </c>
      <c r="K192" s="583" t="s">
        <v>1799</v>
      </c>
      <c r="L192" s="584"/>
      <c r="M192" s="583" t="s">
        <v>1799</v>
      </c>
      <c r="N192" s="584"/>
      <c r="O192" s="585" t="s">
        <v>1799</v>
      </c>
      <c r="P192" s="585"/>
      <c r="Q192" s="585"/>
      <c r="R192" s="585"/>
      <c r="S192" s="451"/>
    </row>
    <row r="193" spans="1:19" s="321" customFormat="1" ht="36" customHeight="1" x14ac:dyDescent="0.2">
      <c r="A193" s="920">
        <v>110</v>
      </c>
      <c r="B193" s="357" t="s">
        <v>9062</v>
      </c>
      <c r="C193" s="817" t="s">
        <v>9063</v>
      </c>
      <c r="D193" s="817" t="s">
        <v>9064</v>
      </c>
      <c r="E193" s="817" t="s">
        <v>9085</v>
      </c>
      <c r="F193" s="486">
        <v>1023.5</v>
      </c>
      <c r="G193" s="486" t="s">
        <v>7259</v>
      </c>
      <c r="H193" s="568">
        <v>43006</v>
      </c>
      <c r="I193" s="924" t="s">
        <v>9065</v>
      </c>
      <c r="J193" s="351" t="s">
        <v>9066</v>
      </c>
      <c r="K193" s="917" t="s">
        <v>1799</v>
      </c>
      <c r="L193" s="917"/>
      <c r="M193" s="917" t="s">
        <v>1799</v>
      </c>
      <c r="N193" s="917"/>
      <c r="O193" s="917" t="s">
        <v>1799</v>
      </c>
      <c r="P193" s="917"/>
      <c r="Q193" s="917"/>
      <c r="R193" s="917"/>
      <c r="S193" s="919"/>
    </row>
    <row r="194" spans="1:19" s="321" customFormat="1" ht="34.5" customHeight="1" x14ac:dyDescent="0.2">
      <c r="A194" s="920"/>
      <c r="B194" s="357" t="s">
        <v>9084</v>
      </c>
      <c r="C194" s="817"/>
      <c r="D194" s="817"/>
      <c r="E194" s="817"/>
      <c r="F194" s="486">
        <v>204</v>
      </c>
      <c r="G194" s="486" t="s">
        <v>6293</v>
      </c>
      <c r="H194" s="568">
        <v>43065</v>
      </c>
      <c r="I194" s="924"/>
      <c r="J194" s="351" t="s">
        <v>9086</v>
      </c>
      <c r="K194" s="917"/>
      <c r="L194" s="917"/>
      <c r="M194" s="917"/>
      <c r="N194" s="917"/>
      <c r="O194" s="917"/>
      <c r="P194" s="917"/>
      <c r="Q194" s="917"/>
      <c r="R194" s="917"/>
      <c r="S194" s="919"/>
    </row>
    <row r="195" spans="1:19" s="321" customFormat="1" ht="58.5" customHeight="1" x14ac:dyDescent="0.2">
      <c r="A195" s="597">
        <v>111</v>
      </c>
      <c r="B195" s="357" t="s">
        <v>9067</v>
      </c>
      <c r="C195" s="567" t="s">
        <v>9068</v>
      </c>
      <c r="D195" s="567" t="s">
        <v>7163</v>
      </c>
      <c r="E195" s="567" t="s">
        <v>9251</v>
      </c>
      <c r="F195" s="593">
        <v>309</v>
      </c>
      <c r="G195" s="486" t="s">
        <v>7259</v>
      </c>
      <c r="H195" s="568">
        <v>43003</v>
      </c>
      <c r="I195" s="589" t="s">
        <v>9069</v>
      </c>
      <c r="J195" s="351" t="s">
        <v>9070</v>
      </c>
      <c r="K195" s="583" t="s">
        <v>1799</v>
      </c>
      <c r="L195" s="584"/>
      <c r="M195" s="583" t="s">
        <v>1799</v>
      </c>
      <c r="N195" s="584"/>
      <c r="O195" s="585" t="s">
        <v>1799</v>
      </c>
      <c r="P195" s="585"/>
      <c r="Q195" s="585"/>
      <c r="R195" s="585"/>
      <c r="S195" s="451"/>
    </row>
    <row r="196" spans="1:19" s="574" customFormat="1" ht="29.25" customHeight="1" x14ac:dyDescent="0.15">
      <c r="A196" s="597">
        <v>112</v>
      </c>
      <c r="B196" s="357" t="s">
        <v>9087</v>
      </c>
      <c r="C196" s="567" t="s">
        <v>9088</v>
      </c>
      <c r="D196" s="567" t="s">
        <v>9089</v>
      </c>
      <c r="E196" s="567" t="s">
        <v>9090</v>
      </c>
      <c r="F196" s="486">
        <v>1974.26</v>
      </c>
      <c r="G196" s="486" t="s">
        <v>6293</v>
      </c>
      <c r="H196" s="568">
        <v>43018</v>
      </c>
      <c r="I196" s="589" t="s">
        <v>9091</v>
      </c>
      <c r="J196" s="351" t="s">
        <v>9092</v>
      </c>
      <c r="K196" s="583" t="s">
        <v>1799</v>
      </c>
      <c r="L196" s="584"/>
      <c r="M196" s="583" t="s">
        <v>1799</v>
      </c>
      <c r="N196" s="584"/>
      <c r="O196" s="585" t="s">
        <v>1799</v>
      </c>
      <c r="P196" s="585"/>
      <c r="Q196" s="585"/>
      <c r="R196" s="585"/>
      <c r="S196" s="451"/>
    </row>
    <row r="197" spans="1:19" s="574" customFormat="1" ht="39.75" customHeight="1" x14ac:dyDescent="0.15">
      <c r="A197" s="597">
        <v>113</v>
      </c>
      <c r="B197" s="357" t="s">
        <v>9093</v>
      </c>
      <c r="C197" s="567" t="s">
        <v>9094</v>
      </c>
      <c r="D197" s="567" t="s">
        <v>9095</v>
      </c>
      <c r="E197" s="567" t="s">
        <v>8471</v>
      </c>
      <c r="F197" s="486">
        <v>1356</v>
      </c>
      <c r="G197" s="486" t="s">
        <v>6293</v>
      </c>
      <c r="H197" s="568">
        <v>43033</v>
      </c>
      <c r="I197" s="589" t="s">
        <v>9096</v>
      </c>
      <c r="J197" s="351" t="s">
        <v>9097</v>
      </c>
      <c r="K197" s="583" t="s">
        <v>1799</v>
      </c>
      <c r="L197" s="584"/>
      <c r="M197" s="583" t="s">
        <v>1799</v>
      </c>
      <c r="N197" s="584"/>
      <c r="O197" s="585" t="s">
        <v>1799</v>
      </c>
      <c r="P197" s="585"/>
      <c r="Q197" s="585"/>
      <c r="R197" s="585"/>
      <c r="S197" s="451"/>
    </row>
    <row r="198" spans="1:19" s="574" customFormat="1" ht="31.5" customHeight="1" x14ac:dyDescent="0.15">
      <c r="A198" s="920">
        <v>114</v>
      </c>
      <c r="B198" s="921" t="s">
        <v>9098</v>
      </c>
      <c r="C198" s="817" t="s">
        <v>8724</v>
      </c>
      <c r="D198" s="567" t="s">
        <v>75</v>
      </c>
      <c r="E198" s="922" t="s">
        <v>9099</v>
      </c>
      <c r="F198" s="486">
        <v>100.5</v>
      </c>
      <c r="G198" s="486" t="s">
        <v>6293</v>
      </c>
      <c r="H198" s="818">
        <v>43013</v>
      </c>
      <c r="I198" s="589" t="s">
        <v>9100</v>
      </c>
      <c r="J198" s="351" t="s">
        <v>9101</v>
      </c>
      <c r="K198" s="583" t="s">
        <v>1799</v>
      </c>
      <c r="L198" s="584"/>
      <c r="M198" s="583" t="s">
        <v>1799</v>
      </c>
      <c r="N198" s="584"/>
      <c r="O198" s="585" t="s">
        <v>1799</v>
      </c>
      <c r="P198" s="585"/>
      <c r="Q198" s="585"/>
      <c r="R198" s="585"/>
      <c r="S198" s="451"/>
    </row>
    <row r="199" spans="1:19" s="574" customFormat="1" ht="31.5" customHeight="1" x14ac:dyDescent="0.15">
      <c r="A199" s="920"/>
      <c r="B199" s="921"/>
      <c r="C199" s="817"/>
      <c r="D199" s="567" t="s">
        <v>5862</v>
      </c>
      <c r="E199" s="922"/>
      <c r="F199" s="486">
        <v>72.72</v>
      </c>
      <c r="G199" s="486" t="s">
        <v>6293</v>
      </c>
      <c r="H199" s="818"/>
      <c r="I199" s="589" t="s">
        <v>9102</v>
      </c>
      <c r="J199" s="351" t="s">
        <v>9103</v>
      </c>
      <c r="K199" s="583" t="s">
        <v>1799</v>
      </c>
      <c r="L199" s="584"/>
      <c r="M199" s="583" t="s">
        <v>1799</v>
      </c>
      <c r="N199" s="584"/>
      <c r="O199" s="585" t="s">
        <v>1799</v>
      </c>
      <c r="P199" s="585"/>
      <c r="Q199" s="585"/>
      <c r="R199" s="585"/>
      <c r="S199" s="451"/>
    </row>
    <row r="200" spans="1:19" s="574" customFormat="1" ht="31.5" customHeight="1" x14ac:dyDescent="0.15">
      <c r="A200" s="920"/>
      <c r="B200" s="921"/>
      <c r="C200" s="817"/>
      <c r="D200" s="567" t="s">
        <v>5860</v>
      </c>
      <c r="E200" s="922"/>
      <c r="F200" s="486">
        <v>90.16</v>
      </c>
      <c r="G200" s="486" t="s">
        <v>6293</v>
      </c>
      <c r="H200" s="818"/>
      <c r="I200" s="589" t="s">
        <v>9102</v>
      </c>
      <c r="J200" s="351" t="s">
        <v>9104</v>
      </c>
      <c r="K200" s="583" t="s">
        <v>1799</v>
      </c>
      <c r="L200" s="584"/>
      <c r="M200" s="583" t="s">
        <v>1799</v>
      </c>
      <c r="N200" s="584"/>
      <c r="O200" s="585" t="s">
        <v>1799</v>
      </c>
      <c r="P200" s="585"/>
      <c r="Q200" s="585"/>
      <c r="R200" s="585"/>
      <c r="S200" s="451"/>
    </row>
    <row r="201" spans="1:19" s="321" customFormat="1" ht="58.5" customHeight="1" x14ac:dyDescent="0.2">
      <c r="A201" s="597">
        <v>115</v>
      </c>
      <c r="B201" s="357" t="s">
        <v>9071</v>
      </c>
      <c r="C201" s="567" t="s">
        <v>9072</v>
      </c>
      <c r="D201" s="567" t="s">
        <v>5871</v>
      </c>
      <c r="E201" s="567" t="s">
        <v>9073</v>
      </c>
      <c r="F201" s="486">
        <v>353.76</v>
      </c>
      <c r="G201" s="486" t="s">
        <v>5790</v>
      </c>
      <c r="H201" s="568">
        <v>43007</v>
      </c>
      <c r="I201" s="589" t="s">
        <v>9074</v>
      </c>
      <c r="J201" s="351" t="s">
        <v>9075</v>
      </c>
      <c r="K201" s="583" t="s">
        <v>1799</v>
      </c>
      <c r="L201" s="584"/>
      <c r="M201" s="583" t="s">
        <v>1799</v>
      </c>
      <c r="N201" s="584"/>
      <c r="O201" s="585" t="s">
        <v>1799</v>
      </c>
      <c r="P201" s="585"/>
      <c r="Q201" s="585"/>
      <c r="R201" s="585"/>
      <c r="S201" s="451"/>
    </row>
    <row r="202" spans="1:19" s="578" customFormat="1" ht="31.5" customHeight="1" x14ac:dyDescent="0.15">
      <c r="A202" s="920">
        <v>116</v>
      </c>
      <c r="B202" s="921" t="s">
        <v>9105</v>
      </c>
      <c r="C202" s="817" t="s">
        <v>8697</v>
      </c>
      <c r="D202" s="567" t="s">
        <v>5871</v>
      </c>
      <c r="E202" s="817" t="s">
        <v>9106</v>
      </c>
      <c r="F202" s="486">
        <v>1780.8</v>
      </c>
      <c r="G202" s="486" t="s">
        <v>6293</v>
      </c>
      <c r="H202" s="818">
        <v>43017</v>
      </c>
      <c r="I202" s="589" t="s">
        <v>9074</v>
      </c>
      <c r="J202" s="351" t="s">
        <v>9107</v>
      </c>
      <c r="K202" s="583" t="s">
        <v>1799</v>
      </c>
      <c r="L202" s="584"/>
      <c r="M202" s="583" t="s">
        <v>1799</v>
      </c>
      <c r="N202" s="584"/>
      <c r="O202" s="585" t="s">
        <v>1799</v>
      </c>
      <c r="P202" s="585"/>
      <c r="Q202" s="585"/>
      <c r="R202" s="585"/>
      <c r="S202" s="451"/>
    </row>
    <row r="203" spans="1:19" s="578" customFormat="1" ht="31.5" customHeight="1" x14ac:dyDescent="0.15">
      <c r="A203" s="920"/>
      <c r="B203" s="921"/>
      <c r="C203" s="817"/>
      <c r="D203" s="567" t="s">
        <v>5874</v>
      </c>
      <c r="E203" s="817"/>
      <c r="F203" s="486">
        <v>882</v>
      </c>
      <c r="G203" s="486" t="s">
        <v>6293</v>
      </c>
      <c r="H203" s="818"/>
      <c r="I203" s="589" t="s">
        <v>9074</v>
      </c>
      <c r="J203" s="351" t="s">
        <v>9108</v>
      </c>
      <c r="K203" s="583" t="s">
        <v>1799</v>
      </c>
      <c r="L203" s="584"/>
      <c r="M203" s="583" t="s">
        <v>1799</v>
      </c>
      <c r="N203" s="584"/>
      <c r="O203" s="585" t="s">
        <v>1799</v>
      </c>
      <c r="P203" s="585"/>
      <c r="Q203" s="585"/>
      <c r="R203" s="585"/>
      <c r="S203" s="451"/>
    </row>
    <row r="204" spans="1:19" s="578" customFormat="1" ht="31.5" customHeight="1" x14ac:dyDescent="0.15">
      <c r="A204" s="920">
        <v>117</v>
      </c>
      <c r="B204" s="921" t="s">
        <v>9109</v>
      </c>
      <c r="C204" s="817" t="s">
        <v>9110</v>
      </c>
      <c r="D204" s="567" t="s">
        <v>75</v>
      </c>
      <c r="E204" s="817" t="s">
        <v>9111</v>
      </c>
      <c r="F204" s="486">
        <v>844.86</v>
      </c>
      <c r="G204" s="486" t="s">
        <v>6293</v>
      </c>
      <c r="H204" s="818">
        <v>43014</v>
      </c>
      <c r="I204" s="589" t="s">
        <v>8542</v>
      </c>
      <c r="J204" s="351" t="s">
        <v>9112</v>
      </c>
      <c r="K204" s="583" t="s">
        <v>1799</v>
      </c>
      <c r="L204" s="584"/>
      <c r="M204" s="583" t="s">
        <v>1799</v>
      </c>
      <c r="N204" s="584"/>
      <c r="O204" s="585" t="s">
        <v>1799</v>
      </c>
      <c r="P204" s="585"/>
      <c r="Q204" s="585"/>
      <c r="R204" s="585"/>
      <c r="S204" s="451"/>
    </row>
    <row r="205" spans="1:19" s="578" customFormat="1" ht="31.5" customHeight="1" x14ac:dyDescent="0.15">
      <c r="A205" s="920"/>
      <c r="B205" s="921"/>
      <c r="C205" s="817"/>
      <c r="D205" s="567" t="s">
        <v>8491</v>
      </c>
      <c r="E205" s="817"/>
      <c r="F205" s="486">
        <v>1433.19</v>
      </c>
      <c r="G205" s="486" t="s">
        <v>6293</v>
      </c>
      <c r="H205" s="818"/>
      <c r="I205" s="589" t="s">
        <v>8527</v>
      </c>
      <c r="J205" s="351" t="s">
        <v>9113</v>
      </c>
      <c r="K205" s="583" t="s">
        <v>1799</v>
      </c>
      <c r="L205" s="584"/>
      <c r="M205" s="583" t="s">
        <v>1799</v>
      </c>
      <c r="N205" s="584"/>
      <c r="O205" s="585" t="s">
        <v>1799</v>
      </c>
      <c r="P205" s="585"/>
      <c r="Q205" s="585"/>
      <c r="R205" s="585"/>
      <c r="S205" s="451"/>
    </row>
    <row r="206" spans="1:19" s="578" customFormat="1" ht="31.5" customHeight="1" x14ac:dyDescent="0.15">
      <c r="A206" s="920">
        <v>118</v>
      </c>
      <c r="B206" s="921" t="s">
        <v>9114</v>
      </c>
      <c r="C206" s="817" t="s">
        <v>9115</v>
      </c>
      <c r="D206" s="567" t="s">
        <v>8491</v>
      </c>
      <c r="E206" s="817" t="s">
        <v>9116</v>
      </c>
      <c r="F206" s="486">
        <v>1383.7</v>
      </c>
      <c r="G206" s="486" t="s">
        <v>6293</v>
      </c>
      <c r="H206" s="818">
        <v>43018</v>
      </c>
      <c r="I206" s="589" t="s">
        <v>9117</v>
      </c>
      <c r="J206" s="351" t="s">
        <v>9118</v>
      </c>
      <c r="K206" s="583" t="s">
        <v>1799</v>
      </c>
      <c r="L206" s="584"/>
      <c r="M206" s="583" t="s">
        <v>1799</v>
      </c>
      <c r="N206" s="584"/>
      <c r="O206" s="585" t="s">
        <v>1799</v>
      </c>
      <c r="P206" s="585"/>
      <c r="Q206" s="585"/>
      <c r="R206" s="585"/>
      <c r="S206" s="451"/>
    </row>
    <row r="207" spans="1:19" s="578" customFormat="1" ht="31.5" customHeight="1" x14ac:dyDescent="0.15">
      <c r="A207" s="920"/>
      <c r="B207" s="921"/>
      <c r="C207" s="817"/>
      <c r="D207" s="567" t="s">
        <v>9119</v>
      </c>
      <c r="E207" s="817"/>
      <c r="F207" s="486">
        <v>3999</v>
      </c>
      <c r="G207" s="486" t="s">
        <v>6293</v>
      </c>
      <c r="H207" s="818"/>
      <c r="I207" s="589" t="s">
        <v>9117</v>
      </c>
      <c r="J207" s="351" t="s">
        <v>9120</v>
      </c>
      <c r="K207" s="583" t="s">
        <v>1799</v>
      </c>
      <c r="L207" s="584"/>
      <c r="M207" s="583" t="s">
        <v>1799</v>
      </c>
      <c r="N207" s="584"/>
      <c r="O207" s="585" t="s">
        <v>1799</v>
      </c>
      <c r="P207" s="585"/>
      <c r="Q207" s="585"/>
      <c r="R207" s="585"/>
      <c r="S207" s="451"/>
    </row>
    <row r="208" spans="1:19" s="578" customFormat="1" ht="29.25" customHeight="1" x14ac:dyDescent="0.15">
      <c r="A208" s="920"/>
      <c r="B208" s="921"/>
      <c r="C208" s="817"/>
      <c r="D208" s="567" t="s">
        <v>7163</v>
      </c>
      <c r="E208" s="817"/>
      <c r="F208" s="486">
        <v>507</v>
      </c>
      <c r="G208" s="486" t="s">
        <v>6293</v>
      </c>
      <c r="H208" s="818"/>
      <c r="I208" s="589" t="s">
        <v>9121</v>
      </c>
      <c r="J208" s="351" t="s">
        <v>9122</v>
      </c>
      <c r="K208" s="583" t="s">
        <v>1799</v>
      </c>
      <c r="L208" s="584"/>
      <c r="M208" s="583" t="s">
        <v>1799</v>
      </c>
      <c r="N208" s="584"/>
      <c r="O208" s="585" t="s">
        <v>1799</v>
      </c>
      <c r="P208" s="585"/>
      <c r="Q208" s="585"/>
      <c r="R208" s="585"/>
      <c r="S208" s="451"/>
    </row>
    <row r="209" spans="1:19" s="578" customFormat="1" ht="29.25" customHeight="1" x14ac:dyDescent="0.15">
      <c r="A209" s="597">
        <v>119</v>
      </c>
      <c r="B209" s="357" t="s">
        <v>9123</v>
      </c>
      <c r="C209" s="567" t="s">
        <v>8941</v>
      </c>
      <c r="D209" s="567" t="s">
        <v>9124</v>
      </c>
      <c r="E209" s="567" t="s">
        <v>9125</v>
      </c>
      <c r="F209" s="486">
        <v>2860</v>
      </c>
      <c r="G209" s="486" t="s">
        <v>6293</v>
      </c>
      <c r="H209" s="568">
        <v>43026</v>
      </c>
      <c r="I209" s="589" t="s">
        <v>9126</v>
      </c>
      <c r="J209" s="351" t="s">
        <v>9127</v>
      </c>
      <c r="K209" s="583" t="s">
        <v>1799</v>
      </c>
      <c r="L209" s="584"/>
      <c r="M209" s="583" t="s">
        <v>1799</v>
      </c>
      <c r="N209" s="584"/>
      <c r="O209" s="585"/>
      <c r="P209" s="585"/>
      <c r="Q209" s="585" t="s">
        <v>1799</v>
      </c>
      <c r="R209" s="585"/>
      <c r="S209" s="451"/>
    </row>
    <row r="210" spans="1:19" s="321" customFormat="1" ht="58.5" customHeight="1" x14ac:dyDescent="0.2">
      <c r="A210" s="597">
        <v>120</v>
      </c>
      <c r="B210" s="357" t="s">
        <v>9076</v>
      </c>
      <c r="C210" s="567" t="s">
        <v>9252</v>
      </c>
      <c r="D210" s="567" t="s">
        <v>5719</v>
      </c>
      <c r="E210" s="541" t="s">
        <v>5902</v>
      </c>
      <c r="F210" s="486">
        <v>169.5</v>
      </c>
      <c r="G210" s="486" t="s">
        <v>7259</v>
      </c>
      <c r="H210" s="568">
        <v>43007</v>
      </c>
      <c r="I210" s="589" t="s">
        <v>9077</v>
      </c>
      <c r="J210" s="351" t="s">
        <v>9078</v>
      </c>
      <c r="K210" s="583" t="s">
        <v>1799</v>
      </c>
      <c r="L210" s="584"/>
      <c r="M210" s="583" t="s">
        <v>1799</v>
      </c>
      <c r="N210" s="584"/>
      <c r="O210" s="585" t="s">
        <v>1799</v>
      </c>
      <c r="P210" s="585"/>
      <c r="Q210" s="585"/>
      <c r="R210" s="585"/>
      <c r="S210" s="451"/>
    </row>
    <row r="211" spans="1:19" s="321" customFormat="1" ht="58.5" customHeight="1" x14ac:dyDescent="0.2">
      <c r="A211" s="597">
        <v>121</v>
      </c>
      <c r="B211" s="357" t="s">
        <v>9128</v>
      </c>
      <c r="C211" s="567" t="s">
        <v>9129</v>
      </c>
      <c r="D211" s="567" t="s">
        <v>7273</v>
      </c>
      <c r="E211" s="567" t="s">
        <v>9130</v>
      </c>
      <c r="F211" s="486">
        <v>2700.47</v>
      </c>
      <c r="G211" s="486" t="s">
        <v>6293</v>
      </c>
      <c r="H211" s="568">
        <v>43026</v>
      </c>
      <c r="I211" s="589" t="s">
        <v>9131</v>
      </c>
      <c r="J211" s="351" t="s">
        <v>9132</v>
      </c>
      <c r="K211" s="583" t="s">
        <v>1799</v>
      </c>
      <c r="L211" s="584"/>
      <c r="M211" s="583" t="s">
        <v>1799</v>
      </c>
      <c r="N211" s="584"/>
      <c r="O211" s="585" t="s">
        <v>1799</v>
      </c>
      <c r="P211" s="585"/>
      <c r="Q211" s="585"/>
      <c r="R211" s="585"/>
      <c r="S211" s="451"/>
    </row>
    <row r="212" spans="1:19" s="321" customFormat="1" ht="58.5" customHeight="1" x14ac:dyDescent="0.2">
      <c r="A212" s="920">
        <v>122</v>
      </c>
      <c r="B212" s="921" t="s">
        <v>9133</v>
      </c>
      <c r="C212" s="817" t="s">
        <v>9134</v>
      </c>
      <c r="D212" s="567" t="s">
        <v>9135</v>
      </c>
      <c r="E212" s="817" t="s">
        <v>9136</v>
      </c>
      <c r="F212" s="486">
        <v>680</v>
      </c>
      <c r="G212" s="486" t="s">
        <v>6293</v>
      </c>
      <c r="H212" s="818">
        <v>43031</v>
      </c>
      <c r="I212" s="589" t="s">
        <v>9137</v>
      </c>
      <c r="J212" s="351" t="s">
        <v>9138</v>
      </c>
      <c r="K212" s="583" t="s">
        <v>1799</v>
      </c>
      <c r="L212" s="584"/>
      <c r="M212" s="583" t="s">
        <v>1799</v>
      </c>
      <c r="N212" s="584"/>
      <c r="O212" s="585" t="s">
        <v>1799</v>
      </c>
      <c r="P212" s="585"/>
      <c r="Q212" s="585"/>
      <c r="R212" s="585"/>
      <c r="S212" s="451"/>
    </row>
    <row r="213" spans="1:19" s="321" customFormat="1" ht="58.5" customHeight="1" x14ac:dyDescent="0.2">
      <c r="A213" s="920"/>
      <c r="B213" s="921"/>
      <c r="C213" s="817"/>
      <c r="D213" s="567" t="s">
        <v>6275</v>
      </c>
      <c r="E213" s="817"/>
      <c r="F213" s="486">
        <v>1160</v>
      </c>
      <c r="G213" s="486" t="s">
        <v>6293</v>
      </c>
      <c r="H213" s="818"/>
      <c r="I213" s="589" t="s">
        <v>9139</v>
      </c>
      <c r="J213" s="351" t="s">
        <v>9140</v>
      </c>
      <c r="K213" s="583" t="s">
        <v>1799</v>
      </c>
      <c r="L213" s="584"/>
      <c r="M213" s="583" t="s">
        <v>1799</v>
      </c>
      <c r="N213" s="584"/>
      <c r="O213" s="585" t="s">
        <v>1799</v>
      </c>
      <c r="P213" s="585"/>
      <c r="Q213" s="585"/>
      <c r="R213" s="585"/>
      <c r="S213" s="451"/>
    </row>
    <row r="214" spans="1:19" s="321" customFormat="1" ht="36" customHeight="1" x14ac:dyDescent="0.2">
      <c r="A214" s="920"/>
      <c r="B214" s="921"/>
      <c r="C214" s="817"/>
      <c r="D214" s="567" t="s">
        <v>7163</v>
      </c>
      <c r="E214" s="817"/>
      <c r="F214" s="486">
        <v>739</v>
      </c>
      <c r="G214" s="486" t="s">
        <v>6293</v>
      </c>
      <c r="H214" s="818"/>
      <c r="I214" s="589" t="s">
        <v>9141</v>
      </c>
      <c r="J214" s="351" t="s">
        <v>9142</v>
      </c>
      <c r="K214" s="583" t="s">
        <v>1799</v>
      </c>
      <c r="L214" s="584"/>
      <c r="M214" s="583" t="s">
        <v>1799</v>
      </c>
      <c r="N214" s="584"/>
      <c r="O214" s="585" t="s">
        <v>1799</v>
      </c>
      <c r="P214" s="585"/>
      <c r="Q214" s="585"/>
      <c r="R214" s="585"/>
      <c r="S214" s="451"/>
    </row>
    <row r="215" spans="1:19" s="321" customFormat="1" ht="28.5" customHeight="1" x14ac:dyDescent="0.2">
      <c r="A215" s="920"/>
      <c r="B215" s="921"/>
      <c r="C215" s="817"/>
      <c r="D215" s="567" t="s">
        <v>9143</v>
      </c>
      <c r="E215" s="817"/>
      <c r="F215" s="486">
        <v>174.59</v>
      </c>
      <c r="G215" s="486" t="s">
        <v>6293</v>
      </c>
      <c r="H215" s="818"/>
      <c r="I215" s="589" t="s">
        <v>9144</v>
      </c>
      <c r="J215" s="351" t="s">
        <v>9145</v>
      </c>
      <c r="K215" s="583" t="s">
        <v>1799</v>
      </c>
      <c r="L215" s="584"/>
      <c r="M215" s="583" t="s">
        <v>1799</v>
      </c>
      <c r="N215" s="584"/>
      <c r="O215" s="585" t="s">
        <v>1799</v>
      </c>
      <c r="P215" s="585"/>
      <c r="Q215" s="585"/>
      <c r="R215" s="585"/>
      <c r="S215" s="451"/>
    </row>
    <row r="216" spans="1:19" s="321" customFormat="1" ht="28.5" customHeight="1" x14ac:dyDescent="0.2">
      <c r="A216" s="920">
        <v>123</v>
      </c>
      <c r="B216" s="357" t="s">
        <v>9146</v>
      </c>
      <c r="C216" s="922" t="s">
        <v>9147</v>
      </c>
      <c r="D216" s="923" t="s">
        <v>7383</v>
      </c>
      <c r="E216" s="817" t="s">
        <v>9148</v>
      </c>
      <c r="F216" s="486">
        <v>4875</v>
      </c>
      <c r="G216" s="486" t="s">
        <v>6293</v>
      </c>
      <c r="H216" s="568">
        <v>43034</v>
      </c>
      <c r="I216" s="818" t="s">
        <v>9149</v>
      </c>
      <c r="J216" s="351" t="s">
        <v>9150</v>
      </c>
      <c r="K216" s="917" t="s">
        <v>1799</v>
      </c>
      <c r="L216" s="917"/>
      <c r="M216" s="917" t="s">
        <v>1799</v>
      </c>
      <c r="N216" s="917"/>
      <c r="O216" s="917" t="s">
        <v>1799</v>
      </c>
      <c r="P216" s="917"/>
      <c r="Q216" s="917"/>
      <c r="R216" s="918"/>
      <c r="S216" s="919"/>
    </row>
    <row r="217" spans="1:19" s="321" customFormat="1" ht="42" customHeight="1" x14ac:dyDescent="0.2">
      <c r="A217" s="920"/>
      <c r="B217" s="357" t="s">
        <v>9151</v>
      </c>
      <c r="C217" s="922"/>
      <c r="D217" s="923"/>
      <c r="E217" s="817"/>
      <c r="F217" s="486">
        <v>406</v>
      </c>
      <c r="G217" s="486" t="s">
        <v>6718</v>
      </c>
      <c r="H217" s="568">
        <v>43048</v>
      </c>
      <c r="I217" s="818"/>
      <c r="J217" s="355" t="s">
        <v>9152</v>
      </c>
      <c r="K217" s="917"/>
      <c r="L217" s="917"/>
      <c r="M217" s="917"/>
      <c r="N217" s="917"/>
      <c r="O217" s="917"/>
      <c r="P217" s="917"/>
      <c r="Q217" s="917"/>
      <c r="R217" s="918"/>
      <c r="S217" s="919"/>
    </row>
    <row r="218" spans="1:19" s="321" customFormat="1" ht="42" customHeight="1" x14ac:dyDescent="0.2">
      <c r="A218" s="597">
        <v>124</v>
      </c>
      <c r="B218" s="357" t="s">
        <v>9153</v>
      </c>
      <c r="C218" s="567" t="s">
        <v>8717</v>
      </c>
      <c r="D218" s="567" t="s">
        <v>8536</v>
      </c>
      <c r="E218" s="567" t="s">
        <v>9154</v>
      </c>
      <c r="F218" s="486">
        <v>175</v>
      </c>
      <c r="G218" s="486" t="s">
        <v>6293</v>
      </c>
      <c r="H218" s="568">
        <v>43017</v>
      </c>
      <c r="I218" s="589" t="s">
        <v>9155</v>
      </c>
      <c r="J218" s="351" t="s">
        <v>9156</v>
      </c>
      <c r="K218" s="583" t="s">
        <v>1799</v>
      </c>
      <c r="L218" s="584"/>
      <c r="M218" s="583" t="s">
        <v>1799</v>
      </c>
      <c r="N218" s="584"/>
      <c r="O218" s="585" t="s">
        <v>1799</v>
      </c>
      <c r="P218" s="585"/>
      <c r="Q218" s="585"/>
      <c r="R218" s="585"/>
      <c r="S218" s="547"/>
    </row>
    <row r="219" spans="1:19" s="321" customFormat="1" ht="33.75" customHeight="1" x14ac:dyDescent="0.2">
      <c r="A219" s="597">
        <v>125</v>
      </c>
      <c r="B219" s="357" t="s">
        <v>9157</v>
      </c>
      <c r="C219" s="567" t="s">
        <v>9158</v>
      </c>
      <c r="D219" s="567" t="s">
        <v>7920</v>
      </c>
      <c r="E219" s="567" t="s">
        <v>9159</v>
      </c>
      <c r="F219" s="486">
        <v>1157</v>
      </c>
      <c r="G219" s="486" t="s">
        <v>6293</v>
      </c>
      <c r="H219" s="568">
        <v>43031</v>
      </c>
      <c r="I219" s="589" t="s">
        <v>9160</v>
      </c>
      <c r="J219" s="351" t="s">
        <v>9161</v>
      </c>
      <c r="K219" s="583" t="s">
        <v>1799</v>
      </c>
      <c r="L219" s="584"/>
      <c r="M219" s="583" t="s">
        <v>1799</v>
      </c>
      <c r="N219" s="584"/>
      <c r="O219" s="585" t="s">
        <v>1799</v>
      </c>
      <c r="P219" s="585"/>
      <c r="Q219" s="585"/>
      <c r="R219" s="585"/>
      <c r="S219" s="451"/>
    </row>
    <row r="220" spans="1:19" s="321" customFormat="1" ht="33.75" customHeight="1" x14ac:dyDescent="0.2">
      <c r="A220" s="597">
        <v>126</v>
      </c>
      <c r="B220" s="357" t="s">
        <v>9162</v>
      </c>
      <c r="C220" s="567" t="s">
        <v>9163</v>
      </c>
      <c r="D220" s="567" t="s">
        <v>7887</v>
      </c>
      <c r="E220" s="567" t="s">
        <v>9164</v>
      </c>
      <c r="F220" s="486">
        <v>1757</v>
      </c>
      <c r="G220" s="486" t="s">
        <v>6293</v>
      </c>
      <c r="H220" s="568">
        <v>43031</v>
      </c>
      <c r="I220" s="589" t="s">
        <v>9165</v>
      </c>
      <c r="J220" s="351" t="s">
        <v>9166</v>
      </c>
      <c r="K220" s="583" t="s">
        <v>1799</v>
      </c>
      <c r="L220" s="584"/>
      <c r="M220" s="583" t="s">
        <v>1799</v>
      </c>
      <c r="N220" s="584"/>
      <c r="O220" s="585" t="s">
        <v>1799</v>
      </c>
      <c r="P220" s="585"/>
      <c r="Q220" s="585"/>
      <c r="R220" s="585"/>
      <c r="S220" s="451"/>
    </row>
    <row r="221" spans="1:19" s="321" customFormat="1" ht="35.25" customHeight="1" x14ac:dyDescent="0.2">
      <c r="A221" s="597">
        <v>127</v>
      </c>
      <c r="B221" s="357" t="s">
        <v>9185</v>
      </c>
      <c r="C221" s="567" t="s">
        <v>9186</v>
      </c>
      <c r="D221" s="567" t="s">
        <v>9187</v>
      </c>
      <c r="E221" s="567" t="s">
        <v>9188</v>
      </c>
      <c r="F221" s="486">
        <v>6759.8</v>
      </c>
      <c r="G221" s="486" t="s">
        <v>6718</v>
      </c>
      <c r="H221" s="568">
        <v>43054</v>
      </c>
      <c r="I221" s="589" t="s">
        <v>9189</v>
      </c>
      <c r="J221" s="351" t="s">
        <v>9190</v>
      </c>
      <c r="K221" s="583" t="s">
        <v>1799</v>
      </c>
      <c r="L221" s="584"/>
      <c r="M221" s="583" t="s">
        <v>1799</v>
      </c>
      <c r="N221" s="584"/>
      <c r="O221" s="585" t="s">
        <v>1799</v>
      </c>
      <c r="P221" s="585"/>
      <c r="Q221" s="585"/>
      <c r="R221" s="585"/>
      <c r="S221" s="451"/>
    </row>
    <row r="222" spans="1:19" s="321" customFormat="1" ht="35.25" customHeight="1" x14ac:dyDescent="0.2">
      <c r="A222" s="597">
        <v>128</v>
      </c>
      <c r="B222" s="357" t="s">
        <v>9167</v>
      </c>
      <c r="C222" s="567" t="s">
        <v>9168</v>
      </c>
      <c r="D222" s="567" t="s">
        <v>7748</v>
      </c>
      <c r="E222" s="567" t="s">
        <v>9169</v>
      </c>
      <c r="F222" s="486">
        <v>579.29</v>
      </c>
      <c r="G222" s="486" t="s">
        <v>6293</v>
      </c>
      <c r="H222" s="568">
        <v>43026</v>
      </c>
      <c r="I222" s="589" t="s">
        <v>9144</v>
      </c>
      <c r="J222" s="351" t="s">
        <v>9170</v>
      </c>
      <c r="K222" s="583" t="s">
        <v>1799</v>
      </c>
      <c r="L222" s="584"/>
      <c r="M222" s="583" t="s">
        <v>1799</v>
      </c>
      <c r="N222" s="584"/>
      <c r="O222" s="585" t="s">
        <v>1799</v>
      </c>
      <c r="P222" s="585"/>
      <c r="Q222" s="585"/>
      <c r="R222" s="585"/>
      <c r="S222" s="451"/>
    </row>
    <row r="223" spans="1:19" s="321" customFormat="1" ht="35.25" customHeight="1" x14ac:dyDescent="0.2">
      <c r="A223" s="597">
        <v>129</v>
      </c>
      <c r="B223" s="357" t="s">
        <v>9171</v>
      </c>
      <c r="C223" s="567" t="s">
        <v>9172</v>
      </c>
      <c r="D223" s="567" t="s">
        <v>9173</v>
      </c>
      <c r="E223" s="567" t="s">
        <v>9174</v>
      </c>
      <c r="F223" s="486">
        <v>1198.95</v>
      </c>
      <c r="G223" s="486" t="s">
        <v>6293</v>
      </c>
      <c r="H223" s="568">
        <v>43026</v>
      </c>
      <c r="I223" s="589" t="s">
        <v>9175</v>
      </c>
      <c r="J223" s="351" t="s">
        <v>9176</v>
      </c>
      <c r="K223" s="583" t="s">
        <v>1799</v>
      </c>
      <c r="L223" s="584"/>
      <c r="M223" s="583" t="s">
        <v>1799</v>
      </c>
      <c r="N223" s="584"/>
      <c r="O223" s="585" t="s">
        <v>1799</v>
      </c>
      <c r="P223" s="585"/>
      <c r="Q223" s="585"/>
      <c r="R223" s="585"/>
      <c r="S223" s="451"/>
    </row>
    <row r="224" spans="1:19" s="321" customFormat="1" ht="58.5" customHeight="1" x14ac:dyDescent="0.2">
      <c r="A224" s="597">
        <v>130</v>
      </c>
      <c r="B224" s="357" t="s">
        <v>9177</v>
      </c>
      <c r="C224" s="567" t="s">
        <v>9178</v>
      </c>
      <c r="D224" s="567" t="s">
        <v>8491</v>
      </c>
      <c r="E224" s="567" t="s">
        <v>9179</v>
      </c>
      <c r="F224" s="486">
        <v>220.35</v>
      </c>
      <c r="G224" s="486" t="s">
        <v>6293</v>
      </c>
      <c r="H224" s="568">
        <v>43024</v>
      </c>
      <c r="I224" s="589" t="s">
        <v>8527</v>
      </c>
      <c r="J224" s="351" t="s">
        <v>9180</v>
      </c>
      <c r="K224" s="583" t="s">
        <v>1799</v>
      </c>
      <c r="L224" s="584"/>
      <c r="M224" s="583" t="s">
        <v>1799</v>
      </c>
      <c r="N224" s="584"/>
      <c r="O224" s="585" t="s">
        <v>1799</v>
      </c>
      <c r="P224" s="585"/>
      <c r="Q224" s="585"/>
      <c r="R224" s="585"/>
      <c r="S224" s="451"/>
    </row>
    <row r="225" spans="1:19" s="321" customFormat="1" ht="58.5" customHeight="1" x14ac:dyDescent="0.2">
      <c r="A225" s="597">
        <v>131</v>
      </c>
      <c r="B225" s="357" t="s">
        <v>9191</v>
      </c>
      <c r="C225" s="567" t="s">
        <v>9192</v>
      </c>
      <c r="D225" s="567" t="s">
        <v>8536</v>
      </c>
      <c r="E225" s="567" t="s">
        <v>8630</v>
      </c>
      <c r="F225" s="486">
        <v>685</v>
      </c>
      <c r="G225" s="486" t="s">
        <v>6718</v>
      </c>
      <c r="H225" s="568">
        <v>43042</v>
      </c>
      <c r="I225" s="589" t="s">
        <v>8631</v>
      </c>
      <c r="J225" s="351" t="s">
        <v>9193</v>
      </c>
      <c r="K225" s="583" t="s">
        <v>1799</v>
      </c>
      <c r="L225" s="584"/>
      <c r="M225" s="583" t="s">
        <v>1799</v>
      </c>
      <c r="N225" s="584"/>
      <c r="O225" s="585" t="s">
        <v>1799</v>
      </c>
      <c r="P225" s="585"/>
      <c r="Q225" s="585"/>
      <c r="R225" s="585"/>
      <c r="S225" s="547"/>
    </row>
    <row r="226" spans="1:19" s="321" customFormat="1" ht="39" customHeight="1" x14ac:dyDescent="0.2">
      <c r="A226" s="597">
        <v>132</v>
      </c>
      <c r="B226" s="357" t="s">
        <v>9181</v>
      </c>
      <c r="C226" s="567" t="s">
        <v>8988</v>
      </c>
      <c r="D226" s="567" t="s">
        <v>5719</v>
      </c>
      <c r="E226" s="567" t="s">
        <v>9182</v>
      </c>
      <c r="F226" s="486">
        <v>169.5</v>
      </c>
      <c r="G226" s="486" t="s">
        <v>6293</v>
      </c>
      <c r="H226" s="568">
        <v>43069</v>
      </c>
      <c r="I226" s="589" t="s">
        <v>9183</v>
      </c>
      <c r="J226" s="351" t="s">
        <v>9184</v>
      </c>
      <c r="K226" s="583" t="s">
        <v>1799</v>
      </c>
      <c r="L226" s="584"/>
      <c r="M226" s="583" t="s">
        <v>1799</v>
      </c>
      <c r="N226" s="584"/>
      <c r="O226" s="585" t="s">
        <v>1799</v>
      </c>
      <c r="P226" s="585"/>
      <c r="Q226" s="585"/>
      <c r="R226" s="585"/>
      <c r="S226" s="451"/>
    </row>
    <row r="227" spans="1:19" s="321" customFormat="1" ht="39" customHeight="1" x14ac:dyDescent="0.2">
      <c r="A227" s="597">
        <v>133</v>
      </c>
      <c r="B227" s="357" t="s">
        <v>9194</v>
      </c>
      <c r="C227" s="567" t="s">
        <v>9195</v>
      </c>
      <c r="D227" s="567" t="s">
        <v>8491</v>
      </c>
      <c r="E227" s="567" t="s">
        <v>9196</v>
      </c>
      <c r="F227" s="486">
        <v>376.66</v>
      </c>
      <c r="G227" s="486" t="s">
        <v>6718</v>
      </c>
      <c r="H227" s="568">
        <v>43052</v>
      </c>
      <c r="I227" s="589" t="s">
        <v>9197</v>
      </c>
      <c r="J227" s="351" t="s">
        <v>9198</v>
      </c>
      <c r="K227" s="583" t="s">
        <v>1799</v>
      </c>
      <c r="L227" s="584"/>
      <c r="M227" s="583" t="s">
        <v>1799</v>
      </c>
      <c r="N227" s="584"/>
      <c r="O227" s="585" t="s">
        <v>1799</v>
      </c>
      <c r="P227" s="585"/>
      <c r="Q227" s="585"/>
      <c r="R227" s="585"/>
      <c r="S227" s="451"/>
    </row>
    <row r="228" spans="1:19" s="321" customFormat="1" ht="39" customHeight="1" x14ac:dyDescent="0.2">
      <c r="A228" s="597">
        <v>134</v>
      </c>
      <c r="B228" s="357" t="s">
        <v>9199</v>
      </c>
      <c r="C228" s="567" t="s">
        <v>9200</v>
      </c>
      <c r="D228" s="567" t="s">
        <v>9201</v>
      </c>
      <c r="E228" s="567" t="s">
        <v>9202</v>
      </c>
      <c r="F228" s="486">
        <v>1221.3800000000001</v>
      </c>
      <c r="G228" s="486" t="s">
        <v>6718</v>
      </c>
      <c r="H228" s="568">
        <v>43056</v>
      </c>
      <c r="I228" s="589" t="s">
        <v>9203</v>
      </c>
      <c r="J228" s="351" t="s">
        <v>9204</v>
      </c>
      <c r="K228" s="583" t="s">
        <v>1799</v>
      </c>
      <c r="L228" s="584"/>
      <c r="M228" s="583" t="s">
        <v>1799</v>
      </c>
      <c r="N228" s="584"/>
      <c r="O228" s="585" t="s">
        <v>1799</v>
      </c>
      <c r="P228" s="585"/>
      <c r="Q228" s="585"/>
      <c r="R228" s="585"/>
      <c r="S228" s="451"/>
    </row>
    <row r="229" spans="1:19" s="321" customFormat="1" ht="39" customHeight="1" x14ac:dyDescent="0.2">
      <c r="A229" s="597">
        <v>135</v>
      </c>
      <c r="B229" s="357" t="s">
        <v>9205</v>
      </c>
      <c r="C229" s="567" t="s">
        <v>9206</v>
      </c>
      <c r="D229" s="567" t="s">
        <v>6275</v>
      </c>
      <c r="E229" s="567" t="s">
        <v>9207</v>
      </c>
      <c r="F229" s="486">
        <v>950</v>
      </c>
      <c r="G229" s="486" t="s">
        <v>6718</v>
      </c>
      <c r="H229" s="568">
        <v>43052</v>
      </c>
      <c r="I229" s="589" t="s">
        <v>9208</v>
      </c>
      <c r="J229" s="351" t="s">
        <v>9209</v>
      </c>
      <c r="K229" s="583" t="s">
        <v>1799</v>
      </c>
      <c r="L229" s="584"/>
      <c r="M229" s="583" t="s">
        <v>1799</v>
      </c>
      <c r="N229" s="584"/>
      <c r="O229" s="585" t="s">
        <v>1799</v>
      </c>
      <c r="P229" s="585"/>
      <c r="Q229" s="585"/>
      <c r="R229" s="585"/>
      <c r="S229" s="451"/>
    </row>
    <row r="230" spans="1:19" s="321" customFormat="1" ht="58.5" customHeight="1" x14ac:dyDescent="0.2">
      <c r="A230" s="597">
        <v>136</v>
      </c>
      <c r="B230" s="357" t="s">
        <v>9210</v>
      </c>
      <c r="C230" s="567" t="s">
        <v>8879</v>
      </c>
      <c r="D230" s="567" t="s">
        <v>7069</v>
      </c>
      <c r="E230" s="567" t="s">
        <v>8880</v>
      </c>
      <c r="F230" s="486">
        <v>959.1</v>
      </c>
      <c r="G230" s="486" t="s">
        <v>6718</v>
      </c>
      <c r="H230" s="568">
        <v>43055</v>
      </c>
      <c r="I230" s="589" t="s">
        <v>9211</v>
      </c>
      <c r="J230" s="351" t="s">
        <v>9212</v>
      </c>
      <c r="K230" s="583" t="s">
        <v>1799</v>
      </c>
      <c r="L230" s="584"/>
      <c r="M230" s="583" t="s">
        <v>1799</v>
      </c>
      <c r="N230" s="584"/>
      <c r="O230" s="585" t="s">
        <v>1799</v>
      </c>
      <c r="P230" s="585"/>
      <c r="Q230" s="585"/>
      <c r="R230" s="585"/>
      <c r="S230" s="451"/>
    </row>
    <row r="231" spans="1:19" s="321" customFormat="1" ht="58.5" customHeight="1" x14ac:dyDescent="0.2">
      <c r="A231" s="597">
        <v>137</v>
      </c>
      <c r="B231" s="357" t="s">
        <v>9213</v>
      </c>
      <c r="C231" s="567" t="s">
        <v>9214</v>
      </c>
      <c r="D231" s="567" t="s">
        <v>9215</v>
      </c>
      <c r="E231" s="567" t="s">
        <v>9216</v>
      </c>
      <c r="F231" s="486">
        <v>1800</v>
      </c>
      <c r="G231" s="486" t="s">
        <v>6718</v>
      </c>
      <c r="H231" s="568">
        <v>43056</v>
      </c>
      <c r="I231" s="589" t="s">
        <v>9217</v>
      </c>
      <c r="J231" s="351" t="s">
        <v>9218</v>
      </c>
      <c r="K231" s="583"/>
      <c r="L231" s="584"/>
      <c r="M231" s="583"/>
      <c r="N231" s="584"/>
      <c r="O231" s="585"/>
      <c r="P231" s="585"/>
      <c r="Q231" s="585"/>
      <c r="R231" s="585"/>
      <c r="S231" s="547" t="s">
        <v>9291</v>
      </c>
    </row>
    <row r="232" spans="1:19" s="321" customFormat="1" ht="58.5" customHeight="1" x14ac:dyDescent="0.2">
      <c r="A232" s="597">
        <v>138</v>
      </c>
      <c r="B232" s="357" t="s">
        <v>9219</v>
      </c>
      <c r="C232" s="567" t="s">
        <v>9220</v>
      </c>
      <c r="D232" s="567" t="s">
        <v>5720</v>
      </c>
      <c r="E232" s="567" t="s">
        <v>9221</v>
      </c>
      <c r="F232" s="486">
        <v>116.43</v>
      </c>
      <c r="G232" s="486" t="s">
        <v>6718</v>
      </c>
      <c r="H232" s="568">
        <v>43054</v>
      </c>
      <c r="I232" s="589" t="s">
        <v>9222</v>
      </c>
      <c r="J232" s="351" t="s">
        <v>9223</v>
      </c>
      <c r="K232" s="583" t="s">
        <v>1799</v>
      </c>
      <c r="L232" s="584"/>
      <c r="M232" s="583" t="s">
        <v>1799</v>
      </c>
      <c r="N232" s="584"/>
      <c r="O232" s="585" t="s">
        <v>1799</v>
      </c>
      <c r="P232" s="585"/>
      <c r="Q232" s="585"/>
      <c r="R232" s="585"/>
      <c r="S232" s="451"/>
    </row>
    <row r="233" spans="1:19" s="321" customFormat="1" ht="58.5" customHeight="1" x14ac:dyDescent="0.2">
      <c r="A233" s="597">
        <v>139</v>
      </c>
      <c r="B233" s="357" t="s">
        <v>9253</v>
      </c>
      <c r="C233" s="567" t="s">
        <v>9254</v>
      </c>
      <c r="D233" s="567" t="s">
        <v>5719</v>
      </c>
      <c r="E233" s="567" t="s">
        <v>9255</v>
      </c>
      <c r="F233" s="486">
        <v>169.5</v>
      </c>
      <c r="G233" s="486" t="s">
        <v>6718</v>
      </c>
      <c r="H233" s="568">
        <v>43063</v>
      </c>
      <c r="I233" s="589" t="s">
        <v>9256</v>
      </c>
      <c r="J233" s="351" t="s">
        <v>9257</v>
      </c>
      <c r="K233" s="583" t="s">
        <v>1799</v>
      </c>
      <c r="L233" s="584"/>
      <c r="M233" s="583" t="s">
        <v>1799</v>
      </c>
      <c r="N233" s="584"/>
      <c r="O233" s="585" t="s">
        <v>1799</v>
      </c>
      <c r="P233" s="585"/>
      <c r="Q233" s="585"/>
      <c r="R233" s="585"/>
      <c r="S233" s="451"/>
    </row>
    <row r="234" spans="1:19" s="321" customFormat="1" ht="58.5" customHeight="1" x14ac:dyDescent="0.2">
      <c r="A234" s="597">
        <v>140</v>
      </c>
      <c r="B234" s="357" t="s">
        <v>9258</v>
      </c>
      <c r="C234" s="567" t="s">
        <v>9259</v>
      </c>
      <c r="D234" s="567" t="s">
        <v>7383</v>
      </c>
      <c r="E234" s="567" t="s">
        <v>9260</v>
      </c>
      <c r="F234" s="486">
        <v>7490</v>
      </c>
      <c r="G234" s="486" t="s">
        <v>6240</v>
      </c>
      <c r="H234" s="568">
        <v>43076</v>
      </c>
      <c r="I234" s="589" t="s">
        <v>8713</v>
      </c>
      <c r="J234" s="351" t="s">
        <v>9261</v>
      </c>
      <c r="K234" s="583" t="s">
        <v>1799</v>
      </c>
      <c r="L234" s="584"/>
      <c r="M234" s="583" t="s">
        <v>1799</v>
      </c>
      <c r="N234" s="584"/>
      <c r="O234" s="585" t="s">
        <v>1799</v>
      </c>
      <c r="P234" s="585"/>
      <c r="Q234" s="585"/>
      <c r="R234" s="585"/>
      <c r="S234" s="451"/>
    </row>
    <row r="235" spans="1:19" s="321" customFormat="1" ht="58.5" customHeight="1" x14ac:dyDescent="0.2">
      <c r="A235" s="920">
        <v>141</v>
      </c>
      <c r="B235" s="921" t="s">
        <v>9262</v>
      </c>
      <c r="C235" s="817" t="s">
        <v>9263</v>
      </c>
      <c r="D235" s="594" t="s">
        <v>9264</v>
      </c>
      <c r="E235" s="817" t="s">
        <v>9265</v>
      </c>
      <c r="F235" s="486">
        <v>512.5</v>
      </c>
      <c r="G235" s="486" t="s">
        <v>6240</v>
      </c>
      <c r="H235" s="818">
        <v>43073</v>
      </c>
      <c r="I235" s="589" t="s">
        <v>9266</v>
      </c>
      <c r="J235" s="351" t="s">
        <v>9267</v>
      </c>
      <c r="K235" s="583" t="s">
        <v>1799</v>
      </c>
      <c r="L235" s="584"/>
      <c r="M235" s="583" t="s">
        <v>1799</v>
      </c>
      <c r="N235" s="584"/>
      <c r="O235" s="585" t="s">
        <v>1799</v>
      </c>
      <c r="P235" s="585"/>
      <c r="Q235" s="585"/>
      <c r="R235" s="585"/>
      <c r="S235" s="451"/>
    </row>
    <row r="236" spans="1:19" s="321" customFormat="1" ht="58.5" customHeight="1" x14ac:dyDescent="0.2">
      <c r="A236" s="920"/>
      <c r="B236" s="921"/>
      <c r="C236" s="817"/>
      <c r="D236" s="594" t="s">
        <v>7748</v>
      </c>
      <c r="E236" s="817"/>
      <c r="F236" s="486">
        <v>260.3</v>
      </c>
      <c r="G236" s="486" t="s">
        <v>6240</v>
      </c>
      <c r="H236" s="818"/>
      <c r="I236" s="589" t="s">
        <v>9268</v>
      </c>
      <c r="J236" s="351" t="s">
        <v>9269</v>
      </c>
      <c r="K236" s="583" t="s">
        <v>1799</v>
      </c>
      <c r="L236" s="584"/>
      <c r="M236" s="583" t="s">
        <v>1799</v>
      </c>
      <c r="N236" s="584"/>
      <c r="O236" s="585" t="s">
        <v>1799</v>
      </c>
      <c r="P236" s="585"/>
      <c r="Q236" s="585"/>
      <c r="R236" s="585"/>
      <c r="S236" s="451"/>
    </row>
    <row r="237" spans="1:19" s="321" customFormat="1" ht="58.5" customHeight="1" x14ac:dyDescent="0.2">
      <c r="A237" s="597">
        <v>142</v>
      </c>
      <c r="B237" s="357" t="s">
        <v>9270</v>
      </c>
      <c r="C237" s="567" t="s">
        <v>9271</v>
      </c>
      <c r="D237" s="567" t="s">
        <v>8662</v>
      </c>
      <c r="E237" s="567" t="s">
        <v>9216</v>
      </c>
      <c r="F237" s="486">
        <v>3000</v>
      </c>
      <c r="G237" s="486" t="s">
        <v>6240</v>
      </c>
      <c r="H237" s="568">
        <v>43081</v>
      </c>
      <c r="I237" s="589" t="s">
        <v>8616</v>
      </c>
      <c r="J237" s="351" t="s">
        <v>9272</v>
      </c>
      <c r="K237" s="583" t="s">
        <v>1799</v>
      </c>
      <c r="L237" s="584"/>
      <c r="M237" s="583" t="s">
        <v>1799</v>
      </c>
      <c r="N237" s="584"/>
      <c r="O237" s="585" t="s">
        <v>1799</v>
      </c>
      <c r="P237" s="585"/>
      <c r="Q237" s="585"/>
      <c r="R237" s="585"/>
      <c r="S237" s="547"/>
    </row>
    <row r="238" spans="1:19" s="321" customFormat="1" ht="58.5" customHeight="1" thickBot="1" x14ac:dyDescent="0.25">
      <c r="A238" s="598">
        <v>143</v>
      </c>
      <c r="B238" s="360" t="s">
        <v>9273</v>
      </c>
      <c r="C238" s="569" t="s">
        <v>9274</v>
      </c>
      <c r="D238" s="569" t="s">
        <v>8491</v>
      </c>
      <c r="E238" s="569" t="s">
        <v>9275</v>
      </c>
      <c r="F238" s="579">
        <v>455.1</v>
      </c>
      <c r="G238" s="579" t="s">
        <v>6240</v>
      </c>
      <c r="H238" s="570">
        <v>43088</v>
      </c>
      <c r="I238" s="580" t="s">
        <v>9276</v>
      </c>
      <c r="J238" s="581" t="s">
        <v>9277</v>
      </c>
      <c r="K238" s="586" t="s">
        <v>1799</v>
      </c>
      <c r="L238" s="587"/>
      <c r="M238" s="586" t="s">
        <v>1799</v>
      </c>
      <c r="N238" s="587"/>
      <c r="O238" s="588" t="s">
        <v>1799</v>
      </c>
      <c r="P238" s="588"/>
      <c r="Q238" s="588"/>
      <c r="R238" s="588"/>
      <c r="S238" s="497"/>
    </row>
    <row r="239" spans="1:19" s="321" customFormat="1" ht="58.5" customHeight="1" thickTop="1" thickBot="1" x14ac:dyDescent="0.55000000000000004">
      <c r="A239" s="911" t="s">
        <v>9278</v>
      </c>
      <c r="B239" s="911"/>
      <c r="C239" s="911"/>
      <c r="D239" s="911"/>
      <c r="E239" s="911"/>
      <c r="F239" s="911"/>
      <c r="G239" s="911"/>
      <c r="H239" s="911"/>
      <c r="I239" s="911"/>
      <c r="J239" s="911"/>
      <c r="K239" s="455"/>
      <c r="L239" s="455"/>
      <c r="M239" s="455"/>
      <c r="N239" s="455"/>
      <c r="O239" s="455"/>
      <c r="P239" s="455"/>
      <c r="Q239" s="455"/>
      <c r="R239" s="455"/>
      <c r="S239" s="573"/>
    </row>
    <row r="240" spans="1:19" s="321" customFormat="1" ht="57.75" customHeight="1" thickTop="1" x14ac:dyDescent="0.2">
      <c r="A240" s="912" t="s">
        <v>6505</v>
      </c>
      <c r="B240" s="905" t="s">
        <v>8022</v>
      </c>
      <c r="C240" s="905" t="s">
        <v>8679</v>
      </c>
      <c r="D240" s="905" t="s">
        <v>5685</v>
      </c>
      <c r="E240" s="905" t="s">
        <v>5686</v>
      </c>
      <c r="F240" s="915" t="s">
        <v>5687</v>
      </c>
      <c r="G240" s="915" t="s">
        <v>5688</v>
      </c>
      <c r="H240" s="905" t="s">
        <v>5689</v>
      </c>
      <c r="I240" s="905" t="s">
        <v>5690</v>
      </c>
      <c r="J240" s="905" t="s">
        <v>5691</v>
      </c>
      <c r="K240" s="905" t="s">
        <v>3390</v>
      </c>
      <c r="L240" s="905"/>
      <c r="M240" s="905" t="s">
        <v>3391</v>
      </c>
      <c r="N240" s="905"/>
      <c r="O240" s="905" t="s">
        <v>3392</v>
      </c>
      <c r="P240" s="905"/>
      <c r="Q240" s="905"/>
      <c r="R240" s="905"/>
      <c r="S240" s="906" t="s">
        <v>3393</v>
      </c>
    </row>
    <row r="241" spans="1:19" s="321" customFormat="1" ht="34.5" customHeight="1" x14ac:dyDescent="0.2">
      <c r="A241" s="913"/>
      <c r="B241" s="914"/>
      <c r="C241" s="914"/>
      <c r="D241" s="914"/>
      <c r="E241" s="914"/>
      <c r="F241" s="916"/>
      <c r="G241" s="916"/>
      <c r="H241" s="914"/>
      <c r="I241" s="914"/>
      <c r="J241" s="914"/>
      <c r="K241" s="582" t="s">
        <v>3396</v>
      </c>
      <c r="L241" s="582" t="s">
        <v>5692</v>
      </c>
      <c r="M241" s="582" t="s">
        <v>3396</v>
      </c>
      <c r="N241" s="582" t="s">
        <v>3395</v>
      </c>
      <c r="O241" s="582" t="s">
        <v>1795</v>
      </c>
      <c r="P241" s="582" t="s">
        <v>1796</v>
      </c>
      <c r="Q241" s="582" t="s">
        <v>1797</v>
      </c>
      <c r="R241" s="582" t="s">
        <v>1798</v>
      </c>
      <c r="S241" s="907"/>
    </row>
    <row r="242" spans="1:19" s="321" customFormat="1" ht="58.5" customHeight="1" x14ac:dyDescent="0.2">
      <c r="A242" s="599">
        <v>1</v>
      </c>
      <c r="B242" s="600" t="s">
        <v>8929</v>
      </c>
      <c r="C242" s="567" t="s">
        <v>8930</v>
      </c>
      <c r="D242" s="601" t="s">
        <v>7524</v>
      </c>
      <c r="E242" s="567" t="s">
        <v>8931</v>
      </c>
      <c r="F242" s="602">
        <v>85100</v>
      </c>
      <c r="G242" s="357" t="s">
        <v>5992</v>
      </c>
      <c r="H242" s="568">
        <v>42851</v>
      </c>
      <c r="I242" s="508" t="s">
        <v>8932</v>
      </c>
      <c r="J242" s="603" t="s">
        <v>8933</v>
      </c>
      <c r="K242" s="571" t="s">
        <v>1799</v>
      </c>
      <c r="L242" s="333"/>
      <c r="M242" s="571" t="s">
        <v>1799</v>
      </c>
      <c r="N242" s="333"/>
      <c r="O242" s="572" t="s">
        <v>1799</v>
      </c>
      <c r="P242" s="572"/>
      <c r="Q242" s="572"/>
      <c r="R242" s="572"/>
      <c r="S242" s="547"/>
    </row>
    <row r="243" spans="1:19" s="321" customFormat="1" ht="58.5" customHeight="1" thickBot="1" x14ac:dyDescent="0.25">
      <c r="A243" s="564">
        <v>2</v>
      </c>
      <c r="B243" s="577" t="s">
        <v>9279</v>
      </c>
      <c r="C243" s="569" t="s">
        <v>9280</v>
      </c>
      <c r="D243" s="576" t="s">
        <v>9281</v>
      </c>
      <c r="E243" s="569" t="s">
        <v>9282</v>
      </c>
      <c r="F243" s="596">
        <v>16851.28</v>
      </c>
      <c r="G243" s="360" t="s">
        <v>6718</v>
      </c>
      <c r="H243" s="570">
        <v>43054</v>
      </c>
      <c r="I243" s="361" t="s">
        <v>9283</v>
      </c>
      <c r="J243" s="595" t="s">
        <v>9284</v>
      </c>
      <c r="K243" s="336" t="s">
        <v>1799</v>
      </c>
      <c r="L243" s="604"/>
      <c r="M243" s="336" t="s">
        <v>1799</v>
      </c>
      <c r="N243" s="604"/>
      <c r="O243" s="336" t="s">
        <v>1799</v>
      </c>
      <c r="P243" s="604"/>
      <c r="Q243" s="605"/>
      <c r="R243" s="606"/>
      <c r="S243" s="563"/>
    </row>
    <row r="244" spans="1:19" s="321" customFormat="1" ht="58.5" customHeight="1" thickTop="1" x14ac:dyDescent="0.2">
      <c r="A244" s="479"/>
      <c r="B244" s="339"/>
      <c r="C244" s="566"/>
      <c r="D244" s="342"/>
      <c r="E244" s="566"/>
      <c r="F244" s="343"/>
      <c r="G244" s="338"/>
      <c r="H244" s="342"/>
      <c r="I244" s="342"/>
      <c r="J244" s="456"/>
      <c r="O244" s="322"/>
      <c r="P244" s="322"/>
      <c r="Q244" s="322"/>
      <c r="R244" s="322"/>
      <c r="S244" s="453"/>
    </row>
    <row r="245" spans="1:19" x14ac:dyDescent="0.2">
      <c r="C245" s="560"/>
      <c r="D245" s="342"/>
      <c r="E245" s="560"/>
      <c r="F245" s="343"/>
      <c r="G245" s="338"/>
      <c r="H245" s="342"/>
      <c r="I245" s="342"/>
      <c r="J245" s="456"/>
      <c r="K245" s="321"/>
      <c r="L245" s="321"/>
      <c r="M245" s="321"/>
      <c r="N245" s="321"/>
      <c r="O245" s="322"/>
      <c r="P245" s="322"/>
      <c r="Q245" s="322"/>
      <c r="R245" s="322"/>
      <c r="S245" s="453"/>
    </row>
    <row r="246" spans="1:19" x14ac:dyDescent="0.2">
      <c r="A246" s="511"/>
      <c r="B246" s="925"/>
      <c r="C246" s="925"/>
      <c r="D246" s="925"/>
      <c r="E246" s="925"/>
      <c r="F246" s="925"/>
      <c r="G246" s="925"/>
      <c r="H246" s="925"/>
      <c r="I246" s="925"/>
      <c r="J246" s="925"/>
      <c r="K246" s="925"/>
      <c r="L246" s="925"/>
      <c r="M246" s="925"/>
      <c r="N246" s="925"/>
      <c r="O246" s="925"/>
      <c r="P246" s="925"/>
      <c r="Q246" s="925"/>
      <c r="R246" s="925"/>
      <c r="S246" s="453"/>
    </row>
    <row r="247" spans="1:19" x14ac:dyDescent="0.2">
      <c r="C247" s="560"/>
      <c r="D247" s="342"/>
      <c r="E247" s="560"/>
      <c r="F247" s="343"/>
      <c r="G247" s="338"/>
      <c r="H247" s="342"/>
      <c r="I247" s="342"/>
      <c r="J247" s="456"/>
      <c r="K247" s="321"/>
      <c r="L247" s="321"/>
      <c r="M247" s="321"/>
      <c r="N247" s="321"/>
      <c r="O247" s="322"/>
      <c r="P247" s="322"/>
      <c r="Q247" s="322"/>
      <c r="R247" s="322"/>
      <c r="S247" s="453"/>
    </row>
    <row r="248" spans="1:19" x14ac:dyDescent="0.2">
      <c r="C248" s="560"/>
      <c r="D248" s="342"/>
      <c r="E248" s="560"/>
      <c r="F248" s="343"/>
      <c r="G248" s="338"/>
      <c r="H248" s="342"/>
      <c r="I248" s="342"/>
      <c r="J248" s="456"/>
      <c r="K248" s="321"/>
      <c r="L248" s="321"/>
      <c r="M248" s="321"/>
      <c r="N248" s="321"/>
      <c r="O248" s="322"/>
      <c r="P248" s="322"/>
      <c r="Q248" s="322"/>
      <c r="R248" s="322"/>
      <c r="S248" s="453"/>
    </row>
    <row r="249" spans="1:19" x14ac:dyDescent="0.2">
      <c r="C249" s="560"/>
      <c r="D249" s="342"/>
      <c r="E249" s="560"/>
      <c r="F249" s="343"/>
      <c r="G249" s="338"/>
      <c r="H249" s="342"/>
      <c r="I249" s="342"/>
      <c r="J249" s="456"/>
      <c r="K249" s="321"/>
      <c r="L249" s="321"/>
      <c r="M249" s="321"/>
      <c r="N249" s="321"/>
      <c r="O249" s="322"/>
      <c r="P249" s="322"/>
      <c r="Q249" s="322"/>
      <c r="R249" s="322"/>
      <c r="S249" s="453"/>
    </row>
    <row r="250" spans="1:19" x14ac:dyDescent="0.2">
      <c r="C250" s="560"/>
      <c r="D250" s="342"/>
      <c r="E250" s="560"/>
      <c r="F250" s="343"/>
      <c r="G250" s="338"/>
      <c r="H250" s="342"/>
      <c r="I250" s="342"/>
      <c r="J250" s="456"/>
      <c r="K250" s="321"/>
      <c r="L250" s="321"/>
      <c r="M250" s="321"/>
      <c r="N250" s="321"/>
      <c r="O250" s="322"/>
      <c r="P250" s="322"/>
      <c r="Q250" s="322"/>
      <c r="R250" s="322"/>
      <c r="S250" s="453"/>
    </row>
    <row r="251" spans="1:19" x14ac:dyDescent="0.2">
      <c r="C251" s="560"/>
      <c r="D251" s="342"/>
      <c r="E251" s="560"/>
      <c r="F251" s="343"/>
      <c r="G251" s="338"/>
      <c r="H251" s="342"/>
      <c r="I251" s="342"/>
      <c r="J251" s="456"/>
      <c r="K251" s="321"/>
      <c r="L251" s="321"/>
      <c r="M251" s="321"/>
      <c r="N251" s="321"/>
      <c r="O251" s="322"/>
      <c r="P251" s="322"/>
      <c r="Q251" s="322"/>
      <c r="R251" s="322"/>
      <c r="S251" s="453"/>
    </row>
    <row r="252" spans="1:19" x14ac:dyDescent="0.2">
      <c r="C252" s="560"/>
      <c r="D252" s="342"/>
      <c r="E252" s="560"/>
      <c r="F252" s="343"/>
      <c r="G252" s="338"/>
      <c r="H252" s="342"/>
      <c r="I252" s="342"/>
      <c r="J252" s="456"/>
      <c r="K252" s="321"/>
      <c r="L252" s="321"/>
      <c r="M252" s="321"/>
      <c r="N252" s="321"/>
      <c r="O252" s="322"/>
      <c r="P252" s="322"/>
      <c r="Q252" s="322"/>
      <c r="R252" s="322"/>
      <c r="S252" s="453"/>
    </row>
    <row r="253" spans="1:19" x14ac:dyDescent="0.2">
      <c r="C253" s="560"/>
      <c r="D253" s="342"/>
      <c r="E253" s="560"/>
      <c r="F253" s="343"/>
      <c r="G253" s="338"/>
      <c r="H253" s="342"/>
      <c r="I253" s="342"/>
      <c r="J253" s="456"/>
      <c r="K253" s="321"/>
      <c r="L253" s="321"/>
      <c r="M253" s="321"/>
      <c r="N253" s="321"/>
      <c r="O253" s="322"/>
      <c r="P253" s="322"/>
      <c r="Q253" s="322"/>
      <c r="R253" s="322"/>
      <c r="S253" s="453"/>
    </row>
    <row r="254" spans="1:19" x14ac:dyDescent="0.2">
      <c r="C254" s="560"/>
      <c r="D254" s="342"/>
      <c r="E254" s="560"/>
      <c r="F254" s="343"/>
      <c r="G254" s="338"/>
      <c r="H254" s="342"/>
      <c r="I254" s="342"/>
      <c r="J254" s="456"/>
      <c r="K254" s="321"/>
      <c r="L254" s="321"/>
      <c r="M254" s="321"/>
      <c r="N254" s="321"/>
      <c r="O254" s="322"/>
      <c r="P254" s="322"/>
      <c r="Q254" s="322"/>
      <c r="R254" s="322"/>
      <c r="S254" s="453"/>
    </row>
    <row r="255" spans="1:19" x14ac:dyDescent="0.2">
      <c r="C255" s="560"/>
      <c r="D255" s="342"/>
      <c r="E255" s="560"/>
      <c r="F255" s="343"/>
      <c r="G255" s="338"/>
      <c r="H255" s="342"/>
      <c r="I255" s="342"/>
      <c r="J255" s="456"/>
      <c r="K255" s="321"/>
      <c r="L255" s="321"/>
      <c r="M255" s="321"/>
      <c r="N255" s="321"/>
      <c r="O255" s="322"/>
      <c r="P255" s="322"/>
      <c r="Q255" s="322"/>
      <c r="R255" s="322"/>
      <c r="S255" s="453"/>
    </row>
    <row r="256" spans="1:19" x14ac:dyDescent="0.2">
      <c r="C256" s="560"/>
      <c r="D256" s="342"/>
      <c r="E256" s="560"/>
      <c r="F256" s="343"/>
      <c r="G256" s="338"/>
      <c r="H256" s="342"/>
      <c r="I256" s="342"/>
      <c r="J256" s="456"/>
      <c r="K256" s="321"/>
      <c r="L256" s="321"/>
      <c r="M256" s="321"/>
      <c r="N256" s="321"/>
      <c r="O256" s="322"/>
      <c r="P256" s="322"/>
      <c r="Q256" s="322"/>
      <c r="R256" s="322"/>
      <c r="S256" s="453"/>
    </row>
    <row r="257" spans="3:19" x14ac:dyDescent="0.2">
      <c r="C257" s="560"/>
      <c r="D257" s="342"/>
      <c r="E257" s="560"/>
      <c r="F257" s="343"/>
      <c r="G257" s="338"/>
      <c r="H257" s="342"/>
      <c r="I257" s="342"/>
      <c r="J257" s="456"/>
      <c r="K257" s="321"/>
      <c r="L257" s="321"/>
      <c r="M257" s="321"/>
      <c r="N257" s="321"/>
      <c r="O257" s="322"/>
      <c r="P257" s="322"/>
      <c r="Q257" s="322"/>
      <c r="R257" s="322"/>
      <c r="S257" s="453"/>
    </row>
    <row r="258" spans="3:19" x14ac:dyDescent="0.2">
      <c r="C258" s="560"/>
      <c r="D258" s="342"/>
      <c r="E258" s="560"/>
      <c r="F258" s="343"/>
      <c r="G258" s="338"/>
      <c r="H258" s="342"/>
      <c r="I258" s="342"/>
      <c r="J258" s="456"/>
      <c r="K258" s="321"/>
      <c r="L258" s="321"/>
      <c r="M258" s="321"/>
      <c r="N258" s="321"/>
      <c r="O258" s="322"/>
      <c r="P258" s="322"/>
      <c r="Q258" s="322"/>
      <c r="R258" s="322"/>
      <c r="S258" s="453"/>
    </row>
    <row r="259" spans="3:19" x14ac:dyDescent="0.2">
      <c r="C259" s="560"/>
      <c r="D259" s="342"/>
      <c r="E259" s="560"/>
      <c r="F259" s="343"/>
      <c r="G259" s="338"/>
      <c r="H259" s="342"/>
      <c r="I259" s="342"/>
      <c r="J259" s="456"/>
      <c r="K259" s="321"/>
      <c r="L259" s="321"/>
      <c r="M259" s="321"/>
      <c r="N259" s="321"/>
      <c r="O259" s="322"/>
      <c r="P259" s="322"/>
      <c r="Q259" s="322"/>
      <c r="R259" s="322"/>
      <c r="S259" s="453"/>
    </row>
    <row r="260" spans="3:19" x14ac:dyDescent="0.2">
      <c r="C260" s="560"/>
      <c r="D260" s="342"/>
      <c r="E260" s="560"/>
      <c r="F260" s="343"/>
      <c r="G260" s="338"/>
      <c r="H260" s="342"/>
      <c r="I260" s="342"/>
      <c r="J260" s="456"/>
      <c r="K260" s="321"/>
      <c r="L260" s="321"/>
      <c r="M260" s="321"/>
      <c r="N260" s="321"/>
      <c r="O260" s="322"/>
      <c r="P260" s="322"/>
      <c r="Q260" s="322"/>
      <c r="R260" s="322"/>
      <c r="S260" s="453"/>
    </row>
    <row r="261" spans="3:19" x14ac:dyDescent="0.2">
      <c r="C261" s="560"/>
      <c r="D261" s="342"/>
      <c r="E261" s="560"/>
      <c r="F261" s="343"/>
      <c r="G261" s="338"/>
      <c r="H261" s="342"/>
      <c r="I261" s="342"/>
      <c r="J261" s="456"/>
      <c r="K261" s="321"/>
      <c r="L261" s="321"/>
      <c r="M261" s="321"/>
      <c r="N261" s="321"/>
      <c r="O261" s="322"/>
      <c r="P261" s="322"/>
      <c r="Q261" s="322"/>
      <c r="R261" s="322"/>
      <c r="S261" s="453"/>
    </row>
    <row r="262" spans="3:19" x14ac:dyDescent="0.2">
      <c r="C262" s="560"/>
      <c r="D262" s="342"/>
      <c r="E262" s="560"/>
      <c r="F262" s="343"/>
      <c r="G262" s="338"/>
      <c r="H262" s="342"/>
      <c r="I262" s="342"/>
      <c r="J262" s="456"/>
      <c r="K262" s="321"/>
      <c r="L262" s="321"/>
      <c r="M262" s="321"/>
      <c r="N262" s="321"/>
      <c r="O262" s="322"/>
      <c r="P262" s="322"/>
      <c r="Q262" s="322"/>
      <c r="R262" s="322"/>
      <c r="S262" s="453"/>
    </row>
    <row r="263" spans="3:19" x14ac:dyDescent="0.2">
      <c r="C263" s="560"/>
      <c r="D263" s="342"/>
      <c r="E263" s="560"/>
      <c r="F263" s="343"/>
      <c r="G263" s="338"/>
      <c r="H263" s="342"/>
      <c r="I263" s="342"/>
      <c r="J263" s="456"/>
      <c r="K263" s="321"/>
      <c r="L263" s="321"/>
      <c r="M263" s="321"/>
      <c r="N263" s="321"/>
      <c r="O263" s="322"/>
      <c r="P263" s="322"/>
      <c r="Q263" s="322"/>
      <c r="R263" s="322"/>
      <c r="S263" s="453"/>
    </row>
    <row r="264" spans="3:19" x14ac:dyDescent="0.2">
      <c r="C264" s="560"/>
      <c r="D264" s="342"/>
      <c r="E264" s="560"/>
      <c r="F264" s="343"/>
      <c r="G264" s="338"/>
      <c r="H264" s="342"/>
      <c r="I264" s="342"/>
      <c r="J264" s="456"/>
      <c r="K264" s="321"/>
      <c r="L264" s="321"/>
      <c r="M264" s="321"/>
      <c r="N264" s="321"/>
      <c r="O264" s="322"/>
      <c r="P264" s="322"/>
      <c r="Q264" s="322"/>
      <c r="R264" s="322"/>
      <c r="S264" s="453"/>
    </row>
    <row r="265" spans="3:19" x14ac:dyDescent="0.2">
      <c r="C265" s="560"/>
      <c r="D265" s="342"/>
      <c r="E265" s="560"/>
      <c r="F265" s="343"/>
      <c r="G265" s="338"/>
      <c r="H265" s="342"/>
      <c r="I265" s="342"/>
      <c r="J265" s="456"/>
      <c r="K265" s="321"/>
      <c r="L265" s="321"/>
      <c r="M265" s="321"/>
      <c r="N265" s="321"/>
      <c r="O265" s="322"/>
      <c r="P265" s="322"/>
      <c r="Q265" s="322"/>
      <c r="R265" s="322"/>
      <c r="S265" s="453"/>
    </row>
    <row r="266" spans="3:19" x14ac:dyDescent="0.2">
      <c r="C266" s="560"/>
      <c r="D266" s="342"/>
      <c r="E266" s="560"/>
      <c r="F266" s="343"/>
      <c r="G266" s="338"/>
      <c r="H266" s="342"/>
      <c r="I266" s="342"/>
      <c r="J266" s="456"/>
      <c r="K266" s="321"/>
      <c r="L266" s="321"/>
      <c r="M266" s="321"/>
      <c r="N266" s="321"/>
      <c r="O266" s="322"/>
      <c r="P266" s="322"/>
      <c r="Q266" s="322"/>
      <c r="R266" s="322"/>
      <c r="S266" s="453"/>
    </row>
    <row r="267" spans="3:19" x14ac:dyDescent="0.2">
      <c r="C267" s="560"/>
      <c r="D267" s="342"/>
      <c r="E267" s="560"/>
      <c r="F267" s="343"/>
      <c r="G267" s="338"/>
      <c r="H267" s="342"/>
      <c r="I267" s="342"/>
      <c r="J267" s="456"/>
      <c r="K267" s="321"/>
      <c r="L267" s="321"/>
      <c r="M267" s="321"/>
      <c r="N267" s="321"/>
      <c r="O267" s="322"/>
      <c r="P267" s="322"/>
      <c r="Q267" s="322"/>
      <c r="R267" s="322"/>
      <c r="S267" s="453"/>
    </row>
    <row r="268" spans="3:19" x14ac:dyDescent="0.2">
      <c r="C268" s="560"/>
      <c r="D268" s="342"/>
      <c r="E268" s="560"/>
      <c r="F268" s="343"/>
      <c r="G268" s="338"/>
      <c r="H268" s="342"/>
      <c r="I268" s="342"/>
      <c r="J268" s="456"/>
      <c r="K268" s="321"/>
      <c r="L268" s="321"/>
      <c r="M268" s="321"/>
      <c r="N268" s="321"/>
      <c r="O268" s="322"/>
      <c r="P268" s="322"/>
      <c r="Q268" s="322"/>
      <c r="R268" s="322"/>
      <c r="S268" s="453"/>
    </row>
    <row r="269" spans="3:19" x14ac:dyDescent="0.2">
      <c r="C269" s="560"/>
      <c r="D269" s="342"/>
      <c r="E269" s="560"/>
      <c r="F269" s="343"/>
      <c r="G269" s="338"/>
      <c r="H269" s="342"/>
      <c r="I269" s="342"/>
      <c r="J269" s="456"/>
      <c r="K269" s="321"/>
      <c r="L269" s="321"/>
      <c r="M269" s="321"/>
      <c r="N269" s="321"/>
      <c r="O269" s="322"/>
      <c r="P269" s="322"/>
      <c r="Q269" s="322"/>
      <c r="R269" s="322"/>
      <c r="S269" s="453"/>
    </row>
    <row r="270" spans="3:19" x14ac:dyDescent="0.2">
      <c r="C270" s="560"/>
      <c r="D270" s="342"/>
      <c r="E270" s="560"/>
      <c r="F270" s="343"/>
      <c r="G270" s="338"/>
      <c r="H270" s="342"/>
      <c r="I270" s="342"/>
      <c r="J270" s="456"/>
      <c r="K270" s="321"/>
      <c r="L270" s="321"/>
      <c r="M270" s="321"/>
      <c r="N270" s="321"/>
      <c r="O270" s="322"/>
      <c r="P270" s="322"/>
      <c r="Q270" s="322"/>
      <c r="R270" s="322"/>
      <c r="S270" s="453"/>
    </row>
    <row r="271" spans="3:19" x14ac:dyDescent="0.2">
      <c r="C271" s="560"/>
      <c r="D271" s="342"/>
      <c r="E271" s="560"/>
      <c r="F271" s="343"/>
      <c r="G271" s="338"/>
      <c r="H271" s="342"/>
      <c r="I271" s="342"/>
      <c r="J271" s="456"/>
      <c r="K271" s="321"/>
      <c r="L271" s="321"/>
      <c r="M271" s="321"/>
      <c r="N271" s="321"/>
      <c r="O271" s="322"/>
      <c r="P271" s="322"/>
      <c r="Q271" s="322"/>
      <c r="R271" s="322"/>
      <c r="S271" s="453"/>
    </row>
    <row r="272" spans="3:19" x14ac:dyDescent="0.2">
      <c r="C272" s="560"/>
      <c r="D272" s="342"/>
      <c r="E272" s="560"/>
      <c r="F272" s="343"/>
      <c r="G272" s="338"/>
      <c r="H272" s="342"/>
      <c r="I272" s="342"/>
      <c r="J272" s="456"/>
      <c r="K272" s="321"/>
      <c r="L272" s="321"/>
      <c r="M272" s="321"/>
      <c r="N272" s="321"/>
      <c r="O272" s="322"/>
      <c r="P272" s="322"/>
      <c r="Q272" s="322"/>
      <c r="R272" s="322"/>
      <c r="S272" s="453"/>
    </row>
    <row r="273" spans="3:19" x14ac:dyDescent="0.2">
      <c r="C273" s="560"/>
      <c r="D273" s="342"/>
      <c r="E273" s="560"/>
      <c r="F273" s="343"/>
      <c r="G273" s="338"/>
      <c r="H273" s="342"/>
      <c r="I273" s="342"/>
      <c r="J273" s="456"/>
      <c r="K273" s="321"/>
      <c r="L273" s="321"/>
      <c r="M273" s="321"/>
      <c r="N273" s="321"/>
      <c r="O273" s="322"/>
      <c r="P273" s="322"/>
      <c r="Q273" s="322"/>
      <c r="R273" s="322"/>
      <c r="S273" s="453"/>
    </row>
    <row r="274" spans="3:19" x14ac:dyDescent="0.2">
      <c r="C274" s="560"/>
      <c r="D274" s="342"/>
      <c r="E274" s="560"/>
      <c r="F274" s="343"/>
      <c r="G274" s="338"/>
      <c r="H274" s="342"/>
      <c r="I274" s="342"/>
      <c r="J274" s="456"/>
      <c r="K274" s="321"/>
      <c r="L274" s="321"/>
      <c r="M274" s="321"/>
      <c r="N274" s="321"/>
      <c r="O274" s="322"/>
      <c r="P274" s="322"/>
      <c r="Q274" s="322"/>
      <c r="R274" s="322"/>
      <c r="S274" s="453"/>
    </row>
    <row r="275" spans="3:19" x14ac:dyDescent="0.2">
      <c r="C275" s="560"/>
      <c r="D275" s="342"/>
      <c r="E275" s="560"/>
      <c r="F275" s="343"/>
      <c r="G275" s="338"/>
      <c r="H275" s="342"/>
      <c r="I275" s="342"/>
      <c r="J275" s="456"/>
      <c r="K275" s="321"/>
      <c r="L275" s="321"/>
      <c r="M275" s="321"/>
      <c r="N275" s="321"/>
      <c r="O275" s="322"/>
      <c r="P275" s="322"/>
      <c r="Q275" s="322"/>
      <c r="R275" s="322"/>
      <c r="S275" s="453"/>
    </row>
    <row r="276" spans="3:19" x14ac:dyDescent="0.2">
      <c r="C276" s="560"/>
      <c r="D276" s="342"/>
      <c r="E276" s="560"/>
      <c r="F276" s="343"/>
      <c r="G276" s="338"/>
      <c r="H276" s="342"/>
      <c r="I276" s="342"/>
      <c r="J276" s="456"/>
      <c r="K276" s="321"/>
      <c r="L276" s="321"/>
      <c r="M276" s="321"/>
      <c r="N276" s="321"/>
      <c r="O276" s="322"/>
      <c r="P276" s="322"/>
      <c r="Q276" s="322"/>
      <c r="R276" s="322"/>
      <c r="S276" s="453"/>
    </row>
    <row r="277" spans="3:19" x14ac:dyDescent="0.2">
      <c r="C277" s="560"/>
      <c r="D277" s="342"/>
      <c r="E277" s="560"/>
      <c r="F277" s="343"/>
      <c r="G277" s="338"/>
      <c r="H277" s="342"/>
      <c r="I277" s="342"/>
      <c r="J277" s="456"/>
      <c r="K277" s="321"/>
      <c r="L277" s="321"/>
      <c r="M277" s="321"/>
      <c r="N277" s="321"/>
      <c r="O277" s="322"/>
      <c r="P277" s="322"/>
      <c r="Q277" s="322"/>
      <c r="R277" s="322"/>
      <c r="S277" s="453"/>
    </row>
    <row r="278" spans="3:19" x14ac:dyDescent="0.2">
      <c r="C278" s="560"/>
      <c r="D278" s="342"/>
      <c r="E278" s="560"/>
      <c r="F278" s="343"/>
      <c r="G278" s="338"/>
      <c r="H278" s="342"/>
      <c r="I278" s="342"/>
      <c r="J278" s="456"/>
      <c r="K278" s="321"/>
      <c r="L278" s="321"/>
      <c r="M278" s="321"/>
      <c r="N278" s="321"/>
      <c r="O278" s="322"/>
      <c r="P278" s="322"/>
      <c r="Q278" s="322"/>
      <c r="R278" s="322"/>
      <c r="S278" s="453"/>
    </row>
    <row r="279" spans="3:19" x14ac:dyDescent="0.2">
      <c r="C279" s="560"/>
      <c r="D279" s="342"/>
      <c r="E279" s="560"/>
      <c r="F279" s="343"/>
      <c r="G279" s="338"/>
      <c r="H279" s="342"/>
      <c r="I279" s="342"/>
      <c r="J279" s="456"/>
      <c r="K279" s="321"/>
      <c r="L279" s="321"/>
      <c r="M279" s="321"/>
      <c r="N279" s="321"/>
      <c r="O279" s="322"/>
      <c r="P279" s="322"/>
      <c r="Q279" s="322"/>
      <c r="R279" s="322"/>
      <c r="S279" s="453"/>
    </row>
    <row r="280" spans="3:19" x14ac:dyDescent="0.2">
      <c r="C280" s="560"/>
      <c r="D280" s="342"/>
      <c r="E280" s="560"/>
      <c r="F280" s="343"/>
      <c r="G280" s="338"/>
      <c r="H280" s="342"/>
      <c r="I280" s="342"/>
      <c r="J280" s="456"/>
      <c r="K280" s="321"/>
      <c r="L280" s="321"/>
      <c r="M280" s="321"/>
      <c r="N280" s="321"/>
      <c r="O280" s="322"/>
      <c r="P280" s="322"/>
      <c r="Q280" s="322"/>
      <c r="R280" s="322"/>
      <c r="S280" s="453"/>
    </row>
    <row r="281" spans="3:19" x14ac:dyDescent="0.2">
      <c r="C281" s="560"/>
      <c r="D281" s="342"/>
      <c r="E281" s="560"/>
      <c r="F281" s="343"/>
      <c r="G281" s="338"/>
      <c r="H281" s="342"/>
      <c r="I281" s="342"/>
      <c r="J281" s="456"/>
      <c r="K281" s="321"/>
      <c r="L281" s="321"/>
      <c r="M281" s="321"/>
      <c r="N281" s="321"/>
      <c r="O281" s="322"/>
      <c r="P281" s="322"/>
      <c r="Q281" s="322"/>
      <c r="R281" s="322"/>
      <c r="S281" s="453"/>
    </row>
    <row r="282" spans="3:19" x14ac:dyDescent="0.2">
      <c r="C282" s="560"/>
      <c r="D282" s="342"/>
      <c r="E282" s="560"/>
      <c r="F282" s="343"/>
      <c r="G282" s="338"/>
      <c r="H282" s="342"/>
      <c r="I282" s="342"/>
      <c r="J282" s="456"/>
      <c r="K282" s="321"/>
      <c r="L282" s="321"/>
      <c r="M282" s="321"/>
      <c r="N282" s="321"/>
      <c r="O282" s="322"/>
      <c r="P282" s="322"/>
      <c r="Q282" s="322"/>
      <c r="R282" s="322"/>
      <c r="S282" s="453"/>
    </row>
    <row r="283" spans="3:19" x14ac:dyDescent="0.2">
      <c r="C283" s="560"/>
      <c r="D283" s="342"/>
      <c r="E283" s="560"/>
      <c r="F283" s="343"/>
      <c r="G283" s="338"/>
      <c r="H283" s="342"/>
      <c r="I283" s="342"/>
      <c r="J283" s="456"/>
      <c r="K283" s="321"/>
      <c r="L283" s="321"/>
      <c r="M283" s="321"/>
      <c r="N283" s="321"/>
      <c r="O283" s="322"/>
      <c r="P283" s="322"/>
      <c r="Q283" s="322"/>
      <c r="R283" s="322"/>
      <c r="S283" s="453"/>
    </row>
    <row r="284" spans="3:19" x14ac:dyDescent="0.2">
      <c r="C284" s="560"/>
      <c r="D284" s="342"/>
      <c r="E284" s="560"/>
      <c r="F284" s="343"/>
      <c r="G284" s="338"/>
      <c r="H284" s="342"/>
      <c r="I284" s="342"/>
      <c r="J284" s="456"/>
      <c r="K284" s="321"/>
      <c r="L284" s="321"/>
      <c r="M284" s="321"/>
      <c r="N284" s="321"/>
      <c r="O284" s="322"/>
      <c r="P284" s="322"/>
      <c r="Q284" s="322"/>
      <c r="R284" s="322"/>
      <c r="S284" s="453"/>
    </row>
    <row r="285" spans="3:19" x14ac:dyDescent="0.2">
      <c r="C285" s="560"/>
      <c r="D285" s="342"/>
      <c r="E285" s="560"/>
      <c r="F285" s="343"/>
      <c r="G285" s="338"/>
      <c r="H285" s="342"/>
      <c r="I285" s="342"/>
      <c r="J285" s="456"/>
      <c r="K285" s="321"/>
      <c r="L285" s="321"/>
      <c r="M285" s="321"/>
      <c r="N285" s="321"/>
      <c r="O285" s="322"/>
      <c r="P285" s="322"/>
      <c r="Q285" s="322"/>
      <c r="R285" s="322"/>
      <c r="S285" s="453"/>
    </row>
    <row r="286" spans="3:19" x14ac:dyDescent="0.2">
      <c r="C286" s="560"/>
      <c r="D286" s="342"/>
      <c r="E286" s="560"/>
      <c r="F286" s="343"/>
      <c r="G286" s="338"/>
      <c r="H286" s="342"/>
      <c r="I286" s="342"/>
      <c r="J286" s="456"/>
      <c r="K286" s="321"/>
      <c r="L286" s="321"/>
      <c r="M286" s="321"/>
      <c r="N286" s="321"/>
      <c r="O286" s="322"/>
      <c r="P286" s="322"/>
      <c r="Q286" s="322"/>
      <c r="R286" s="322"/>
      <c r="S286" s="453"/>
    </row>
    <row r="287" spans="3:19" x14ac:dyDescent="0.2">
      <c r="C287" s="560"/>
      <c r="D287" s="342"/>
      <c r="E287" s="560"/>
      <c r="F287" s="343"/>
      <c r="G287" s="338"/>
      <c r="H287" s="342"/>
      <c r="I287" s="342"/>
      <c r="J287" s="456"/>
      <c r="K287" s="321"/>
      <c r="L287" s="321"/>
      <c r="M287" s="321"/>
      <c r="N287" s="321"/>
      <c r="O287" s="322"/>
      <c r="P287" s="322"/>
      <c r="Q287" s="322"/>
      <c r="R287" s="322"/>
      <c r="S287" s="453"/>
    </row>
    <row r="288" spans="3:19" x14ac:dyDescent="0.2">
      <c r="C288" s="560"/>
      <c r="D288" s="342"/>
      <c r="E288" s="560"/>
      <c r="F288" s="343"/>
      <c r="G288" s="338"/>
      <c r="H288" s="342"/>
      <c r="I288" s="342"/>
      <c r="J288" s="456"/>
      <c r="K288" s="321"/>
      <c r="L288" s="321"/>
      <c r="M288" s="321"/>
      <c r="N288" s="321"/>
      <c r="O288" s="322"/>
      <c r="P288" s="322"/>
      <c r="Q288" s="322"/>
      <c r="R288" s="322"/>
      <c r="S288" s="453"/>
    </row>
    <row r="289" spans="3:19" x14ac:dyDescent="0.2">
      <c r="C289" s="560"/>
      <c r="D289" s="342"/>
      <c r="E289" s="560"/>
      <c r="F289" s="343"/>
      <c r="G289" s="338"/>
      <c r="H289" s="342"/>
      <c r="I289" s="342"/>
      <c r="J289" s="456"/>
      <c r="K289" s="321"/>
      <c r="L289" s="321"/>
      <c r="M289" s="321"/>
      <c r="N289" s="321"/>
      <c r="O289" s="322"/>
      <c r="P289" s="322"/>
      <c r="Q289" s="322"/>
      <c r="R289" s="322"/>
      <c r="S289" s="453"/>
    </row>
    <row r="290" spans="3:19" x14ac:dyDescent="0.2">
      <c r="C290" s="560"/>
      <c r="D290" s="342"/>
      <c r="E290" s="560"/>
      <c r="F290" s="343"/>
      <c r="G290" s="338"/>
      <c r="H290" s="342"/>
      <c r="I290" s="342"/>
      <c r="J290" s="456"/>
      <c r="K290" s="321"/>
      <c r="L290" s="321"/>
      <c r="M290" s="321"/>
      <c r="N290" s="321"/>
      <c r="O290" s="322"/>
      <c r="P290" s="322"/>
      <c r="Q290" s="322"/>
      <c r="R290" s="322"/>
      <c r="S290" s="453"/>
    </row>
    <row r="291" spans="3:19" x14ac:dyDescent="0.2">
      <c r="C291" s="560"/>
      <c r="D291" s="342"/>
      <c r="E291" s="560"/>
      <c r="F291" s="343"/>
      <c r="G291" s="338"/>
      <c r="H291" s="342"/>
      <c r="I291" s="342"/>
      <c r="J291" s="456"/>
      <c r="K291" s="321"/>
      <c r="L291" s="321"/>
      <c r="M291" s="321"/>
      <c r="N291" s="321"/>
      <c r="O291" s="322"/>
      <c r="P291" s="322"/>
      <c r="Q291" s="322"/>
      <c r="R291" s="322"/>
      <c r="S291" s="453"/>
    </row>
    <row r="292" spans="3:19" x14ac:dyDescent="0.2">
      <c r="C292" s="560"/>
      <c r="D292" s="342"/>
      <c r="E292" s="560"/>
      <c r="F292" s="343"/>
      <c r="G292" s="338"/>
      <c r="H292" s="342"/>
      <c r="I292" s="342"/>
      <c r="J292" s="456"/>
      <c r="K292" s="321"/>
      <c r="L292" s="321"/>
      <c r="M292" s="321"/>
      <c r="N292" s="321"/>
      <c r="O292" s="322"/>
      <c r="P292" s="322"/>
      <c r="Q292" s="322"/>
      <c r="R292" s="322"/>
      <c r="S292" s="453"/>
    </row>
    <row r="293" spans="3:19" x14ac:dyDescent="0.2">
      <c r="C293" s="560"/>
      <c r="D293" s="342"/>
      <c r="E293" s="560"/>
      <c r="F293" s="343"/>
      <c r="G293" s="338"/>
      <c r="H293" s="342"/>
      <c r="I293" s="342"/>
      <c r="J293" s="456"/>
      <c r="K293" s="321"/>
      <c r="L293" s="321"/>
      <c r="M293" s="321"/>
      <c r="N293" s="321"/>
      <c r="O293" s="322"/>
      <c r="P293" s="322"/>
      <c r="Q293" s="322"/>
      <c r="R293" s="322"/>
      <c r="S293" s="453"/>
    </row>
    <row r="294" spans="3:19" x14ac:dyDescent="0.2">
      <c r="C294" s="560"/>
      <c r="D294" s="342"/>
      <c r="E294" s="560"/>
      <c r="F294" s="343"/>
      <c r="G294" s="338"/>
      <c r="H294" s="342"/>
      <c r="I294" s="342"/>
      <c r="J294" s="456"/>
      <c r="K294" s="321"/>
      <c r="L294" s="321"/>
      <c r="M294" s="321"/>
      <c r="N294" s="321"/>
      <c r="O294" s="322"/>
      <c r="P294" s="322"/>
      <c r="Q294" s="322"/>
      <c r="R294" s="322"/>
      <c r="S294" s="453"/>
    </row>
    <row r="295" spans="3:19" x14ac:dyDescent="0.2">
      <c r="C295" s="560"/>
      <c r="D295" s="342"/>
      <c r="E295" s="560"/>
      <c r="F295" s="343"/>
      <c r="G295" s="338"/>
      <c r="H295" s="342"/>
      <c r="I295" s="342"/>
      <c r="J295" s="456"/>
      <c r="K295" s="321"/>
      <c r="L295" s="321"/>
      <c r="M295" s="321"/>
      <c r="N295" s="321"/>
      <c r="O295" s="322"/>
      <c r="P295" s="322"/>
      <c r="Q295" s="322"/>
      <c r="R295" s="322"/>
      <c r="S295" s="453"/>
    </row>
    <row r="296" spans="3:19" x14ac:dyDescent="0.2">
      <c r="C296" s="560"/>
      <c r="D296" s="342"/>
      <c r="E296" s="560"/>
      <c r="F296" s="343"/>
      <c r="G296" s="338"/>
      <c r="H296" s="342"/>
      <c r="I296" s="342"/>
      <c r="J296" s="456"/>
      <c r="K296" s="321"/>
      <c r="L296" s="321"/>
      <c r="M296" s="321"/>
      <c r="N296" s="321"/>
      <c r="O296" s="322"/>
      <c r="P296" s="322"/>
      <c r="Q296" s="322"/>
      <c r="R296" s="322"/>
      <c r="S296" s="453"/>
    </row>
    <row r="297" spans="3:19" x14ac:dyDescent="0.2">
      <c r="C297" s="560"/>
      <c r="D297" s="342"/>
      <c r="E297" s="560"/>
      <c r="F297" s="343"/>
      <c r="G297" s="338"/>
      <c r="H297" s="342"/>
      <c r="I297" s="342"/>
      <c r="J297" s="456"/>
      <c r="K297" s="321"/>
      <c r="L297" s="321"/>
      <c r="M297" s="321"/>
      <c r="N297" s="321"/>
      <c r="O297" s="322"/>
      <c r="P297" s="322"/>
      <c r="Q297" s="322"/>
      <c r="R297" s="322"/>
      <c r="S297" s="453"/>
    </row>
    <row r="298" spans="3:19" x14ac:dyDescent="0.2">
      <c r="C298" s="560"/>
      <c r="D298" s="342"/>
      <c r="E298" s="560"/>
      <c r="F298" s="343"/>
      <c r="G298" s="338"/>
      <c r="H298" s="342"/>
      <c r="I298" s="342"/>
      <c r="J298" s="456"/>
      <c r="K298" s="321"/>
      <c r="L298" s="321"/>
      <c r="M298" s="321"/>
      <c r="N298" s="321"/>
      <c r="O298" s="322"/>
      <c r="P298" s="322"/>
      <c r="Q298" s="322"/>
      <c r="R298" s="322"/>
      <c r="S298" s="453"/>
    </row>
    <row r="299" spans="3:19" x14ac:dyDescent="0.2">
      <c r="C299" s="560"/>
      <c r="D299" s="342"/>
      <c r="E299" s="560"/>
      <c r="F299" s="343"/>
      <c r="G299" s="338"/>
      <c r="H299" s="342"/>
      <c r="I299" s="342"/>
      <c r="J299" s="456"/>
      <c r="K299" s="321"/>
      <c r="L299" s="321"/>
      <c r="M299" s="321"/>
      <c r="N299" s="321"/>
      <c r="O299" s="322"/>
      <c r="P299" s="322"/>
      <c r="Q299" s="322"/>
      <c r="R299" s="322"/>
      <c r="S299" s="453"/>
    </row>
    <row r="300" spans="3:19" x14ac:dyDescent="0.2">
      <c r="C300" s="560"/>
      <c r="D300" s="342"/>
      <c r="E300" s="560"/>
      <c r="F300" s="343"/>
      <c r="G300" s="338"/>
      <c r="H300" s="342"/>
      <c r="I300" s="342"/>
      <c r="J300" s="456"/>
      <c r="K300" s="321"/>
      <c r="L300" s="321"/>
      <c r="M300" s="321"/>
      <c r="N300" s="321"/>
      <c r="O300" s="322"/>
      <c r="P300" s="322"/>
      <c r="Q300" s="322"/>
      <c r="R300" s="322"/>
      <c r="S300" s="453"/>
    </row>
    <row r="301" spans="3:19" x14ac:dyDescent="0.2">
      <c r="C301" s="560"/>
      <c r="D301" s="342"/>
      <c r="E301" s="560"/>
      <c r="F301" s="343"/>
      <c r="G301" s="338"/>
      <c r="H301" s="342"/>
      <c r="I301" s="342"/>
      <c r="J301" s="456"/>
      <c r="K301" s="321"/>
      <c r="L301" s="321"/>
      <c r="M301" s="321"/>
      <c r="N301" s="321"/>
      <c r="O301" s="322"/>
      <c r="P301" s="322"/>
      <c r="Q301" s="322"/>
      <c r="R301" s="322"/>
      <c r="S301" s="453"/>
    </row>
    <row r="302" spans="3:19" x14ac:dyDescent="0.2">
      <c r="C302" s="560"/>
      <c r="D302" s="342"/>
      <c r="E302" s="560"/>
      <c r="F302" s="343"/>
      <c r="G302" s="338"/>
      <c r="H302" s="342"/>
      <c r="I302" s="342"/>
      <c r="J302" s="456"/>
      <c r="K302" s="321"/>
      <c r="L302" s="321"/>
      <c r="M302" s="321"/>
      <c r="N302" s="321"/>
      <c r="O302" s="322"/>
      <c r="P302" s="322"/>
      <c r="Q302" s="322"/>
      <c r="R302" s="322"/>
      <c r="S302" s="453"/>
    </row>
    <row r="303" spans="3:19" x14ac:dyDescent="0.2">
      <c r="C303" s="560"/>
      <c r="D303" s="342"/>
      <c r="E303" s="560"/>
      <c r="F303" s="343"/>
      <c r="G303" s="338"/>
      <c r="H303" s="342"/>
      <c r="I303" s="342"/>
      <c r="J303" s="456"/>
      <c r="K303" s="321"/>
      <c r="L303" s="321"/>
      <c r="M303" s="321"/>
      <c r="N303" s="321"/>
      <c r="O303" s="322"/>
      <c r="P303" s="322"/>
      <c r="Q303" s="322"/>
      <c r="R303" s="322"/>
      <c r="S303" s="453"/>
    </row>
    <row r="304" spans="3:19" x14ac:dyDescent="0.2">
      <c r="C304" s="560"/>
      <c r="D304" s="342"/>
      <c r="E304" s="560"/>
      <c r="F304" s="343"/>
      <c r="G304" s="338"/>
      <c r="H304" s="342"/>
      <c r="I304" s="342"/>
      <c r="J304" s="456"/>
      <c r="K304" s="321"/>
      <c r="L304" s="321"/>
      <c r="M304" s="321"/>
      <c r="N304" s="321"/>
      <c r="O304" s="322"/>
      <c r="P304" s="322"/>
      <c r="Q304" s="322"/>
      <c r="R304" s="322"/>
      <c r="S304" s="453"/>
    </row>
    <row r="305" spans="3:19" x14ac:dyDescent="0.2">
      <c r="C305" s="560"/>
      <c r="D305" s="342"/>
      <c r="E305" s="560"/>
      <c r="F305" s="343"/>
      <c r="G305" s="338"/>
      <c r="H305" s="342"/>
      <c r="I305" s="342"/>
      <c r="J305" s="456"/>
      <c r="K305" s="321"/>
      <c r="L305" s="321"/>
      <c r="M305" s="321"/>
      <c r="N305" s="321"/>
      <c r="O305" s="322"/>
      <c r="P305" s="322"/>
      <c r="Q305" s="322"/>
      <c r="R305" s="322"/>
      <c r="S305" s="453"/>
    </row>
    <row r="306" spans="3:19" x14ac:dyDescent="0.2">
      <c r="C306" s="560"/>
      <c r="D306" s="342"/>
      <c r="E306" s="560"/>
      <c r="F306" s="343"/>
      <c r="G306" s="338"/>
      <c r="H306" s="342"/>
      <c r="I306" s="342"/>
      <c r="J306" s="456"/>
      <c r="K306" s="321"/>
      <c r="L306" s="321"/>
      <c r="M306" s="321"/>
      <c r="N306" s="321"/>
      <c r="O306" s="322"/>
      <c r="P306" s="322"/>
      <c r="Q306" s="322"/>
      <c r="R306" s="322"/>
      <c r="S306" s="453"/>
    </row>
    <row r="307" spans="3:19" x14ac:dyDescent="0.2">
      <c r="C307" s="560"/>
      <c r="D307" s="342"/>
      <c r="E307" s="560"/>
      <c r="F307" s="343"/>
      <c r="G307" s="338"/>
      <c r="H307" s="342"/>
      <c r="I307" s="342"/>
      <c r="J307" s="456"/>
      <c r="K307" s="321"/>
      <c r="L307" s="321"/>
      <c r="M307" s="321"/>
      <c r="N307" s="321"/>
      <c r="O307" s="322"/>
      <c r="P307" s="322"/>
      <c r="Q307" s="322"/>
      <c r="R307" s="322"/>
      <c r="S307" s="453"/>
    </row>
    <row r="308" spans="3:19" x14ac:dyDescent="0.2">
      <c r="C308" s="560"/>
      <c r="D308" s="342"/>
      <c r="E308" s="560"/>
      <c r="F308" s="343"/>
      <c r="G308" s="338"/>
      <c r="H308" s="342"/>
      <c r="I308" s="342"/>
      <c r="J308" s="456"/>
      <c r="K308" s="321"/>
      <c r="L308" s="321"/>
      <c r="M308" s="321"/>
      <c r="N308" s="321"/>
      <c r="O308" s="322"/>
      <c r="P308" s="322"/>
      <c r="Q308" s="322"/>
      <c r="R308" s="322"/>
      <c r="S308" s="453"/>
    </row>
    <row r="309" spans="3:19" x14ac:dyDescent="0.2">
      <c r="C309" s="560"/>
      <c r="D309" s="342"/>
      <c r="E309" s="560"/>
      <c r="F309" s="343"/>
      <c r="G309" s="338"/>
      <c r="H309" s="342"/>
      <c r="I309" s="342"/>
      <c r="J309" s="456"/>
      <c r="K309" s="321"/>
      <c r="L309" s="321"/>
      <c r="M309" s="321"/>
      <c r="N309" s="321"/>
      <c r="O309" s="322"/>
      <c r="P309" s="322"/>
      <c r="Q309" s="322"/>
      <c r="R309" s="322"/>
      <c r="S309" s="453"/>
    </row>
    <row r="310" spans="3:19" x14ac:dyDescent="0.2">
      <c r="C310" s="560"/>
      <c r="D310" s="342"/>
      <c r="E310" s="560"/>
      <c r="F310" s="343"/>
      <c r="G310" s="338"/>
      <c r="H310" s="342"/>
      <c r="I310" s="342"/>
      <c r="J310" s="456"/>
      <c r="K310" s="321"/>
      <c r="L310" s="321"/>
      <c r="M310" s="321"/>
      <c r="N310" s="321"/>
      <c r="O310" s="322"/>
      <c r="P310" s="322"/>
      <c r="Q310" s="322"/>
      <c r="R310" s="322"/>
      <c r="S310" s="453"/>
    </row>
    <row r="311" spans="3:19" x14ac:dyDescent="0.2">
      <c r="C311" s="560"/>
      <c r="D311" s="342"/>
      <c r="E311" s="560"/>
      <c r="F311" s="343"/>
      <c r="G311" s="338"/>
      <c r="H311" s="342"/>
      <c r="I311" s="342"/>
      <c r="J311" s="456"/>
      <c r="K311" s="321"/>
      <c r="L311" s="321"/>
      <c r="M311" s="321"/>
      <c r="N311" s="321"/>
      <c r="O311" s="322"/>
      <c r="P311" s="322"/>
      <c r="Q311" s="322"/>
      <c r="R311" s="322"/>
      <c r="S311" s="453"/>
    </row>
    <row r="312" spans="3:19" x14ac:dyDescent="0.2">
      <c r="C312" s="560"/>
      <c r="D312" s="342"/>
      <c r="E312" s="560"/>
      <c r="F312" s="343"/>
      <c r="G312" s="338"/>
      <c r="H312" s="342"/>
      <c r="I312" s="342"/>
      <c r="J312" s="456"/>
      <c r="K312" s="321"/>
      <c r="L312" s="321"/>
      <c r="M312" s="321"/>
      <c r="N312" s="321"/>
      <c r="O312" s="322"/>
      <c r="P312" s="322"/>
      <c r="Q312" s="322"/>
      <c r="R312" s="322"/>
      <c r="S312" s="453"/>
    </row>
    <row r="313" spans="3:19" x14ac:dyDescent="0.2">
      <c r="C313" s="560"/>
      <c r="D313" s="342"/>
      <c r="E313" s="560"/>
      <c r="F313" s="343"/>
      <c r="G313" s="338"/>
      <c r="H313" s="342"/>
      <c r="I313" s="342"/>
      <c r="J313" s="456"/>
      <c r="K313" s="321"/>
      <c r="L313" s="321"/>
      <c r="M313" s="321"/>
      <c r="N313" s="321"/>
      <c r="O313" s="322"/>
      <c r="P313" s="322"/>
      <c r="Q313" s="322"/>
      <c r="R313" s="322"/>
      <c r="S313" s="453"/>
    </row>
    <row r="314" spans="3:19" x14ac:dyDescent="0.2">
      <c r="C314" s="560"/>
      <c r="D314" s="342"/>
      <c r="E314" s="560"/>
      <c r="F314" s="343"/>
      <c r="G314" s="338"/>
      <c r="H314" s="342"/>
      <c r="I314" s="342"/>
      <c r="J314" s="456"/>
      <c r="K314" s="321"/>
      <c r="L314" s="321"/>
      <c r="M314" s="321"/>
      <c r="N314" s="321"/>
      <c r="O314" s="322"/>
      <c r="P314" s="322"/>
      <c r="Q314" s="322"/>
      <c r="R314" s="322"/>
      <c r="S314" s="453"/>
    </row>
    <row r="315" spans="3:19" x14ac:dyDescent="0.2">
      <c r="C315" s="560"/>
      <c r="D315" s="342"/>
      <c r="E315" s="560"/>
      <c r="F315" s="343"/>
      <c r="G315" s="338"/>
      <c r="H315" s="342"/>
      <c r="I315" s="342"/>
      <c r="J315" s="456"/>
      <c r="K315" s="321"/>
      <c r="L315" s="321"/>
      <c r="M315" s="321"/>
      <c r="N315" s="321"/>
      <c r="O315" s="322"/>
      <c r="P315" s="322"/>
      <c r="Q315" s="322"/>
      <c r="R315" s="322"/>
      <c r="S315" s="453"/>
    </row>
    <row r="316" spans="3:19" x14ac:dyDescent="0.2">
      <c r="C316" s="560"/>
      <c r="D316" s="342"/>
      <c r="E316" s="560"/>
      <c r="F316" s="343"/>
      <c r="G316" s="338"/>
      <c r="H316" s="342"/>
      <c r="I316" s="342"/>
      <c r="J316" s="456"/>
      <c r="K316" s="321"/>
      <c r="L316" s="321"/>
      <c r="M316" s="321"/>
      <c r="N316" s="321"/>
      <c r="O316" s="322"/>
      <c r="P316" s="322"/>
      <c r="Q316" s="322"/>
      <c r="R316" s="322"/>
      <c r="S316" s="453"/>
    </row>
    <row r="317" spans="3:19" x14ac:dyDescent="0.2">
      <c r="C317" s="560"/>
      <c r="D317" s="342"/>
      <c r="E317" s="560"/>
      <c r="F317" s="343"/>
      <c r="G317" s="338"/>
      <c r="H317" s="342"/>
      <c r="I317" s="342"/>
      <c r="J317" s="456"/>
      <c r="K317" s="321"/>
      <c r="L317" s="321"/>
      <c r="M317" s="321"/>
      <c r="N317" s="321"/>
      <c r="O317" s="322"/>
      <c r="P317" s="322"/>
      <c r="Q317" s="322"/>
      <c r="R317" s="322"/>
      <c r="S317" s="453"/>
    </row>
    <row r="318" spans="3:19" x14ac:dyDescent="0.2">
      <c r="C318" s="560"/>
      <c r="D318" s="342"/>
      <c r="E318" s="560"/>
      <c r="F318" s="343"/>
      <c r="G318" s="338"/>
      <c r="H318" s="342"/>
      <c r="I318" s="342"/>
      <c r="J318" s="456"/>
      <c r="K318" s="321"/>
      <c r="L318" s="321"/>
      <c r="M318" s="321"/>
      <c r="N318" s="321"/>
      <c r="O318" s="322"/>
      <c r="P318" s="322"/>
      <c r="Q318" s="322"/>
      <c r="R318" s="322"/>
      <c r="S318" s="453"/>
    </row>
    <row r="319" spans="3:19" x14ac:dyDescent="0.2">
      <c r="C319" s="560"/>
      <c r="D319" s="342"/>
      <c r="E319" s="560"/>
      <c r="F319" s="343"/>
      <c r="G319" s="338"/>
      <c r="H319" s="342"/>
      <c r="I319" s="342"/>
      <c r="J319" s="456"/>
      <c r="K319" s="321"/>
      <c r="L319" s="321"/>
      <c r="M319" s="321"/>
      <c r="N319" s="321"/>
      <c r="O319" s="322"/>
      <c r="P319" s="322"/>
      <c r="Q319" s="322"/>
      <c r="R319" s="322"/>
      <c r="S319" s="453"/>
    </row>
    <row r="320" spans="3:19" x14ac:dyDescent="0.2">
      <c r="C320" s="560"/>
      <c r="D320" s="342"/>
      <c r="E320" s="560"/>
      <c r="F320" s="343"/>
      <c r="G320" s="338"/>
      <c r="H320" s="342"/>
      <c r="I320" s="342"/>
      <c r="J320" s="456"/>
      <c r="K320" s="321"/>
      <c r="L320" s="321"/>
      <c r="M320" s="321"/>
      <c r="N320" s="321"/>
      <c r="O320" s="322"/>
      <c r="P320" s="322"/>
      <c r="Q320" s="322"/>
      <c r="R320" s="322"/>
      <c r="S320" s="453"/>
    </row>
    <row r="321" spans="3:19" x14ac:dyDescent="0.2">
      <c r="C321" s="560"/>
      <c r="D321" s="342"/>
      <c r="E321" s="560"/>
      <c r="F321" s="343"/>
      <c r="G321" s="338"/>
      <c r="H321" s="342"/>
      <c r="I321" s="342"/>
      <c r="J321" s="456"/>
      <c r="K321" s="321"/>
      <c r="L321" s="321"/>
      <c r="M321" s="321"/>
      <c r="N321" s="321"/>
      <c r="O321" s="322"/>
      <c r="P321" s="322"/>
      <c r="Q321" s="322"/>
      <c r="R321" s="322"/>
      <c r="S321" s="453"/>
    </row>
    <row r="322" spans="3:19" x14ac:dyDescent="0.2">
      <c r="C322" s="560"/>
      <c r="D322" s="342"/>
      <c r="E322" s="560"/>
      <c r="F322" s="343"/>
      <c r="G322" s="338"/>
      <c r="H322" s="342"/>
      <c r="I322" s="342"/>
      <c r="J322" s="456"/>
      <c r="K322" s="321"/>
      <c r="L322" s="321"/>
      <c r="M322" s="321"/>
      <c r="N322" s="321"/>
      <c r="O322" s="322"/>
      <c r="P322" s="322"/>
      <c r="Q322" s="322"/>
      <c r="R322" s="322"/>
      <c r="S322" s="453"/>
    </row>
    <row r="323" spans="3:19" x14ac:dyDescent="0.2">
      <c r="C323" s="560"/>
      <c r="D323" s="342"/>
      <c r="E323" s="560"/>
      <c r="F323" s="343"/>
      <c r="G323" s="338"/>
      <c r="H323" s="342"/>
      <c r="I323" s="342"/>
      <c r="J323" s="456"/>
      <c r="K323" s="321"/>
      <c r="L323" s="321"/>
      <c r="M323" s="321"/>
      <c r="N323" s="321"/>
      <c r="O323" s="322"/>
      <c r="P323" s="322"/>
      <c r="Q323" s="322"/>
      <c r="R323" s="322"/>
      <c r="S323" s="453"/>
    </row>
    <row r="324" spans="3:19" x14ac:dyDescent="0.2">
      <c r="C324" s="560"/>
      <c r="D324" s="342"/>
      <c r="E324" s="560"/>
      <c r="F324" s="343"/>
      <c r="G324" s="338"/>
      <c r="H324" s="342"/>
      <c r="I324" s="342"/>
      <c r="J324" s="456"/>
      <c r="K324" s="321"/>
      <c r="L324" s="321"/>
      <c r="M324" s="321"/>
      <c r="N324" s="321"/>
      <c r="O324" s="322"/>
      <c r="P324" s="322"/>
      <c r="Q324" s="322"/>
      <c r="R324" s="322"/>
      <c r="S324" s="453"/>
    </row>
    <row r="325" spans="3:19" x14ac:dyDescent="0.2">
      <c r="C325" s="560"/>
      <c r="D325" s="342"/>
      <c r="E325" s="560"/>
      <c r="F325" s="343"/>
      <c r="G325" s="338"/>
      <c r="H325" s="342"/>
      <c r="I325" s="342"/>
      <c r="J325" s="456"/>
      <c r="K325" s="321"/>
      <c r="L325" s="321"/>
      <c r="M325" s="321"/>
      <c r="N325" s="321"/>
      <c r="O325" s="322"/>
      <c r="P325" s="322"/>
      <c r="Q325" s="322"/>
      <c r="R325" s="322"/>
      <c r="S325" s="453"/>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autoFilter ref="A14:S14"/>
  <mergeCells count="275">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 ref="A22:A23"/>
    <mergeCell ref="B22:B23"/>
    <mergeCell ref="C22:C23"/>
    <mergeCell ref="E22:E23"/>
    <mergeCell ref="A24:A26"/>
    <mergeCell ref="B24:B26"/>
    <mergeCell ref="C24:C26"/>
    <mergeCell ref="E24:E26"/>
    <mergeCell ref="H24:H26"/>
    <mergeCell ref="A27:A30"/>
    <mergeCell ref="B27:B30"/>
    <mergeCell ref="C27:C30"/>
    <mergeCell ref="E27:E30"/>
    <mergeCell ref="H27:H30"/>
    <mergeCell ref="A31:A33"/>
    <mergeCell ref="B31:B33"/>
    <mergeCell ref="C31:C33"/>
    <mergeCell ref="E31:E33"/>
    <mergeCell ref="H31:H33"/>
    <mergeCell ref="A34:A35"/>
    <mergeCell ref="B34:B35"/>
    <mergeCell ref="C34:C35"/>
    <mergeCell ref="E34:E35"/>
    <mergeCell ref="H34:H35"/>
    <mergeCell ref="A39:A41"/>
    <mergeCell ref="B39:B41"/>
    <mergeCell ref="C39:C41"/>
    <mergeCell ref="E39:E41"/>
    <mergeCell ref="H39:H41"/>
    <mergeCell ref="O47:O48"/>
    <mergeCell ref="P47:P48"/>
    <mergeCell ref="Q47:Q48"/>
    <mergeCell ref="R47:R48"/>
    <mergeCell ref="A42:A43"/>
    <mergeCell ref="B42:B43"/>
    <mergeCell ref="C42:C43"/>
    <mergeCell ref="E42:E43"/>
    <mergeCell ref="H42:H43"/>
    <mergeCell ref="A47:A48"/>
    <mergeCell ref="C47:C48"/>
    <mergeCell ref="D47:D48"/>
    <mergeCell ref="E47:E48"/>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A58:A62"/>
    <mergeCell ref="B58:B62"/>
    <mergeCell ref="C58:C62"/>
    <mergeCell ref="E58:E62"/>
    <mergeCell ref="H58:H62"/>
    <mergeCell ref="A67:A69"/>
    <mergeCell ref="B67:B69"/>
    <mergeCell ref="C67:C69"/>
    <mergeCell ref="E67:E69"/>
    <mergeCell ref="H67:H69"/>
    <mergeCell ref="A71:A74"/>
    <mergeCell ref="B71:B74"/>
    <mergeCell ref="C71:C74"/>
    <mergeCell ref="E71:E74"/>
    <mergeCell ref="A75:A81"/>
    <mergeCell ref="B75:B81"/>
    <mergeCell ref="C75:C81"/>
    <mergeCell ref="E75:E81"/>
    <mergeCell ref="A86:A90"/>
    <mergeCell ref="B86:B90"/>
    <mergeCell ref="C86:C90"/>
    <mergeCell ref="E86:E90"/>
    <mergeCell ref="H86:H90"/>
    <mergeCell ref="A92:A93"/>
    <mergeCell ref="B92:B93"/>
    <mergeCell ref="C92:C93"/>
    <mergeCell ref="E92:E93"/>
    <mergeCell ref="H92:H93"/>
    <mergeCell ref="A94:A95"/>
    <mergeCell ref="B94:B95"/>
    <mergeCell ref="C94:C95"/>
    <mergeCell ref="E94:E95"/>
    <mergeCell ref="H94:H95"/>
    <mergeCell ref="A96:A97"/>
    <mergeCell ref="B96:B97"/>
    <mergeCell ref="C96:C97"/>
    <mergeCell ref="E96:E97"/>
    <mergeCell ref="H96:H97"/>
    <mergeCell ref="I96:I97"/>
    <mergeCell ref="A99:A100"/>
    <mergeCell ref="B99:B100"/>
    <mergeCell ref="C99:C100"/>
    <mergeCell ref="E99:E100"/>
    <mergeCell ref="H99:H100"/>
    <mergeCell ref="A102:A105"/>
    <mergeCell ref="B102:B105"/>
    <mergeCell ref="C102:C105"/>
    <mergeCell ref="E102:E105"/>
    <mergeCell ref="H102:H105"/>
    <mergeCell ref="I102:I105"/>
    <mergeCell ref="A106:A107"/>
    <mergeCell ref="B106:B107"/>
    <mergeCell ref="C106:C107"/>
    <mergeCell ref="E106:E107"/>
    <mergeCell ref="A108:A110"/>
    <mergeCell ref="B108:B110"/>
    <mergeCell ref="C108:C110"/>
    <mergeCell ref="E108:E110"/>
    <mergeCell ref="A111:A112"/>
    <mergeCell ref="B111:B112"/>
    <mergeCell ref="C111:C112"/>
    <mergeCell ref="E111:E112"/>
    <mergeCell ref="A116:A120"/>
    <mergeCell ref="B116:B120"/>
    <mergeCell ref="C116:C120"/>
    <mergeCell ref="E116:E120"/>
    <mergeCell ref="H116:H120"/>
    <mergeCell ref="I116:I120"/>
    <mergeCell ref="A123:A124"/>
    <mergeCell ref="B123:B124"/>
    <mergeCell ref="C123:C124"/>
    <mergeCell ref="E123:E124"/>
    <mergeCell ref="A129:A130"/>
    <mergeCell ref="C129:C130"/>
    <mergeCell ref="D129:D130"/>
    <mergeCell ref="E129:E130"/>
    <mergeCell ref="I129:I130"/>
    <mergeCell ref="A135:A136"/>
    <mergeCell ref="B135:B136"/>
    <mergeCell ref="C135:C136"/>
    <mergeCell ref="E135:E136"/>
    <mergeCell ref="A154:A155"/>
    <mergeCell ref="B154:B155"/>
    <mergeCell ref="C154:C155"/>
    <mergeCell ref="E154:E155"/>
    <mergeCell ref="A158:A162"/>
    <mergeCell ref="B158:B162"/>
    <mergeCell ref="C158:C162"/>
    <mergeCell ref="E158:E162"/>
    <mergeCell ref="A166:A167"/>
    <mergeCell ref="B166:B167"/>
    <mergeCell ref="C166:C167"/>
    <mergeCell ref="E166:E167"/>
    <mergeCell ref="A170:A171"/>
    <mergeCell ref="B170:B171"/>
    <mergeCell ref="C170:C171"/>
    <mergeCell ref="E170:E171"/>
    <mergeCell ref="A172:A179"/>
    <mergeCell ref="B172:B179"/>
    <mergeCell ref="C172:C179"/>
    <mergeCell ref="E172:E179"/>
    <mergeCell ref="H172:H179"/>
    <mergeCell ref="A183:A184"/>
    <mergeCell ref="B183:B184"/>
    <mergeCell ref="C183:C184"/>
    <mergeCell ref="E183:E184"/>
    <mergeCell ref="A185:A186"/>
    <mergeCell ref="B185:B186"/>
    <mergeCell ref="C185:C186"/>
    <mergeCell ref="E185:E186"/>
    <mergeCell ref="H185:H186"/>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A202:A203"/>
    <mergeCell ref="B202:B203"/>
    <mergeCell ref="C202:C203"/>
    <mergeCell ref="E202:E203"/>
    <mergeCell ref="H202:H203"/>
    <mergeCell ref="A204:A205"/>
    <mergeCell ref="B204:B205"/>
    <mergeCell ref="C204:C205"/>
    <mergeCell ref="E204:E205"/>
    <mergeCell ref="H204:H205"/>
    <mergeCell ref="M216:M217"/>
    <mergeCell ref="N216:N217"/>
    <mergeCell ref="A206:A208"/>
    <mergeCell ref="B206:B208"/>
    <mergeCell ref="C206:C208"/>
    <mergeCell ref="E206:E208"/>
    <mergeCell ref="H206:H208"/>
    <mergeCell ref="A212:A215"/>
    <mergeCell ref="B212:B215"/>
    <mergeCell ref="C212:C215"/>
    <mergeCell ref="E212:E215"/>
    <mergeCell ref="H212:H215"/>
    <mergeCell ref="E235:E236"/>
    <mergeCell ref="H235:H236"/>
    <mergeCell ref="A216:A217"/>
    <mergeCell ref="C216:C217"/>
    <mergeCell ref="D216:D217"/>
    <mergeCell ref="E216:E217"/>
    <mergeCell ref="I216:I217"/>
    <mergeCell ref="K216:K217"/>
    <mergeCell ref="L216:L217"/>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91" priority="36" stopIfTrue="1" operator="lessThanOrEqual">
      <formula>0</formula>
    </cfRule>
  </conditionalFormatting>
  <conditionalFormatting sqref="A242:B243 D243:I243">
    <cfRule type="cellIs" dxfId="90" priority="35" stopIfTrue="1" operator="lessThanOrEqual">
      <formula>0</formula>
    </cfRule>
  </conditionalFormatting>
  <conditionalFormatting sqref="C242:C243">
    <cfRule type="cellIs" dxfId="89" priority="34" stopIfTrue="1" operator="lessThanOrEqual">
      <formula>0</formula>
    </cfRule>
  </conditionalFormatting>
  <conditionalFormatting sqref="E242:G242">
    <cfRule type="cellIs" dxfId="88" priority="33" stopIfTrue="1" operator="lessThanOrEqual">
      <formula>0</formula>
    </cfRule>
  </conditionalFormatting>
  <conditionalFormatting sqref="H242">
    <cfRule type="cellIs" dxfId="87" priority="32" stopIfTrue="1" operator="lessThanOrEqual">
      <formula>0</formula>
    </cfRule>
  </conditionalFormatting>
  <conditionalFormatting sqref="I242">
    <cfRule type="cellIs" dxfId="86" priority="31" stopIfTrue="1" operator="lessThanOrEqual">
      <formula>0</formula>
    </cfRule>
  </conditionalFormatting>
  <conditionalFormatting sqref="D242">
    <cfRule type="cellIs" dxfId="85" priority="30" stopIfTrue="1" operator="lessThanOrEqual">
      <formula>0</formula>
    </cfRule>
  </conditionalFormatting>
  <conditionalFormatting sqref="J243">
    <cfRule type="cellIs" dxfId="84" priority="29" stopIfTrue="1" operator="lessThanOrEqual">
      <formula>0</formula>
    </cfRule>
  </conditionalFormatting>
  <conditionalFormatting sqref="J242">
    <cfRule type="cellIs" dxfId="83" priority="28" stopIfTrue="1" operator="lessThanOrEqual">
      <formula>0</formula>
    </cfRule>
  </conditionalFormatting>
  <conditionalFormatting sqref="E27">
    <cfRule type="cellIs" dxfId="82" priority="27" stopIfTrue="1" operator="lessThanOrEqual">
      <formula>0</formula>
    </cfRule>
  </conditionalFormatting>
  <conditionalFormatting sqref="D27:D30">
    <cfRule type="cellIs" dxfId="81" priority="26" stopIfTrue="1" operator="lessThanOrEqual">
      <formula>0</formula>
    </cfRule>
  </conditionalFormatting>
  <conditionalFormatting sqref="E22">
    <cfRule type="cellIs" dxfId="80" priority="25" stopIfTrue="1" operator="lessThanOrEqual">
      <formula>0</formula>
    </cfRule>
  </conditionalFormatting>
  <conditionalFormatting sqref="E24">
    <cfRule type="cellIs" dxfId="79" priority="24" stopIfTrue="1" operator="lessThanOrEqual">
      <formula>0</formula>
    </cfRule>
  </conditionalFormatting>
  <conditionalFormatting sqref="E31">
    <cfRule type="cellIs" dxfId="78" priority="23" stopIfTrue="1" operator="lessThanOrEqual">
      <formula>0</formula>
    </cfRule>
  </conditionalFormatting>
  <conditionalFormatting sqref="E42">
    <cfRule type="cellIs" dxfId="77" priority="22" stopIfTrue="1" operator="lessThanOrEqual">
      <formula>0</formula>
    </cfRule>
  </conditionalFormatting>
  <conditionalFormatting sqref="E53">
    <cfRule type="cellIs" dxfId="76" priority="21" stopIfTrue="1" operator="lessThanOrEqual">
      <formula>0</formula>
    </cfRule>
  </conditionalFormatting>
  <conditionalFormatting sqref="E94">
    <cfRule type="cellIs" dxfId="75" priority="20" stopIfTrue="1" operator="lessThanOrEqual">
      <formula>0</formula>
    </cfRule>
  </conditionalFormatting>
  <conditionalFormatting sqref="E92">
    <cfRule type="cellIs" dxfId="74" priority="19" stopIfTrue="1" operator="lessThanOrEqual">
      <formula>0</formula>
    </cfRule>
  </conditionalFormatting>
  <conditionalFormatting sqref="E111">
    <cfRule type="cellIs" dxfId="73" priority="18" stopIfTrue="1" operator="lessThanOrEqual">
      <formula>0</formula>
    </cfRule>
  </conditionalFormatting>
  <conditionalFormatting sqref="E123">
    <cfRule type="cellIs" dxfId="72" priority="17" stopIfTrue="1" operator="lessThanOrEqual">
      <formula>0</formula>
    </cfRule>
  </conditionalFormatting>
  <conditionalFormatting sqref="E108">
    <cfRule type="cellIs" dxfId="71" priority="16" stopIfTrue="1" operator="lessThanOrEqual">
      <formula>0</formula>
    </cfRule>
  </conditionalFormatting>
  <conditionalFormatting sqref="E106">
    <cfRule type="cellIs" dxfId="70" priority="15" stopIfTrue="1" operator="lessThanOrEqual">
      <formula>0</formula>
    </cfRule>
  </conditionalFormatting>
  <conditionalFormatting sqref="E102">
    <cfRule type="cellIs" dxfId="69" priority="14" stopIfTrue="1" operator="lessThanOrEqual">
      <formula>0</formula>
    </cfRule>
  </conditionalFormatting>
  <conditionalFormatting sqref="D102:D105">
    <cfRule type="cellIs" dxfId="68" priority="13" stopIfTrue="1" operator="lessThanOrEqual">
      <formula>0</formula>
    </cfRule>
  </conditionalFormatting>
  <conditionalFormatting sqref="E135">
    <cfRule type="cellIs" dxfId="67" priority="12" stopIfTrue="1" operator="lessThanOrEqual">
      <formula>0</formula>
    </cfRule>
  </conditionalFormatting>
  <conditionalFormatting sqref="E56">
    <cfRule type="cellIs" dxfId="66" priority="11" stopIfTrue="1" operator="lessThanOrEqual">
      <formula>0</formula>
    </cfRule>
  </conditionalFormatting>
  <conditionalFormatting sqref="E47">
    <cfRule type="cellIs" dxfId="65" priority="10" stopIfTrue="1" operator="lessThanOrEqual">
      <formula>0</formula>
    </cfRule>
  </conditionalFormatting>
  <conditionalFormatting sqref="G158:G162">
    <cfRule type="cellIs" dxfId="64" priority="9" stopIfTrue="1" operator="lessThanOrEqual">
      <formula>0</formula>
    </cfRule>
  </conditionalFormatting>
  <conditionalFormatting sqref="E183">
    <cfRule type="cellIs" dxfId="63" priority="8" stopIfTrue="1" operator="lessThanOrEqual">
      <formula>0</formula>
    </cfRule>
  </conditionalFormatting>
  <conditionalFormatting sqref="D187:J187">
    <cfRule type="cellIs" dxfId="62" priority="7" stopIfTrue="1" operator="lessThanOrEqual">
      <formula>0</formula>
    </cfRule>
  </conditionalFormatting>
  <conditionalFormatting sqref="E210">
    <cfRule type="cellIs" dxfId="61" priority="6" stopIfTrue="1" operator="lessThanOrEqual">
      <formula>0</formula>
    </cfRule>
  </conditionalFormatting>
  <conditionalFormatting sqref="G185:G186">
    <cfRule type="cellIs" dxfId="60" priority="5" stopIfTrue="1" operator="lessThanOrEqual">
      <formula>0</formula>
    </cfRule>
  </conditionalFormatting>
  <conditionalFormatting sqref="E212">
    <cfRule type="cellIs" dxfId="59" priority="4" stopIfTrue="1" operator="lessThanOrEqual">
      <formula>0</formula>
    </cfRule>
  </conditionalFormatting>
  <conditionalFormatting sqref="G212:G215">
    <cfRule type="cellIs" dxfId="58" priority="3" stopIfTrue="1" operator="lessThanOrEqual">
      <formula>0</formula>
    </cfRule>
  </conditionalFormatting>
  <conditionalFormatting sqref="C218:J218">
    <cfRule type="cellIs" dxfId="57" priority="2" stopIfTrue="1" operator="lessThanOrEqual">
      <formula>0</formula>
    </cfRule>
  </conditionalFormatting>
  <conditionalFormatting sqref="E235">
    <cfRule type="cellIs" dxfId="56" priority="1" stopIfTrue="1" operator="lessThanOrEqual">
      <formula>0</formula>
    </cfRule>
  </conditionalFormatting>
  <hyperlinks>
    <hyperlink ref="J233" r:id="rId1"/>
    <hyperlink ref="J243" r:id="rId2"/>
    <hyperlink ref="J197" r:id="rId3"/>
    <hyperlink ref="J201" r:id="rId4"/>
    <hyperlink ref="J216" r:id="rId5"/>
    <hyperlink ref="J219" r:id="rId6"/>
    <hyperlink ref="J221" r:id="rId7"/>
    <hyperlink ref="J225" r:id="rId8"/>
    <hyperlink ref="J226" r:id="rId9"/>
    <hyperlink ref="J228" r:id="rId10"/>
    <hyperlink ref="J229" r:id="rId11"/>
    <hyperlink ref="J231" r:id="rId12"/>
    <hyperlink ref="J227" r:id="rId13"/>
    <hyperlink ref="J230" r:id="rId14"/>
    <hyperlink ref="J232" r:id="rId15"/>
    <hyperlink ref="J196" r:id="rId16"/>
    <hyperlink ref="J198" r:id="rId17"/>
    <hyperlink ref="J199" r:id="rId18"/>
    <hyperlink ref="J200" r:id="rId19"/>
    <hyperlink ref="J202" r:id="rId20"/>
    <hyperlink ref="J203" r:id="rId21"/>
    <hyperlink ref="J204" r:id="rId22"/>
    <hyperlink ref="J205" r:id="rId23"/>
    <hyperlink ref="J206" r:id="rId24"/>
    <hyperlink ref="J207" r:id="rId25"/>
    <hyperlink ref="J208" r:id="rId26"/>
    <hyperlink ref="J209" r:id="rId27"/>
    <hyperlink ref="J211" r:id="rId28"/>
    <hyperlink ref="J212" r:id="rId29"/>
    <hyperlink ref="J213" r:id="rId30"/>
    <hyperlink ref="J214" r:id="rId31"/>
    <hyperlink ref="J215" r:id="rId32"/>
    <hyperlink ref="J218" r:id="rId33"/>
    <hyperlink ref="J220" r:id="rId34"/>
    <hyperlink ref="J222" r:id="rId35"/>
    <hyperlink ref="J223" r:id="rId36"/>
    <hyperlink ref="J224" r:id="rId37"/>
    <hyperlink ref="J17" r:id="rId38"/>
    <hyperlink ref="J16" r:id="rId39"/>
    <hyperlink ref="J15" r:id="rId40"/>
    <hyperlink ref="J18" r:id="rId41"/>
    <hyperlink ref="J22" r:id="rId42"/>
    <hyperlink ref="J23" r:id="rId43"/>
    <hyperlink ref="J27" r:id="rId44"/>
    <hyperlink ref="J28" r:id="rId45"/>
    <hyperlink ref="J29" r:id="rId46"/>
    <hyperlink ref="J30" r:id="rId47"/>
    <hyperlink ref="J24" r:id="rId48"/>
    <hyperlink ref="J25" r:id="rId49"/>
    <hyperlink ref="J26" r:id="rId50"/>
    <hyperlink ref="J31" r:id="rId51"/>
    <hyperlink ref="J32" r:id="rId52"/>
    <hyperlink ref="J33" r:id="rId53"/>
    <hyperlink ref="J37" r:id="rId54"/>
    <hyperlink ref="J38" r:id="rId55"/>
    <hyperlink ref="J39" r:id="rId56"/>
    <hyperlink ref="J40" r:id="rId57"/>
    <hyperlink ref="J41" r:id="rId58"/>
    <hyperlink ref="J34" r:id="rId59"/>
    <hyperlink ref="J35" r:id="rId60"/>
    <hyperlink ref="J42" r:id="rId61"/>
    <hyperlink ref="J43" r:id="rId62"/>
    <hyperlink ref="J45" r:id="rId63"/>
    <hyperlink ref="J20" r:id="rId64"/>
    <hyperlink ref="J21" r:id="rId65" display="Contrato de Servicio N° 07/2017"/>
    <hyperlink ref="J47" r:id="rId66"/>
    <hyperlink ref="J49" r:id="rId67"/>
    <hyperlink ref="J19" r:id="rId68"/>
    <hyperlink ref="J52" r:id="rId69"/>
    <hyperlink ref="J56" r:id="rId70"/>
    <hyperlink ref="J58" r:id="rId71"/>
    <hyperlink ref="J59" r:id="rId72"/>
    <hyperlink ref="J60" r:id="rId73"/>
    <hyperlink ref="J61" r:id="rId74"/>
    <hyperlink ref="J62" r:id="rId75"/>
    <hyperlink ref="J64" r:id="rId76"/>
    <hyperlink ref="J66" r:id="rId77"/>
    <hyperlink ref="J67" r:id="rId78"/>
    <hyperlink ref="J68" r:id="rId79"/>
    <hyperlink ref="J69" r:id="rId80"/>
    <hyperlink ref="J70" r:id="rId81"/>
    <hyperlink ref="J82" r:id="rId82"/>
    <hyperlink ref="J84" r:id="rId83"/>
    <hyperlink ref="J85" r:id="rId84"/>
    <hyperlink ref="J94" r:id="rId85"/>
    <hyperlink ref="J95" r:id="rId86"/>
    <hyperlink ref="J96" r:id="rId87"/>
    <hyperlink ref="J97" r:id="rId88"/>
    <hyperlink ref="J99" r:id="rId89"/>
    <hyperlink ref="J100" r:id="rId90"/>
    <hyperlink ref="J44" r:id="rId91"/>
    <hyperlink ref="J51" r:id="rId92" display="Contrato de Servicios N° 09/2017"/>
    <hyperlink ref="J55" r:id="rId93" display="Contrato de Servicios N° 06/2017"/>
    <hyperlink ref="J54" r:id="rId94"/>
    <hyperlink ref="J87" r:id="rId95"/>
    <hyperlink ref="J88" r:id="rId96"/>
    <hyperlink ref="J89" r:id="rId97"/>
    <hyperlink ref="J92" r:id="rId98"/>
    <hyperlink ref="J93" r:id="rId99"/>
    <hyperlink ref="J111" r:id="rId100"/>
    <hyperlink ref="J112" r:id="rId101"/>
    <hyperlink ref="J113" r:id="rId102"/>
    <hyperlink ref="J114" r:id="rId103"/>
    <hyperlink ref="J115" r:id="rId104"/>
    <hyperlink ref="J116" r:id="rId105"/>
    <hyperlink ref="J117" r:id="rId106"/>
    <hyperlink ref="J118" r:id="rId107"/>
    <hyperlink ref="J119" r:id="rId108"/>
    <hyperlink ref="J120" r:id="rId109"/>
    <hyperlink ref="J86" r:id="rId110"/>
    <hyperlink ref="J71" r:id="rId111"/>
    <hyperlink ref="J73" r:id="rId112"/>
    <hyperlink ref="J122" r:id="rId113"/>
    <hyperlink ref="J123" r:id="rId114"/>
    <hyperlink ref="J124" r:id="rId115"/>
    <hyperlink ref="J126" r:id="rId116"/>
    <hyperlink ref="J101" r:id="rId117"/>
    <hyperlink ref="J90" r:id="rId118"/>
    <hyperlink ref="J36" r:id="rId119"/>
    <hyperlink ref="J53" r:id="rId120"/>
    <hyperlink ref="J63" r:id="rId121"/>
    <hyperlink ref="J127" r:id="rId122"/>
    <hyperlink ref="J128" r:id="rId123"/>
    <hyperlink ref="J132" r:id="rId124"/>
    <hyperlink ref="J148" r:id="rId125"/>
    <hyperlink ref="J143" r:id="rId126"/>
    <hyperlink ref="J141" r:id="rId127"/>
    <hyperlink ref="J140" r:id="rId128"/>
    <hyperlink ref="J139" r:id="rId129"/>
    <hyperlink ref="J138" r:id="rId130"/>
    <hyperlink ref="J136" r:id="rId131"/>
    <hyperlink ref="J135" r:id="rId132"/>
    <hyperlink ref="J133" r:id="rId133"/>
    <hyperlink ref="J131" r:id="rId134"/>
    <hyperlink ref="J125" r:id="rId135"/>
    <hyperlink ref="J121" r:id="rId136" display="721/2017"/>
    <hyperlink ref="J110" r:id="rId137"/>
    <hyperlink ref="J109" r:id="rId138"/>
    <hyperlink ref="J108" r:id="rId139"/>
    <hyperlink ref="J106" r:id="rId140"/>
    <hyperlink ref="J105" r:id="rId141"/>
    <hyperlink ref="J104" r:id="rId142"/>
    <hyperlink ref="J103" r:id="rId143"/>
    <hyperlink ref="J102" r:id="rId144"/>
    <hyperlink ref="J98" r:id="rId145"/>
    <hyperlink ref="J91" r:id="rId146" display="Constrato de Servicio N° 20/2017"/>
    <hyperlink ref="J83" r:id="rId147"/>
    <hyperlink ref="J81" r:id="rId148"/>
    <hyperlink ref="J80" r:id="rId149"/>
    <hyperlink ref="J79" r:id="rId150"/>
    <hyperlink ref="J78" r:id="rId151"/>
    <hyperlink ref="J77" r:id="rId152"/>
    <hyperlink ref="J76" r:id="rId153"/>
    <hyperlink ref="J75" r:id="rId154"/>
    <hyperlink ref="J74" r:id="rId155"/>
    <hyperlink ref="J72" r:id="rId156"/>
    <hyperlink ref="J242" r:id="rId157"/>
    <hyperlink ref="J107" r:id="rId158"/>
    <hyperlink ref="J147" r:id="rId159"/>
    <hyperlink ref="J150" r:id="rId160"/>
    <hyperlink ref="J145" r:id="rId161"/>
    <hyperlink ref="J144" r:id="rId162"/>
    <hyperlink ref="J137" r:id="rId163"/>
    <hyperlink ref="J155" r:id="rId164"/>
    <hyperlink ref="J154" r:id="rId165"/>
    <hyperlink ref="J151" r:id="rId166"/>
    <hyperlink ref="J152" r:id="rId167"/>
    <hyperlink ref="J153" r:id="rId168"/>
    <hyperlink ref="J146" r:id="rId169"/>
    <hyperlink ref="J168" r:id="rId170"/>
    <hyperlink ref="J134" r:id="rId171"/>
    <hyperlink ref="J142" r:id="rId172"/>
    <hyperlink ref="J165" r:id="rId173"/>
    <hyperlink ref="J50" r:id="rId174"/>
    <hyperlink ref="J129" r:id="rId175"/>
    <hyperlink ref="J163" r:id="rId176"/>
    <hyperlink ref="J169" r:id="rId177"/>
    <hyperlink ref="J170" r:id="rId178"/>
    <hyperlink ref="J171" r:id="rId179"/>
    <hyperlink ref="J156" r:id="rId180"/>
    <hyperlink ref="J183" r:id="rId181"/>
    <hyperlink ref="J184" r:id="rId182"/>
    <hyperlink ref="J180" r:id="rId183"/>
    <hyperlink ref="J179" r:id="rId184"/>
    <hyperlink ref="J178" r:id="rId185"/>
    <hyperlink ref="J177" r:id="rId186"/>
    <hyperlink ref="J176" r:id="rId187"/>
    <hyperlink ref="J175" r:id="rId188"/>
    <hyperlink ref="J174" r:id="rId189"/>
    <hyperlink ref="J173" r:id="rId190"/>
    <hyperlink ref="J172" r:id="rId191"/>
    <hyperlink ref="J167" r:id="rId192"/>
    <hyperlink ref="J166" r:id="rId193"/>
    <hyperlink ref="J164" r:id="rId194"/>
    <hyperlink ref="J157" r:id="rId195"/>
    <hyperlink ref="J158" r:id="rId196"/>
    <hyperlink ref="J159" r:id="rId197"/>
    <hyperlink ref="J160" r:id="rId198"/>
    <hyperlink ref="J161" r:id="rId199"/>
    <hyperlink ref="J162" r:id="rId200"/>
    <hyperlink ref="J130" r:id="rId201"/>
    <hyperlink ref="J195" r:id="rId202"/>
    <hyperlink ref="J210" r:id="rId203"/>
    <hyperlink ref="J193" r:id="rId204"/>
    <hyperlink ref="J192" r:id="rId205"/>
    <hyperlink ref="J191" r:id="rId206"/>
    <hyperlink ref="J190" r:id="rId207"/>
    <hyperlink ref="J188" r:id="rId208"/>
    <hyperlink ref="J186" r:id="rId209"/>
    <hyperlink ref="J185" r:id="rId210"/>
    <hyperlink ref="J182" r:id="rId211"/>
    <hyperlink ref="J235" r:id="rId212"/>
    <hyperlink ref="J236" r:id="rId213"/>
    <hyperlink ref="J237" r:id="rId214"/>
    <hyperlink ref="J234" r:id="rId215"/>
  </hyperlinks>
  <printOptions horizontalCentered="1"/>
  <pageMargins left="0" right="0" top="0" bottom="0" header="0" footer="0"/>
  <pageSetup scale="46" orientation="landscape" r:id="rId216"/>
  <headerFooter alignWithMargins="0"/>
  <rowBreaks count="3" manualBreakCount="3">
    <brk id="155" max="18" man="1"/>
    <brk id="186" max="18" man="1"/>
    <brk id="238" max="18" man="1"/>
  </rowBreaks>
  <colBreaks count="1" manualBreakCount="1">
    <brk id="20" max="1048575" man="1"/>
  </colBreaks>
  <drawing r:id="rId2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194"/>
  <sheetViews>
    <sheetView tabSelected="1" view="pageBreakPreview" topLeftCell="A8" zoomScale="87" zoomScaleNormal="66" zoomScaleSheetLayoutView="87" workbookViewId="0">
      <pane ySplit="8" topLeftCell="A16" activePane="bottomLeft" state="frozen"/>
      <selection activeCell="D8" sqref="D8"/>
      <selection pane="bottomLeft" activeCell="I138" sqref="I138"/>
    </sheetView>
  </sheetViews>
  <sheetFormatPr baseColWidth="10" defaultColWidth="11.7109375" defaultRowHeight="12.75" x14ac:dyDescent="0.2"/>
  <cols>
    <col min="1" max="1" width="4.140625" style="479" customWidth="1"/>
    <col min="2" max="2" width="15.85546875" style="339" bestFit="1" customWidth="1"/>
    <col min="3" max="3" width="30.7109375" style="4" customWidth="1"/>
    <col min="4" max="4" width="32.5703125" style="344" customWidth="1"/>
    <col min="5" max="5" width="32.5703125" style="4" customWidth="1"/>
    <col min="6" max="6" width="14.5703125" style="345" customWidth="1"/>
    <col min="7" max="7" width="13.85546875" style="346" customWidth="1"/>
    <col min="8" max="8" width="15.140625" style="344" customWidth="1"/>
    <col min="9" max="9" width="31.5703125" style="344" customWidth="1"/>
    <col min="10" max="10" width="15" style="459" customWidth="1"/>
    <col min="11" max="11" width="7.5703125" style="340" bestFit="1" customWidth="1"/>
    <col min="12" max="12" width="8.5703125" style="340" bestFit="1" customWidth="1"/>
    <col min="13" max="13" width="7.5703125" style="340" bestFit="1" customWidth="1"/>
    <col min="14" max="14" width="8.5703125" style="340" bestFit="1" customWidth="1"/>
    <col min="15" max="15" width="6.85546875" style="341" bestFit="1" customWidth="1"/>
    <col min="16" max="16" width="8.85546875" style="341" bestFit="1" customWidth="1"/>
    <col min="17" max="18" width="7" style="341" bestFit="1" customWidth="1"/>
    <col min="19" max="19" width="24.85546875" style="458" customWidth="1"/>
    <col min="20" max="30" width="11.7109375" style="340" customWidth="1"/>
    <col min="31" max="238" width="11.7109375" style="340"/>
    <col min="239" max="239" width="4.140625" style="340" customWidth="1"/>
    <col min="240" max="240" width="15.85546875" style="340" bestFit="1" customWidth="1"/>
    <col min="241" max="241" width="30.7109375" style="340" customWidth="1"/>
    <col min="242" max="243" width="32.5703125" style="340" customWidth="1"/>
    <col min="244" max="244" width="14.5703125" style="340" customWidth="1"/>
    <col min="245" max="245" width="12.28515625" style="340" customWidth="1"/>
    <col min="246" max="246" width="12.5703125" style="340" customWidth="1"/>
    <col min="247" max="247" width="27" style="340" customWidth="1"/>
    <col min="248" max="248" width="15" style="340" customWidth="1"/>
    <col min="249" max="249" width="18.28515625" style="340" customWidth="1"/>
    <col min="250" max="250" width="18.85546875" style="340" customWidth="1"/>
    <col min="251" max="251" width="14.140625" style="340" customWidth="1"/>
    <col min="252" max="252" width="16.7109375" style="340" customWidth="1"/>
    <col min="253" max="253" width="14.85546875" style="340" customWidth="1"/>
    <col min="254" max="254" width="15.42578125" style="340" customWidth="1"/>
    <col min="255" max="256" width="6.5703125" style="340" customWidth="1"/>
    <col min="257" max="257" width="10.7109375" style="340" bestFit="1" customWidth="1"/>
    <col min="258" max="258" width="4.85546875" style="340" customWidth="1"/>
    <col min="259" max="259" width="10.140625" style="340" customWidth="1"/>
    <col min="260" max="260" width="12.28515625" style="340" customWidth="1"/>
    <col min="261" max="261" width="10.28515625" style="340" customWidth="1"/>
    <col min="262" max="262" width="12" style="340" customWidth="1"/>
    <col min="263" max="263" width="6.140625" style="340" customWidth="1"/>
    <col min="264" max="264" width="10.5703125" style="340" customWidth="1"/>
    <col min="265" max="265" width="14.140625" style="340" customWidth="1"/>
    <col min="266" max="266" width="20.5703125" style="340" customWidth="1"/>
    <col min="267" max="274" width="11.7109375" style="340" customWidth="1"/>
    <col min="275" max="275" width="45.140625" style="340" customWidth="1"/>
    <col min="276" max="286" width="11.7109375" style="340" customWidth="1"/>
    <col min="287" max="494" width="11.7109375" style="340"/>
    <col min="495" max="495" width="4.140625" style="340" customWidth="1"/>
    <col min="496" max="496" width="15.85546875" style="340" bestFit="1" customWidth="1"/>
    <col min="497" max="497" width="30.7109375" style="340" customWidth="1"/>
    <col min="498" max="499" width="32.5703125" style="340" customWidth="1"/>
    <col min="500" max="500" width="14.5703125" style="340" customWidth="1"/>
    <col min="501" max="501" width="12.28515625" style="340" customWidth="1"/>
    <col min="502" max="502" width="12.5703125" style="340" customWidth="1"/>
    <col min="503" max="503" width="27" style="340" customWidth="1"/>
    <col min="504" max="504" width="15" style="340" customWidth="1"/>
    <col min="505" max="505" width="18.28515625" style="340" customWidth="1"/>
    <col min="506" max="506" width="18.85546875" style="340" customWidth="1"/>
    <col min="507" max="507" width="14.140625" style="340" customWidth="1"/>
    <col min="508" max="508" width="16.7109375" style="340" customWidth="1"/>
    <col min="509" max="509" width="14.85546875" style="340" customWidth="1"/>
    <col min="510" max="510" width="15.42578125" style="340" customWidth="1"/>
    <col min="511" max="512" width="6.5703125" style="340" customWidth="1"/>
    <col min="513" max="513" width="10.7109375" style="340" bestFit="1" customWidth="1"/>
    <col min="514" max="514" width="4.85546875" style="340" customWidth="1"/>
    <col min="515" max="515" width="10.140625" style="340" customWidth="1"/>
    <col min="516" max="516" width="12.28515625" style="340" customWidth="1"/>
    <col min="517" max="517" width="10.28515625" style="340" customWidth="1"/>
    <col min="518" max="518" width="12" style="340" customWidth="1"/>
    <col min="519" max="519" width="6.140625" style="340" customWidth="1"/>
    <col min="520" max="520" width="10.5703125" style="340" customWidth="1"/>
    <col min="521" max="521" width="14.140625" style="340" customWidth="1"/>
    <col min="522" max="522" width="20.5703125" style="340" customWidth="1"/>
    <col min="523" max="530" width="11.7109375" style="340" customWidth="1"/>
    <col min="531" max="531" width="45.140625" style="340" customWidth="1"/>
    <col min="532" max="542" width="11.7109375" style="340" customWidth="1"/>
    <col min="543" max="750" width="11.7109375" style="340"/>
    <col min="751" max="751" width="4.140625" style="340" customWidth="1"/>
    <col min="752" max="752" width="15.85546875" style="340" bestFit="1" customWidth="1"/>
    <col min="753" max="753" width="30.7109375" style="340" customWidth="1"/>
    <col min="754" max="755" width="32.5703125" style="340" customWidth="1"/>
    <col min="756" max="756" width="14.5703125" style="340" customWidth="1"/>
    <col min="757" max="757" width="12.28515625" style="340" customWidth="1"/>
    <col min="758" max="758" width="12.5703125" style="340" customWidth="1"/>
    <col min="759" max="759" width="27" style="340" customWidth="1"/>
    <col min="760" max="760" width="15" style="340" customWidth="1"/>
    <col min="761" max="761" width="18.28515625" style="340" customWidth="1"/>
    <col min="762" max="762" width="18.85546875" style="340" customWidth="1"/>
    <col min="763" max="763" width="14.140625" style="340" customWidth="1"/>
    <col min="764" max="764" width="16.7109375" style="340" customWidth="1"/>
    <col min="765" max="765" width="14.85546875" style="340" customWidth="1"/>
    <col min="766" max="766" width="15.42578125" style="340" customWidth="1"/>
    <col min="767" max="768" width="6.5703125" style="340" customWidth="1"/>
    <col min="769" max="769" width="10.7109375" style="340" bestFit="1" customWidth="1"/>
    <col min="770" max="770" width="4.85546875" style="340" customWidth="1"/>
    <col min="771" max="771" width="10.140625" style="340" customWidth="1"/>
    <col min="772" max="772" width="12.28515625" style="340" customWidth="1"/>
    <col min="773" max="773" width="10.28515625" style="340" customWidth="1"/>
    <col min="774" max="774" width="12" style="340" customWidth="1"/>
    <col min="775" max="775" width="6.140625" style="340" customWidth="1"/>
    <col min="776" max="776" width="10.5703125" style="340" customWidth="1"/>
    <col min="777" max="777" width="14.140625" style="340" customWidth="1"/>
    <col min="778" max="778" width="20.5703125" style="340" customWidth="1"/>
    <col min="779" max="786" width="11.7109375" style="340" customWidth="1"/>
    <col min="787" max="787" width="45.140625" style="340" customWidth="1"/>
    <col min="788" max="798" width="11.7109375" style="340" customWidth="1"/>
    <col min="799" max="1006" width="11.7109375" style="340"/>
    <col min="1007" max="1007" width="4.140625" style="340" customWidth="1"/>
    <col min="1008" max="1008" width="15.85546875" style="340" bestFit="1" customWidth="1"/>
    <col min="1009" max="1009" width="30.7109375" style="340" customWidth="1"/>
    <col min="1010" max="1011" width="32.5703125" style="340" customWidth="1"/>
    <col min="1012" max="1012" width="14.5703125" style="340" customWidth="1"/>
    <col min="1013" max="1013" width="12.28515625" style="340" customWidth="1"/>
    <col min="1014" max="1014" width="12.5703125" style="340" customWidth="1"/>
    <col min="1015" max="1015" width="27" style="340" customWidth="1"/>
    <col min="1016" max="1016" width="15" style="340" customWidth="1"/>
    <col min="1017" max="1017" width="18.28515625" style="340" customWidth="1"/>
    <col min="1018" max="1018" width="18.85546875" style="340" customWidth="1"/>
    <col min="1019" max="1019" width="14.140625" style="340" customWidth="1"/>
    <col min="1020" max="1020" width="16.7109375" style="340" customWidth="1"/>
    <col min="1021" max="1021" width="14.85546875" style="340" customWidth="1"/>
    <col min="1022" max="1022" width="15.42578125" style="340" customWidth="1"/>
    <col min="1023" max="1024" width="6.5703125" style="340" customWidth="1"/>
    <col min="1025" max="1025" width="10.7109375" style="340" bestFit="1" customWidth="1"/>
    <col min="1026" max="1026" width="4.85546875" style="340" customWidth="1"/>
    <col min="1027" max="1027" width="10.140625" style="340" customWidth="1"/>
    <col min="1028" max="1028" width="12.28515625" style="340" customWidth="1"/>
    <col min="1029" max="1029" width="10.28515625" style="340" customWidth="1"/>
    <col min="1030" max="1030" width="12" style="340" customWidth="1"/>
    <col min="1031" max="1031" width="6.140625" style="340" customWidth="1"/>
    <col min="1032" max="1032" width="10.5703125" style="340" customWidth="1"/>
    <col min="1033" max="1033" width="14.140625" style="340" customWidth="1"/>
    <col min="1034" max="1034" width="20.5703125" style="340" customWidth="1"/>
    <col min="1035" max="1042" width="11.7109375" style="340" customWidth="1"/>
    <col min="1043" max="1043" width="45.140625" style="340" customWidth="1"/>
    <col min="1044" max="1054" width="11.7109375" style="340" customWidth="1"/>
    <col min="1055" max="1262" width="11.7109375" style="340"/>
    <col min="1263" max="1263" width="4.140625" style="340" customWidth="1"/>
    <col min="1264" max="1264" width="15.85546875" style="340" bestFit="1" customWidth="1"/>
    <col min="1265" max="1265" width="30.7109375" style="340" customWidth="1"/>
    <col min="1266" max="1267" width="32.5703125" style="340" customWidth="1"/>
    <col min="1268" max="1268" width="14.5703125" style="340" customWidth="1"/>
    <col min="1269" max="1269" width="12.28515625" style="340" customWidth="1"/>
    <col min="1270" max="1270" width="12.5703125" style="340" customWidth="1"/>
    <col min="1271" max="1271" width="27" style="340" customWidth="1"/>
    <col min="1272" max="1272" width="15" style="340" customWidth="1"/>
    <col min="1273" max="1273" width="18.28515625" style="340" customWidth="1"/>
    <col min="1274" max="1274" width="18.85546875" style="340" customWidth="1"/>
    <col min="1275" max="1275" width="14.140625" style="340" customWidth="1"/>
    <col min="1276" max="1276" width="16.7109375" style="340" customWidth="1"/>
    <col min="1277" max="1277" width="14.85546875" style="340" customWidth="1"/>
    <col min="1278" max="1278" width="15.42578125" style="340" customWidth="1"/>
    <col min="1279" max="1280" width="6.5703125" style="340" customWidth="1"/>
    <col min="1281" max="1281" width="10.7109375" style="340" bestFit="1" customWidth="1"/>
    <col min="1282" max="1282" width="4.85546875" style="340" customWidth="1"/>
    <col min="1283" max="1283" width="10.140625" style="340" customWidth="1"/>
    <col min="1284" max="1284" width="12.28515625" style="340" customWidth="1"/>
    <col min="1285" max="1285" width="10.28515625" style="340" customWidth="1"/>
    <col min="1286" max="1286" width="12" style="340" customWidth="1"/>
    <col min="1287" max="1287" width="6.140625" style="340" customWidth="1"/>
    <col min="1288" max="1288" width="10.5703125" style="340" customWidth="1"/>
    <col min="1289" max="1289" width="14.140625" style="340" customWidth="1"/>
    <col min="1290" max="1290" width="20.5703125" style="340" customWidth="1"/>
    <col min="1291" max="1298" width="11.7109375" style="340" customWidth="1"/>
    <col min="1299" max="1299" width="45.140625" style="340" customWidth="1"/>
    <col min="1300" max="1310" width="11.7109375" style="340" customWidth="1"/>
    <col min="1311" max="1518" width="11.7109375" style="340"/>
    <col min="1519" max="1519" width="4.140625" style="340" customWidth="1"/>
    <col min="1520" max="1520" width="15.85546875" style="340" bestFit="1" customWidth="1"/>
    <col min="1521" max="1521" width="30.7109375" style="340" customWidth="1"/>
    <col min="1522" max="1523" width="32.5703125" style="340" customWidth="1"/>
    <col min="1524" max="1524" width="14.5703125" style="340" customWidth="1"/>
    <col min="1525" max="1525" width="12.28515625" style="340" customWidth="1"/>
    <col min="1526" max="1526" width="12.5703125" style="340" customWidth="1"/>
    <col min="1527" max="1527" width="27" style="340" customWidth="1"/>
    <col min="1528" max="1528" width="15" style="340" customWidth="1"/>
    <col min="1529" max="1529" width="18.28515625" style="340" customWidth="1"/>
    <col min="1530" max="1530" width="18.85546875" style="340" customWidth="1"/>
    <col min="1531" max="1531" width="14.140625" style="340" customWidth="1"/>
    <col min="1532" max="1532" width="16.7109375" style="340" customWidth="1"/>
    <col min="1533" max="1533" width="14.85546875" style="340" customWidth="1"/>
    <col min="1534" max="1534" width="15.42578125" style="340" customWidth="1"/>
    <col min="1535" max="1536" width="6.5703125" style="340" customWidth="1"/>
    <col min="1537" max="1537" width="10.7109375" style="340" bestFit="1" customWidth="1"/>
    <col min="1538" max="1538" width="4.85546875" style="340" customWidth="1"/>
    <col min="1539" max="1539" width="10.140625" style="340" customWidth="1"/>
    <col min="1540" max="1540" width="12.28515625" style="340" customWidth="1"/>
    <col min="1541" max="1541" width="10.28515625" style="340" customWidth="1"/>
    <col min="1542" max="1542" width="12" style="340" customWidth="1"/>
    <col min="1543" max="1543" width="6.140625" style="340" customWidth="1"/>
    <col min="1544" max="1544" width="10.5703125" style="340" customWidth="1"/>
    <col min="1545" max="1545" width="14.140625" style="340" customWidth="1"/>
    <col min="1546" max="1546" width="20.5703125" style="340" customWidth="1"/>
    <col min="1547" max="1554" width="11.7109375" style="340" customWidth="1"/>
    <col min="1555" max="1555" width="45.140625" style="340" customWidth="1"/>
    <col min="1556" max="1566" width="11.7109375" style="340" customWidth="1"/>
    <col min="1567" max="1774" width="11.7109375" style="340"/>
    <col min="1775" max="1775" width="4.140625" style="340" customWidth="1"/>
    <col min="1776" max="1776" width="15.85546875" style="340" bestFit="1" customWidth="1"/>
    <col min="1777" max="1777" width="30.7109375" style="340" customWidth="1"/>
    <col min="1778" max="1779" width="32.5703125" style="340" customWidth="1"/>
    <col min="1780" max="1780" width="14.5703125" style="340" customWidth="1"/>
    <col min="1781" max="1781" width="12.28515625" style="340" customWidth="1"/>
    <col min="1782" max="1782" width="12.5703125" style="340" customWidth="1"/>
    <col min="1783" max="1783" width="27" style="340" customWidth="1"/>
    <col min="1784" max="1784" width="15" style="340" customWidth="1"/>
    <col min="1785" max="1785" width="18.28515625" style="340" customWidth="1"/>
    <col min="1786" max="1786" width="18.85546875" style="340" customWidth="1"/>
    <col min="1787" max="1787" width="14.140625" style="340" customWidth="1"/>
    <col min="1788" max="1788" width="16.7109375" style="340" customWidth="1"/>
    <col min="1789" max="1789" width="14.85546875" style="340" customWidth="1"/>
    <col min="1790" max="1790" width="15.42578125" style="340" customWidth="1"/>
    <col min="1791" max="1792" width="6.5703125" style="340" customWidth="1"/>
    <col min="1793" max="1793" width="10.7109375" style="340" bestFit="1" customWidth="1"/>
    <col min="1794" max="1794" width="4.85546875" style="340" customWidth="1"/>
    <col min="1795" max="1795" width="10.140625" style="340" customWidth="1"/>
    <col min="1796" max="1796" width="12.28515625" style="340" customWidth="1"/>
    <col min="1797" max="1797" width="10.28515625" style="340" customWidth="1"/>
    <col min="1798" max="1798" width="12" style="340" customWidth="1"/>
    <col min="1799" max="1799" width="6.140625" style="340" customWidth="1"/>
    <col min="1800" max="1800" width="10.5703125" style="340" customWidth="1"/>
    <col min="1801" max="1801" width="14.140625" style="340" customWidth="1"/>
    <col min="1802" max="1802" width="20.5703125" style="340" customWidth="1"/>
    <col min="1803" max="1810" width="11.7109375" style="340" customWidth="1"/>
    <col min="1811" max="1811" width="45.140625" style="340" customWidth="1"/>
    <col min="1812" max="1822" width="11.7109375" style="340" customWidth="1"/>
    <col min="1823" max="2030" width="11.7109375" style="340"/>
    <col min="2031" max="2031" width="4.140625" style="340" customWidth="1"/>
    <col min="2032" max="2032" width="15.85546875" style="340" bestFit="1" customWidth="1"/>
    <col min="2033" max="2033" width="30.7109375" style="340" customWidth="1"/>
    <col min="2034" max="2035" width="32.5703125" style="340" customWidth="1"/>
    <col min="2036" max="2036" width="14.5703125" style="340" customWidth="1"/>
    <col min="2037" max="2037" width="12.28515625" style="340" customWidth="1"/>
    <col min="2038" max="2038" width="12.5703125" style="340" customWidth="1"/>
    <col min="2039" max="2039" width="27" style="340" customWidth="1"/>
    <col min="2040" max="2040" width="15" style="340" customWidth="1"/>
    <col min="2041" max="2041" width="18.28515625" style="340" customWidth="1"/>
    <col min="2042" max="2042" width="18.85546875" style="340" customWidth="1"/>
    <col min="2043" max="2043" width="14.140625" style="340" customWidth="1"/>
    <col min="2044" max="2044" width="16.7109375" style="340" customWidth="1"/>
    <col min="2045" max="2045" width="14.85546875" style="340" customWidth="1"/>
    <col min="2046" max="2046" width="15.42578125" style="340" customWidth="1"/>
    <col min="2047" max="2048" width="6.5703125" style="340" customWidth="1"/>
    <col min="2049" max="2049" width="10.7109375" style="340" bestFit="1" customWidth="1"/>
    <col min="2050" max="2050" width="4.85546875" style="340" customWidth="1"/>
    <col min="2051" max="2051" width="10.140625" style="340" customWidth="1"/>
    <col min="2052" max="2052" width="12.28515625" style="340" customWidth="1"/>
    <col min="2053" max="2053" width="10.28515625" style="340" customWidth="1"/>
    <col min="2054" max="2054" width="12" style="340" customWidth="1"/>
    <col min="2055" max="2055" width="6.140625" style="340" customWidth="1"/>
    <col min="2056" max="2056" width="10.5703125" style="340" customWidth="1"/>
    <col min="2057" max="2057" width="14.140625" style="340" customWidth="1"/>
    <col min="2058" max="2058" width="20.5703125" style="340" customWidth="1"/>
    <col min="2059" max="2066" width="11.7109375" style="340" customWidth="1"/>
    <col min="2067" max="2067" width="45.140625" style="340" customWidth="1"/>
    <col min="2068" max="2078" width="11.7109375" style="340" customWidth="1"/>
    <col min="2079" max="2286" width="11.7109375" style="340"/>
    <col min="2287" max="2287" width="4.140625" style="340" customWidth="1"/>
    <col min="2288" max="2288" width="15.85546875" style="340" bestFit="1" customWidth="1"/>
    <col min="2289" max="2289" width="30.7109375" style="340" customWidth="1"/>
    <col min="2290" max="2291" width="32.5703125" style="340" customWidth="1"/>
    <col min="2292" max="2292" width="14.5703125" style="340" customWidth="1"/>
    <col min="2293" max="2293" width="12.28515625" style="340" customWidth="1"/>
    <col min="2294" max="2294" width="12.5703125" style="340" customWidth="1"/>
    <col min="2295" max="2295" width="27" style="340" customWidth="1"/>
    <col min="2296" max="2296" width="15" style="340" customWidth="1"/>
    <col min="2297" max="2297" width="18.28515625" style="340" customWidth="1"/>
    <col min="2298" max="2298" width="18.85546875" style="340" customWidth="1"/>
    <col min="2299" max="2299" width="14.140625" style="340" customWidth="1"/>
    <col min="2300" max="2300" width="16.7109375" style="340" customWidth="1"/>
    <col min="2301" max="2301" width="14.85546875" style="340" customWidth="1"/>
    <col min="2302" max="2302" width="15.42578125" style="340" customWidth="1"/>
    <col min="2303" max="2304" width="6.5703125" style="340" customWidth="1"/>
    <col min="2305" max="2305" width="10.7109375" style="340" bestFit="1" customWidth="1"/>
    <col min="2306" max="2306" width="4.85546875" style="340" customWidth="1"/>
    <col min="2307" max="2307" width="10.140625" style="340" customWidth="1"/>
    <col min="2308" max="2308" width="12.28515625" style="340" customWidth="1"/>
    <col min="2309" max="2309" width="10.28515625" style="340" customWidth="1"/>
    <col min="2310" max="2310" width="12" style="340" customWidth="1"/>
    <col min="2311" max="2311" width="6.140625" style="340" customWidth="1"/>
    <col min="2312" max="2312" width="10.5703125" style="340" customWidth="1"/>
    <col min="2313" max="2313" width="14.140625" style="340" customWidth="1"/>
    <col min="2314" max="2314" width="20.5703125" style="340" customWidth="1"/>
    <col min="2315" max="2322" width="11.7109375" style="340" customWidth="1"/>
    <col min="2323" max="2323" width="45.140625" style="340" customWidth="1"/>
    <col min="2324" max="2334" width="11.7109375" style="340" customWidth="1"/>
    <col min="2335" max="2542" width="11.7109375" style="340"/>
    <col min="2543" max="2543" width="4.140625" style="340" customWidth="1"/>
    <col min="2544" max="2544" width="15.85546875" style="340" bestFit="1" customWidth="1"/>
    <col min="2545" max="2545" width="30.7109375" style="340" customWidth="1"/>
    <col min="2546" max="2547" width="32.5703125" style="340" customWidth="1"/>
    <col min="2548" max="2548" width="14.5703125" style="340" customWidth="1"/>
    <col min="2549" max="2549" width="12.28515625" style="340" customWidth="1"/>
    <col min="2550" max="2550" width="12.5703125" style="340" customWidth="1"/>
    <col min="2551" max="2551" width="27" style="340" customWidth="1"/>
    <col min="2552" max="2552" width="15" style="340" customWidth="1"/>
    <col min="2553" max="2553" width="18.28515625" style="340" customWidth="1"/>
    <col min="2554" max="2554" width="18.85546875" style="340" customWidth="1"/>
    <col min="2555" max="2555" width="14.140625" style="340" customWidth="1"/>
    <col min="2556" max="2556" width="16.7109375" style="340" customWidth="1"/>
    <col min="2557" max="2557" width="14.85546875" style="340" customWidth="1"/>
    <col min="2558" max="2558" width="15.42578125" style="340" customWidth="1"/>
    <col min="2559" max="2560" width="6.5703125" style="340" customWidth="1"/>
    <col min="2561" max="2561" width="10.7109375" style="340" bestFit="1" customWidth="1"/>
    <col min="2562" max="2562" width="4.85546875" style="340" customWidth="1"/>
    <col min="2563" max="2563" width="10.140625" style="340" customWidth="1"/>
    <col min="2564" max="2564" width="12.28515625" style="340" customWidth="1"/>
    <col min="2565" max="2565" width="10.28515625" style="340" customWidth="1"/>
    <col min="2566" max="2566" width="12" style="340" customWidth="1"/>
    <col min="2567" max="2567" width="6.140625" style="340" customWidth="1"/>
    <col min="2568" max="2568" width="10.5703125" style="340" customWidth="1"/>
    <col min="2569" max="2569" width="14.140625" style="340" customWidth="1"/>
    <col min="2570" max="2570" width="20.5703125" style="340" customWidth="1"/>
    <col min="2571" max="2578" width="11.7109375" style="340" customWidth="1"/>
    <col min="2579" max="2579" width="45.140625" style="340" customWidth="1"/>
    <col min="2580" max="2590" width="11.7109375" style="340" customWidth="1"/>
    <col min="2591" max="2798" width="11.7109375" style="340"/>
    <col min="2799" max="2799" width="4.140625" style="340" customWidth="1"/>
    <col min="2800" max="2800" width="15.85546875" style="340" bestFit="1" customWidth="1"/>
    <col min="2801" max="2801" width="30.7109375" style="340" customWidth="1"/>
    <col min="2802" max="2803" width="32.5703125" style="340" customWidth="1"/>
    <col min="2804" max="2804" width="14.5703125" style="340" customWidth="1"/>
    <col min="2805" max="2805" width="12.28515625" style="340" customWidth="1"/>
    <col min="2806" max="2806" width="12.5703125" style="340" customWidth="1"/>
    <col min="2807" max="2807" width="27" style="340" customWidth="1"/>
    <col min="2808" max="2808" width="15" style="340" customWidth="1"/>
    <col min="2809" max="2809" width="18.28515625" style="340" customWidth="1"/>
    <col min="2810" max="2810" width="18.85546875" style="340" customWidth="1"/>
    <col min="2811" max="2811" width="14.140625" style="340" customWidth="1"/>
    <col min="2812" max="2812" width="16.7109375" style="340" customWidth="1"/>
    <col min="2813" max="2813" width="14.85546875" style="340" customWidth="1"/>
    <col min="2814" max="2814" width="15.42578125" style="340" customWidth="1"/>
    <col min="2815" max="2816" width="6.5703125" style="340" customWidth="1"/>
    <col min="2817" max="2817" width="10.7109375" style="340" bestFit="1" customWidth="1"/>
    <col min="2818" max="2818" width="4.85546875" style="340" customWidth="1"/>
    <col min="2819" max="2819" width="10.140625" style="340" customWidth="1"/>
    <col min="2820" max="2820" width="12.28515625" style="340" customWidth="1"/>
    <col min="2821" max="2821" width="10.28515625" style="340" customWidth="1"/>
    <col min="2822" max="2822" width="12" style="340" customWidth="1"/>
    <col min="2823" max="2823" width="6.140625" style="340" customWidth="1"/>
    <col min="2824" max="2824" width="10.5703125" style="340" customWidth="1"/>
    <col min="2825" max="2825" width="14.140625" style="340" customWidth="1"/>
    <col min="2826" max="2826" width="20.5703125" style="340" customWidth="1"/>
    <col min="2827" max="2834" width="11.7109375" style="340" customWidth="1"/>
    <col min="2835" max="2835" width="45.140625" style="340" customWidth="1"/>
    <col min="2836" max="2846" width="11.7109375" style="340" customWidth="1"/>
    <col min="2847" max="3054" width="11.7109375" style="340"/>
    <col min="3055" max="3055" width="4.140625" style="340" customWidth="1"/>
    <col min="3056" max="3056" width="15.85546875" style="340" bestFit="1" customWidth="1"/>
    <col min="3057" max="3057" width="30.7109375" style="340" customWidth="1"/>
    <col min="3058" max="3059" width="32.5703125" style="340" customWidth="1"/>
    <col min="3060" max="3060" width="14.5703125" style="340" customWidth="1"/>
    <col min="3061" max="3061" width="12.28515625" style="340" customWidth="1"/>
    <col min="3062" max="3062" width="12.5703125" style="340" customWidth="1"/>
    <col min="3063" max="3063" width="27" style="340" customWidth="1"/>
    <col min="3064" max="3064" width="15" style="340" customWidth="1"/>
    <col min="3065" max="3065" width="18.28515625" style="340" customWidth="1"/>
    <col min="3066" max="3066" width="18.85546875" style="340" customWidth="1"/>
    <col min="3067" max="3067" width="14.140625" style="340" customWidth="1"/>
    <col min="3068" max="3068" width="16.7109375" style="340" customWidth="1"/>
    <col min="3069" max="3069" width="14.85546875" style="340" customWidth="1"/>
    <col min="3070" max="3070" width="15.42578125" style="340" customWidth="1"/>
    <col min="3071" max="3072" width="6.5703125" style="340" customWidth="1"/>
    <col min="3073" max="3073" width="10.7109375" style="340" bestFit="1" customWidth="1"/>
    <col min="3074" max="3074" width="4.85546875" style="340" customWidth="1"/>
    <col min="3075" max="3075" width="10.140625" style="340" customWidth="1"/>
    <col min="3076" max="3076" width="12.28515625" style="340" customWidth="1"/>
    <col min="3077" max="3077" width="10.28515625" style="340" customWidth="1"/>
    <col min="3078" max="3078" width="12" style="340" customWidth="1"/>
    <col min="3079" max="3079" width="6.140625" style="340" customWidth="1"/>
    <col min="3080" max="3080" width="10.5703125" style="340" customWidth="1"/>
    <col min="3081" max="3081" width="14.140625" style="340" customWidth="1"/>
    <col min="3082" max="3082" width="20.5703125" style="340" customWidth="1"/>
    <col min="3083" max="3090" width="11.7109375" style="340" customWidth="1"/>
    <col min="3091" max="3091" width="45.140625" style="340" customWidth="1"/>
    <col min="3092" max="3102" width="11.7109375" style="340" customWidth="1"/>
    <col min="3103" max="3310" width="11.7109375" style="340"/>
    <col min="3311" max="3311" width="4.140625" style="340" customWidth="1"/>
    <col min="3312" max="3312" width="15.85546875" style="340" bestFit="1" customWidth="1"/>
    <col min="3313" max="3313" width="30.7109375" style="340" customWidth="1"/>
    <col min="3314" max="3315" width="32.5703125" style="340" customWidth="1"/>
    <col min="3316" max="3316" width="14.5703125" style="340" customWidth="1"/>
    <col min="3317" max="3317" width="12.28515625" style="340" customWidth="1"/>
    <col min="3318" max="3318" width="12.5703125" style="340" customWidth="1"/>
    <col min="3319" max="3319" width="27" style="340" customWidth="1"/>
    <col min="3320" max="3320" width="15" style="340" customWidth="1"/>
    <col min="3321" max="3321" width="18.28515625" style="340" customWidth="1"/>
    <col min="3322" max="3322" width="18.85546875" style="340" customWidth="1"/>
    <col min="3323" max="3323" width="14.140625" style="340" customWidth="1"/>
    <col min="3324" max="3324" width="16.7109375" style="340" customWidth="1"/>
    <col min="3325" max="3325" width="14.85546875" style="340" customWidth="1"/>
    <col min="3326" max="3326" width="15.42578125" style="340" customWidth="1"/>
    <col min="3327" max="3328" width="6.5703125" style="340" customWidth="1"/>
    <col min="3329" max="3329" width="10.7109375" style="340" bestFit="1" customWidth="1"/>
    <col min="3330" max="3330" width="4.85546875" style="340" customWidth="1"/>
    <col min="3331" max="3331" width="10.140625" style="340" customWidth="1"/>
    <col min="3332" max="3332" width="12.28515625" style="340" customWidth="1"/>
    <col min="3333" max="3333" width="10.28515625" style="340" customWidth="1"/>
    <col min="3334" max="3334" width="12" style="340" customWidth="1"/>
    <col min="3335" max="3335" width="6.140625" style="340" customWidth="1"/>
    <col min="3336" max="3336" width="10.5703125" style="340" customWidth="1"/>
    <col min="3337" max="3337" width="14.140625" style="340" customWidth="1"/>
    <col min="3338" max="3338" width="20.5703125" style="340" customWidth="1"/>
    <col min="3339" max="3346" width="11.7109375" style="340" customWidth="1"/>
    <col min="3347" max="3347" width="45.140625" style="340" customWidth="1"/>
    <col min="3348" max="3358" width="11.7109375" style="340" customWidth="1"/>
    <col min="3359" max="3566" width="11.7109375" style="340"/>
    <col min="3567" max="3567" width="4.140625" style="340" customWidth="1"/>
    <col min="3568" max="3568" width="15.85546875" style="340" bestFit="1" customWidth="1"/>
    <col min="3569" max="3569" width="30.7109375" style="340" customWidth="1"/>
    <col min="3570" max="3571" width="32.5703125" style="340" customWidth="1"/>
    <col min="3572" max="3572" width="14.5703125" style="340" customWidth="1"/>
    <col min="3573" max="3573" width="12.28515625" style="340" customWidth="1"/>
    <col min="3574" max="3574" width="12.5703125" style="340" customWidth="1"/>
    <col min="3575" max="3575" width="27" style="340" customWidth="1"/>
    <col min="3576" max="3576" width="15" style="340" customWidth="1"/>
    <col min="3577" max="3577" width="18.28515625" style="340" customWidth="1"/>
    <col min="3578" max="3578" width="18.85546875" style="340" customWidth="1"/>
    <col min="3579" max="3579" width="14.140625" style="340" customWidth="1"/>
    <col min="3580" max="3580" width="16.7109375" style="340" customWidth="1"/>
    <col min="3581" max="3581" width="14.85546875" style="340" customWidth="1"/>
    <col min="3582" max="3582" width="15.42578125" style="340" customWidth="1"/>
    <col min="3583" max="3584" width="6.5703125" style="340" customWidth="1"/>
    <col min="3585" max="3585" width="10.7109375" style="340" bestFit="1" customWidth="1"/>
    <col min="3586" max="3586" width="4.85546875" style="340" customWidth="1"/>
    <col min="3587" max="3587" width="10.140625" style="340" customWidth="1"/>
    <col min="3588" max="3588" width="12.28515625" style="340" customWidth="1"/>
    <col min="3589" max="3589" width="10.28515625" style="340" customWidth="1"/>
    <col min="3590" max="3590" width="12" style="340" customWidth="1"/>
    <col min="3591" max="3591" width="6.140625" style="340" customWidth="1"/>
    <col min="3592" max="3592" width="10.5703125" style="340" customWidth="1"/>
    <col min="3593" max="3593" width="14.140625" style="340" customWidth="1"/>
    <col min="3594" max="3594" width="20.5703125" style="340" customWidth="1"/>
    <col min="3595" max="3602" width="11.7109375" style="340" customWidth="1"/>
    <col min="3603" max="3603" width="45.140625" style="340" customWidth="1"/>
    <col min="3604" max="3614" width="11.7109375" style="340" customWidth="1"/>
    <col min="3615" max="3822" width="11.7109375" style="340"/>
    <col min="3823" max="3823" width="4.140625" style="340" customWidth="1"/>
    <col min="3824" max="3824" width="15.85546875" style="340" bestFit="1" customWidth="1"/>
    <col min="3825" max="3825" width="30.7109375" style="340" customWidth="1"/>
    <col min="3826" max="3827" width="32.5703125" style="340" customWidth="1"/>
    <col min="3828" max="3828" width="14.5703125" style="340" customWidth="1"/>
    <col min="3829" max="3829" width="12.28515625" style="340" customWidth="1"/>
    <col min="3830" max="3830" width="12.5703125" style="340" customWidth="1"/>
    <col min="3831" max="3831" width="27" style="340" customWidth="1"/>
    <col min="3832" max="3832" width="15" style="340" customWidth="1"/>
    <col min="3833" max="3833" width="18.28515625" style="340" customWidth="1"/>
    <col min="3834" max="3834" width="18.85546875" style="340" customWidth="1"/>
    <col min="3835" max="3835" width="14.140625" style="340" customWidth="1"/>
    <col min="3836" max="3836" width="16.7109375" style="340" customWidth="1"/>
    <col min="3837" max="3837" width="14.85546875" style="340" customWidth="1"/>
    <col min="3838" max="3838" width="15.42578125" style="340" customWidth="1"/>
    <col min="3839" max="3840" width="6.5703125" style="340" customWidth="1"/>
    <col min="3841" max="3841" width="10.7109375" style="340" bestFit="1" customWidth="1"/>
    <col min="3842" max="3842" width="4.85546875" style="340" customWidth="1"/>
    <col min="3843" max="3843" width="10.140625" style="340" customWidth="1"/>
    <col min="3844" max="3844" width="12.28515625" style="340" customWidth="1"/>
    <col min="3845" max="3845" width="10.28515625" style="340" customWidth="1"/>
    <col min="3846" max="3846" width="12" style="340" customWidth="1"/>
    <col min="3847" max="3847" width="6.140625" style="340" customWidth="1"/>
    <col min="3848" max="3848" width="10.5703125" style="340" customWidth="1"/>
    <col min="3849" max="3849" width="14.140625" style="340" customWidth="1"/>
    <col min="3850" max="3850" width="20.5703125" style="340" customWidth="1"/>
    <col min="3851" max="3858" width="11.7109375" style="340" customWidth="1"/>
    <col min="3859" max="3859" width="45.140625" style="340" customWidth="1"/>
    <col min="3860" max="3870" width="11.7109375" style="340" customWidth="1"/>
    <col min="3871" max="4078" width="11.7109375" style="340"/>
    <col min="4079" max="4079" width="4.140625" style="340" customWidth="1"/>
    <col min="4080" max="4080" width="15.85546875" style="340" bestFit="1" customWidth="1"/>
    <col min="4081" max="4081" width="30.7109375" style="340" customWidth="1"/>
    <col min="4082" max="4083" width="32.5703125" style="340" customWidth="1"/>
    <col min="4084" max="4084" width="14.5703125" style="340" customWidth="1"/>
    <col min="4085" max="4085" width="12.28515625" style="340" customWidth="1"/>
    <col min="4086" max="4086" width="12.5703125" style="340" customWidth="1"/>
    <col min="4087" max="4087" width="27" style="340" customWidth="1"/>
    <col min="4088" max="4088" width="15" style="340" customWidth="1"/>
    <col min="4089" max="4089" width="18.28515625" style="340" customWidth="1"/>
    <col min="4090" max="4090" width="18.85546875" style="340" customWidth="1"/>
    <col min="4091" max="4091" width="14.140625" style="340" customWidth="1"/>
    <col min="4092" max="4092" width="16.7109375" style="340" customWidth="1"/>
    <col min="4093" max="4093" width="14.85546875" style="340" customWidth="1"/>
    <col min="4094" max="4094" width="15.42578125" style="340" customWidth="1"/>
    <col min="4095" max="4096" width="6.5703125" style="340" customWidth="1"/>
    <col min="4097" max="4097" width="10.7109375" style="340" bestFit="1" customWidth="1"/>
    <col min="4098" max="4098" width="4.85546875" style="340" customWidth="1"/>
    <col min="4099" max="4099" width="10.140625" style="340" customWidth="1"/>
    <col min="4100" max="4100" width="12.28515625" style="340" customWidth="1"/>
    <col min="4101" max="4101" width="10.28515625" style="340" customWidth="1"/>
    <col min="4102" max="4102" width="12" style="340" customWidth="1"/>
    <col min="4103" max="4103" width="6.140625" style="340" customWidth="1"/>
    <col min="4104" max="4104" width="10.5703125" style="340" customWidth="1"/>
    <col min="4105" max="4105" width="14.140625" style="340" customWidth="1"/>
    <col min="4106" max="4106" width="20.5703125" style="340" customWidth="1"/>
    <col min="4107" max="4114" width="11.7109375" style="340" customWidth="1"/>
    <col min="4115" max="4115" width="45.140625" style="340" customWidth="1"/>
    <col min="4116" max="4126" width="11.7109375" style="340" customWidth="1"/>
    <col min="4127" max="4334" width="11.7109375" style="340"/>
    <col min="4335" max="4335" width="4.140625" style="340" customWidth="1"/>
    <col min="4336" max="4336" width="15.85546875" style="340" bestFit="1" customWidth="1"/>
    <col min="4337" max="4337" width="30.7109375" style="340" customWidth="1"/>
    <col min="4338" max="4339" width="32.5703125" style="340" customWidth="1"/>
    <col min="4340" max="4340" width="14.5703125" style="340" customWidth="1"/>
    <col min="4341" max="4341" width="12.28515625" style="340" customWidth="1"/>
    <col min="4342" max="4342" width="12.5703125" style="340" customWidth="1"/>
    <col min="4343" max="4343" width="27" style="340" customWidth="1"/>
    <col min="4344" max="4344" width="15" style="340" customWidth="1"/>
    <col min="4345" max="4345" width="18.28515625" style="340" customWidth="1"/>
    <col min="4346" max="4346" width="18.85546875" style="340" customWidth="1"/>
    <col min="4347" max="4347" width="14.140625" style="340" customWidth="1"/>
    <col min="4348" max="4348" width="16.7109375" style="340" customWidth="1"/>
    <col min="4349" max="4349" width="14.85546875" style="340" customWidth="1"/>
    <col min="4350" max="4350" width="15.42578125" style="340" customWidth="1"/>
    <col min="4351" max="4352" width="6.5703125" style="340" customWidth="1"/>
    <col min="4353" max="4353" width="10.7109375" style="340" bestFit="1" customWidth="1"/>
    <col min="4354" max="4354" width="4.85546875" style="340" customWidth="1"/>
    <col min="4355" max="4355" width="10.140625" style="340" customWidth="1"/>
    <col min="4356" max="4356" width="12.28515625" style="340" customWidth="1"/>
    <col min="4357" max="4357" width="10.28515625" style="340" customWidth="1"/>
    <col min="4358" max="4358" width="12" style="340" customWidth="1"/>
    <col min="4359" max="4359" width="6.140625" style="340" customWidth="1"/>
    <col min="4360" max="4360" width="10.5703125" style="340" customWidth="1"/>
    <col min="4361" max="4361" width="14.140625" style="340" customWidth="1"/>
    <col min="4362" max="4362" width="20.5703125" style="340" customWidth="1"/>
    <col min="4363" max="4370" width="11.7109375" style="340" customWidth="1"/>
    <col min="4371" max="4371" width="45.140625" style="340" customWidth="1"/>
    <col min="4372" max="4382" width="11.7109375" style="340" customWidth="1"/>
    <col min="4383" max="4590" width="11.7109375" style="340"/>
    <col min="4591" max="4591" width="4.140625" style="340" customWidth="1"/>
    <col min="4592" max="4592" width="15.85546875" style="340" bestFit="1" customWidth="1"/>
    <col min="4593" max="4593" width="30.7109375" style="340" customWidth="1"/>
    <col min="4594" max="4595" width="32.5703125" style="340" customWidth="1"/>
    <col min="4596" max="4596" width="14.5703125" style="340" customWidth="1"/>
    <col min="4597" max="4597" width="12.28515625" style="340" customWidth="1"/>
    <col min="4598" max="4598" width="12.5703125" style="340" customWidth="1"/>
    <col min="4599" max="4599" width="27" style="340" customWidth="1"/>
    <col min="4600" max="4600" width="15" style="340" customWidth="1"/>
    <col min="4601" max="4601" width="18.28515625" style="340" customWidth="1"/>
    <col min="4602" max="4602" width="18.85546875" style="340" customWidth="1"/>
    <col min="4603" max="4603" width="14.140625" style="340" customWidth="1"/>
    <col min="4604" max="4604" width="16.7109375" style="340" customWidth="1"/>
    <col min="4605" max="4605" width="14.85546875" style="340" customWidth="1"/>
    <col min="4606" max="4606" width="15.42578125" style="340" customWidth="1"/>
    <col min="4607" max="4608" width="6.5703125" style="340" customWidth="1"/>
    <col min="4609" max="4609" width="10.7109375" style="340" bestFit="1" customWidth="1"/>
    <col min="4610" max="4610" width="4.85546875" style="340" customWidth="1"/>
    <col min="4611" max="4611" width="10.140625" style="340" customWidth="1"/>
    <col min="4612" max="4612" width="12.28515625" style="340" customWidth="1"/>
    <col min="4613" max="4613" width="10.28515625" style="340" customWidth="1"/>
    <col min="4614" max="4614" width="12" style="340" customWidth="1"/>
    <col min="4615" max="4615" width="6.140625" style="340" customWidth="1"/>
    <col min="4616" max="4616" width="10.5703125" style="340" customWidth="1"/>
    <col min="4617" max="4617" width="14.140625" style="340" customWidth="1"/>
    <col min="4618" max="4618" width="20.5703125" style="340" customWidth="1"/>
    <col min="4619" max="4626" width="11.7109375" style="340" customWidth="1"/>
    <col min="4627" max="4627" width="45.140625" style="340" customWidth="1"/>
    <col min="4628" max="4638" width="11.7109375" style="340" customWidth="1"/>
    <col min="4639" max="4846" width="11.7109375" style="340"/>
    <col min="4847" max="4847" width="4.140625" style="340" customWidth="1"/>
    <col min="4848" max="4848" width="15.85546875" style="340" bestFit="1" customWidth="1"/>
    <col min="4849" max="4849" width="30.7109375" style="340" customWidth="1"/>
    <col min="4850" max="4851" width="32.5703125" style="340" customWidth="1"/>
    <col min="4852" max="4852" width="14.5703125" style="340" customWidth="1"/>
    <col min="4853" max="4853" width="12.28515625" style="340" customWidth="1"/>
    <col min="4854" max="4854" width="12.5703125" style="340" customWidth="1"/>
    <col min="4855" max="4855" width="27" style="340" customWidth="1"/>
    <col min="4856" max="4856" width="15" style="340" customWidth="1"/>
    <col min="4857" max="4857" width="18.28515625" style="340" customWidth="1"/>
    <col min="4858" max="4858" width="18.85546875" style="340" customWidth="1"/>
    <col min="4859" max="4859" width="14.140625" style="340" customWidth="1"/>
    <col min="4860" max="4860" width="16.7109375" style="340" customWidth="1"/>
    <col min="4861" max="4861" width="14.85546875" style="340" customWidth="1"/>
    <col min="4862" max="4862" width="15.42578125" style="340" customWidth="1"/>
    <col min="4863" max="4864" width="6.5703125" style="340" customWidth="1"/>
    <col min="4865" max="4865" width="10.7109375" style="340" bestFit="1" customWidth="1"/>
    <col min="4866" max="4866" width="4.85546875" style="340" customWidth="1"/>
    <col min="4867" max="4867" width="10.140625" style="340" customWidth="1"/>
    <col min="4868" max="4868" width="12.28515625" style="340" customWidth="1"/>
    <col min="4869" max="4869" width="10.28515625" style="340" customWidth="1"/>
    <col min="4870" max="4870" width="12" style="340" customWidth="1"/>
    <col min="4871" max="4871" width="6.140625" style="340" customWidth="1"/>
    <col min="4872" max="4872" width="10.5703125" style="340" customWidth="1"/>
    <col min="4873" max="4873" width="14.140625" style="340" customWidth="1"/>
    <col min="4874" max="4874" width="20.5703125" style="340" customWidth="1"/>
    <col min="4875" max="4882" width="11.7109375" style="340" customWidth="1"/>
    <col min="4883" max="4883" width="45.140625" style="340" customWidth="1"/>
    <col min="4884" max="4894" width="11.7109375" style="340" customWidth="1"/>
    <col min="4895" max="5102" width="11.7109375" style="340"/>
    <col min="5103" max="5103" width="4.140625" style="340" customWidth="1"/>
    <col min="5104" max="5104" width="15.85546875" style="340" bestFit="1" customWidth="1"/>
    <col min="5105" max="5105" width="30.7109375" style="340" customWidth="1"/>
    <col min="5106" max="5107" width="32.5703125" style="340" customWidth="1"/>
    <col min="5108" max="5108" width="14.5703125" style="340" customWidth="1"/>
    <col min="5109" max="5109" width="12.28515625" style="340" customWidth="1"/>
    <col min="5110" max="5110" width="12.5703125" style="340" customWidth="1"/>
    <col min="5111" max="5111" width="27" style="340" customWidth="1"/>
    <col min="5112" max="5112" width="15" style="340" customWidth="1"/>
    <col min="5113" max="5113" width="18.28515625" style="340" customWidth="1"/>
    <col min="5114" max="5114" width="18.85546875" style="340" customWidth="1"/>
    <col min="5115" max="5115" width="14.140625" style="340" customWidth="1"/>
    <col min="5116" max="5116" width="16.7109375" style="340" customWidth="1"/>
    <col min="5117" max="5117" width="14.85546875" style="340" customWidth="1"/>
    <col min="5118" max="5118" width="15.42578125" style="340" customWidth="1"/>
    <col min="5119" max="5120" width="6.5703125" style="340" customWidth="1"/>
    <col min="5121" max="5121" width="10.7109375" style="340" bestFit="1" customWidth="1"/>
    <col min="5122" max="5122" width="4.85546875" style="340" customWidth="1"/>
    <col min="5123" max="5123" width="10.140625" style="340" customWidth="1"/>
    <col min="5124" max="5124" width="12.28515625" style="340" customWidth="1"/>
    <col min="5125" max="5125" width="10.28515625" style="340" customWidth="1"/>
    <col min="5126" max="5126" width="12" style="340" customWidth="1"/>
    <col min="5127" max="5127" width="6.140625" style="340" customWidth="1"/>
    <col min="5128" max="5128" width="10.5703125" style="340" customWidth="1"/>
    <col min="5129" max="5129" width="14.140625" style="340" customWidth="1"/>
    <col min="5130" max="5130" width="20.5703125" style="340" customWidth="1"/>
    <col min="5131" max="5138" width="11.7109375" style="340" customWidth="1"/>
    <col min="5139" max="5139" width="45.140625" style="340" customWidth="1"/>
    <col min="5140" max="5150" width="11.7109375" style="340" customWidth="1"/>
    <col min="5151" max="5358" width="11.7109375" style="340"/>
    <col min="5359" max="5359" width="4.140625" style="340" customWidth="1"/>
    <col min="5360" max="5360" width="15.85546875" style="340" bestFit="1" customWidth="1"/>
    <col min="5361" max="5361" width="30.7109375" style="340" customWidth="1"/>
    <col min="5362" max="5363" width="32.5703125" style="340" customWidth="1"/>
    <col min="5364" max="5364" width="14.5703125" style="340" customWidth="1"/>
    <col min="5365" max="5365" width="12.28515625" style="340" customWidth="1"/>
    <col min="5366" max="5366" width="12.5703125" style="340" customWidth="1"/>
    <col min="5367" max="5367" width="27" style="340" customWidth="1"/>
    <col min="5368" max="5368" width="15" style="340" customWidth="1"/>
    <col min="5369" max="5369" width="18.28515625" style="340" customWidth="1"/>
    <col min="5370" max="5370" width="18.85546875" style="340" customWidth="1"/>
    <col min="5371" max="5371" width="14.140625" style="340" customWidth="1"/>
    <col min="5372" max="5372" width="16.7109375" style="340" customWidth="1"/>
    <col min="5373" max="5373" width="14.85546875" style="340" customWidth="1"/>
    <col min="5374" max="5374" width="15.42578125" style="340" customWidth="1"/>
    <col min="5375" max="5376" width="6.5703125" style="340" customWidth="1"/>
    <col min="5377" max="5377" width="10.7109375" style="340" bestFit="1" customWidth="1"/>
    <col min="5378" max="5378" width="4.85546875" style="340" customWidth="1"/>
    <col min="5379" max="5379" width="10.140625" style="340" customWidth="1"/>
    <col min="5380" max="5380" width="12.28515625" style="340" customWidth="1"/>
    <col min="5381" max="5381" width="10.28515625" style="340" customWidth="1"/>
    <col min="5382" max="5382" width="12" style="340" customWidth="1"/>
    <col min="5383" max="5383" width="6.140625" style="340" customWidth="1"/>
    <col min="5384" max="5384" width="10.5703125" style="340" customWidth="1"/>
    <col min="5385" max="5385" width="14.140625" style="340" customWidth="1"/>
    <col min="5386" max="5386" width="20.5703125" style="340" customWidth="1"/>
    <col min="5387" max="5394" width="11.7109375" style="340" customWidth="1"/>
    <col min="5395" max="5395" width="45.140625" style="340" customWidth="1"/>
    <col min="5396" max="5406" width="11.7109375" style="340" customWidth="1"/>
    <col min="5407" max="5614" width="11.7109375" style="340"/>
    <col min="5615" max="5615" width="4.140625" style="340" customWidth="1"/>
    <col min="5616" max="5616" width="15.85546875" style="340" bestFit="1" customWidth="1"/>
    <col min="5617" max="5617" width="30.7109375" style="340" customWidth="1"/>
    <col min="5618" max="5619" width="32.5703125" style="340" customWidth="1"/>
    <col min="5620" max="5620" width="14.5703125" style="340" customWidth="1"/>
    <col min="5621" max="5621" width="12.28515625" style="340" customWidth="1"/>
    <col min="5622" max="5622" width="12.5703125" style="340" customWidth="1"/>
    <col min="5623" max="5623" width="27" style="340" customWidth="1"/>
    <col min="5624" max="5624" width="15" style="340" customWidth="1"/>
    <col min="5625" max="5625" width="18.28515625" style="340" customWidth="1"/>
    <col min="5626" max="5626" width="18.85546875" style="340" customWidth="1"/>
    <col min="5627" max="5627" width="14.140625" style="340" customWidth="1"/>
    <col min="5628" max="5628" width="16.7109375" style="340" customWidth="1"/>
    <col min="5629" max="5629" width="14.85546875" style="340" customWidth="1"/>
    <col min="5630" max="5630" width="15.42578125" style="340" customWidth="1"/>
    <col min="5631" max="5632" width="6.5703125" style="340" customWidth="1"/>
    <col min="5633" max="5633" width="10.7109375" style="340" bestFit="1" customWidth="1"/>
    <col min="5634" max="5634" width="4.85546875" style="340" customWidth="1"/>
    <col min="5635" max="5635" width="10.140625" style="340" customWidth="1"/>
    <col min="5636" max="5636" width="12.28515625" style="340" customWidth="1"/>
    <col min="5637" max="5637" width="10.28515625" style="340" customWidth="1"/>
    <col min="5638" max="5638" width="12" style="340" customWidth="1"/>
    <col min="5639" max="5639" width="6.140625" style="340" customWidth="1"/>
    <col min="5640" max="5640" width="10.5703125" style="340" customWidth="1"/>
    <col min="5641" max="5641" width="14.140625" style="340" customWidth="1"/>
    <col min="5642" max="5642" width="20.5703125" style="340" customWidth="1"/>
    <col min="5643" max="5650" width="11.7109375" style="340" customWidth="1"/>
    <col min="5651" max="5651" width="45.140625" style="340" customWidth="1"/>
    <col min="5652" max="5662" width="11.7109375" style="340" customWidth="1"/>
    <col min="5663" max="5870" width="11.7109375" style="340"/>
    <col min="5871" max="5871" width="4.140625" style="340" customWidth="1"/>
    <col min="5872" max="5872" width="15.85546875" style="340" bestFit="1" customWidth="1"/>
    <col min="5873" max="5873" width="30.7109375" style="340" customWidth="1"/>
    <col min="5874" max="5875" width="32.5703125" style="340" customWidth="1"/>
    <col min="5876" max="5876" width="14.5703125" style="340" customWidth="1"/>
    <col min="5877" max="5877" width="12.28515625" style="340" customWidth="1"/>
    <col min="5878" max="5878" width="12.5703125" style="340" customWidth="1"/>
    <col min="5879" max="5879" width="27" style="340" customWidth="1"/>
    <col min="5880" max="5880" width="15" style="340" customWidth="1"/>
    <col min="5881" max="5881" width="18.28515625" style="340" customWidth="1"/>
    <col min="5882" max="5882" width="18.85546875" style="340" customWidth="1"/>
    <col min="5883" max="5883" width="14.140625" style="340" customWidth="1"/>
    <col min="5884" max="5884" width="16.7109375" style="340" customWidth="1"/>
    <col min="5885" max="5885" width="14.85546875" style="340" customWidth="1"/>
    <col min="5886" max="5886" width="15.42578125" style="340" customWidth="1"/>
    <col min="5887" max="5888" width="6.5703125" style="340" customWidth="1"/>
    <col min="5889" max="5889" width="10.7109375" style="340" bestFit="1" customWidth="1"/>
    <col min="5890" max="5890" width="4.85546875" style="340" customWidth="1"/>
    <col min="5891" max="5891" width="10.140625" style="340" customWidth="1"/>
    <col min="5892" max="5892" width="12.28515625" style="340" customWidth="1"/>
    <col min="5893" max="5893" width="10.28515625" style="340" customWidth="1"/>
    <col min="5894" max="5894" width="12" style="340" customWidth="1"/>
    <col min="5895" max="5895" width="6.140625" style="340" customWidth="1"/>
    <col min="5896" max="5896" width="10.5703125" style="340" customWidth="1"/>
    <col min="5897" max="5897" width="14.140625" style="340" customWidth="1"/>
    <col min="5898" max="5898" width="20.5703125" style="340" customWidth="1"/>
    <col min="5899" max="5906" width="11.7109375" style="340" customWidth="1"/>
    <col min="5907" max="5907" width="45.140625" style="340" customWidth="1"/>
    <col min="5908" max="5918" width="11.7109375" style="340" customWidth="1"/>
    <col min="5919" max="6126" width="11.7109375" style="340"/>
    <col min="6127" max="6127" width="4.140625" style="340" customWidth="1"/>
    <col min="6128" max="6128" width="15.85546875" style="340" bestFit="1" customWidth="1"/>
    <col min="6129" max="6129" width="30.7109375" style="340" customWidth="1"/>
    <col min="6130" max="6131" width="32.5703125" style="340" customWidth="1"/>
    <col min="6132" max="6132" width="14.5703125" style="340" customWidth="1"/>
    <col min="6133" max="6133" width="12.28515625" style="340" customWidth="1"/>
    <col min="6134" max="6134" width="12.5703125" style="340" customWidth="1"/>
    <col min="6135" max="6135" width="27" style="340" customWidth="1"/>
    <col min="6136" max="6136" width="15" style="340" customWidth="1"/>
    <col min="6137" max="6137" width="18.28515625" style="340" customWidth="1"/>
    <col min="6138" max="6138" width="18.85546875" style="340" customWidth="1"/>
    <col min="6139" max="6139" width="14.140625" style="340" customWidth="1"/>
    <col min="6140" max="6140" width="16.7109375" style="340" customWidth="1"/>
    <col min="6141" max="6141" width="14.85546875" style="340" customWidth="1"/>
    <col min="6142" max="6142" width="15.42578125" style="340" customWidth="1"/>
    <col min="6143" max="6144" width="6.5703125" style="340" customWidth="1"/>
    <col min="6145" max="6145" width="10.7109375" style="340" bestFit="1" customWidth="1"/>
    <col min="6146" max="6146" width="4.85546875" style="340" customWidth="1"/>
    <col min="6147" max="6147" width="10.140625" style="340" customWidth="1"/>
    <col min="6148" max="6148" width="12.28515625" style="340" customWidth="1"/>
    <col min="6149" max="6149" width="10.28515625" style="340" customWidth="1"/>
    <col min="6150" max="6150" width="12" style="340" customWidth="1"/>
    <col min="6151" max="6151" width="6.140625" style="340" customWidth="1"/>
    <col min="6152" max="6152" width="10.5703125" style="340" customWidth="1"/>
    <col min="6153" max="6153" width="14.140625" style="340" customWidth="1"/>
    <col min="6154" max="6154" width="20.5703125" style="340" customWidth="1"/>
    <col min="6155" max="6162" width="11.7109375" style="340" customWidth="1"/>
    <col min="6163" max="6163" width="45.140625" style="340" customWidth="1"/>
    <col min="6164" max="6174" width="11.7109375" style="340" customWidth="1"/>
    <col min="6175" max="6382" width="11.7109375" style="340"/>
    <col min="6383" max="6383" width="4.140625" style="340" customWidth="1"/>
    <col min="6384" max="6384" width="15.85546875" style="340" bestFit="1" customWidth="1"/>
    <col min="6385" max="6385" width="30.7109375" style="340" customWidth="1"/>
    <col min="6386" max="6387" width="32.5703125" style="340" customWidth="1"/>
    <col min="6388" max="6388" width="14.5703125" style="340" customWidth="1"/>
    <col min="6389" max="6389" width="12.28515625" style="340" customWidth="1"/>
    <col min="6390" max="6390" width="12.5703125" style="340" customWidth="1"/>
    <col min="6391" max="6391" width="27" style="340" customWidth="1"/>
    <col min="6392" max="6392" width="15" style="340" customWidth="1"/>
    <col min="6393" max="6393" width="18.28515625" style="340" customWidth="1"/>
    <col min="6394" max="6394" width="18.85546875" style="340" customWidth="1"/>
    <col min="6395" max="6395" width="14.140625" style="340" customWidth="1"/>
    <col min="6396" max="6396" width="16.7109375" style="340" customWidth="1"/>
    <col min="6397" max="6397" width="14.85546875" style="340" customWidth="1"/>
    <col min="6398" max="6398" width="15.42578125" style="340" customWidth="1"/>
    <col min="6399" max="6400" width="6.5703125" style="340" customWidth="1"/>
    <col min="6401" max="6401" width="10.7109375" style="340" bestFit="1" customWidth="1"/>
    <col min="6402" max="6402" width="4.85546875" style="340" customWidth="1"/>
    <col min="6403" max="6403" width="10.140625" style="340" customWidth="1"/>
    <col min="6404" max="6404" width="12.28515625" style="340" customWidth="1"/>
    <col min="6405" max="6405" width="10.28515625" style="340" customWidth="1"/>
    <col min="6406" max="6406" width="12" style="340" customWidth="1"/>
    <col min="6407" max="6407" width="6.140625" style="340" customWidth="1"/>
    <col min="6408" max="6408" width="10.5703125" style="340" customWidth="1"/>
    <col min="6409" max="6409" width="14.140625" style="340" customWidth="1"/>
    <col min="6410" max="6410" width="20.5703125" style="340" customWidth="1"/>
    <col min="6411" max="6418" width="11.7109375" style="340" customWidth="1"/>
    <col min="6419" max="6419" width="45.140625" style="340" customWidth="1"/>
    <col min="6420" max="6430" width="11.7109375" style="340" customWidth="1"/>
    <col min="6431" max="6638" width="11.7109375" style="340"/>
    <col min="6639" max="6639" width="4.140625" style="340" customWidth="1"/>
    <col min="6640" max="6640" width="15.85546875" style="340" bestFit="1" customWidth="1"/>
    <col min="6641" max="6641" width="30.7109375" style="340" customWidth="1"/>
    <col min="6642" max="6643" width="32.5703125" style="340" customWidth="1"/>
    <col min="6644" max="6644" width="14.5703125" style="340" customWidth="1"/>
    <col min="6645" max="6645" width="12.28515625" style="340" customWidth="1"/>
    <col min="6646" max="6646" width="12.5703125" style="340" customWidth="1"/>
    <col min="6647" max="6647" width="27" style="340" customWidth="1"/>
    <col min="6648" max="6648" width="15" style="340" customWidth="1"/>
    <col min="6649" max="6649" width="18.28515625" style="340" customWidth="1"/>
    <col min="6650" max="6650" width="18.85546875" style="340" customWidth="1"/>
    <col min="6651" max="6651" width="14.140625" style="340" customWidth="1"/>
    <col min="6652" max="6652" width="16.7109375" style="340" customWidth="1"/>
    <col min="6653" max="6653" width="14.85546875" style="340" customWidth="1"/>
    <col min="6654" max="6654" width="15.42578125" style="340" customWidth="1"/>
    <col min="6655" max="6656" width="6.5703125" style="340" customWidth="1"/>
    <col min="6657" max="6657" width="10.7109375" style="340" bestFit="1" customWidth="1"/>
    <col min="6658" max="6658" width="4.85546875" style="340" customWidth="1"/>
    <col min="6659" max="6659" width="10.140625" style="340" customWidth="1"/>
    <col min="6660" max="6660" width="12.28515625" style="340" customWidth="1"/>
    <col min="6661" max="6661" width="10.28515625" style="340" customWidth="1"/>
    <col min="6662" max="6662" width="12" style="340" customWidth="1"/>
    <col min="6663" max="6663" width="6.140625" style="340" customWidth="1"/>
    <col min="6664" max="6664" width="10.5703125" style="340" customWidth="1"/>
    <col min="6665" max="6665" width="14.140625" style="340" customWidth="1"/>
    <col min="6666" max="6666" width="20.5703125" style="340" customWidth="1"/>
    <col min="6667" max="6674" width="11.7109375" style="340" customWidth="1"/>
    <col min="6675" max="6675" width="45.140625" style="340" customWidth="1"/>
    <col min="6676" max="6686" width="11.7109375" style="340" customWidth="1"/>
    <col min="6687" max="6894" width="11.7109375" style="340"/>
    <col min="6895" max="6895" width="4.140625" style="340" customWidth="1"/>
    <col min="6896" max="6896" width="15.85546875" style="340" bestFit="1" customWidth="1"/>
    <col min="6897" max="6897" width="30.7109375" style="340" customWidth="1"/>
    <col min="6898" max="6899" width="32.5703125" style="340" customWidth="1"/>
    <col min="6900" max="6900" width="14.5703125" style="340" customWidth="1"/>
    <col min="6901" max="6901" width="12.28515625" style="340" customWidth="1"/>
    <col min="6902" max="6902" width="12.5703125" style="340" customWidth="1"/>
    <col min="6903" max="6903" width="27" style="340" customWidth="1"/>
    <col min="6904" max="6904" width="15" style="340" customWidth="1"/>
    <col min="6905" max="6905" width="18.28515625" style="340" customWidth="1"/>
    <col min="6906" max="6906" width="18.85546875" style="340" customWidth="1"/>
    <col min="6907" max="6907" width="14.140625" style="340" customWidth="1"/>
    <col min="6908" max="6908" width="16.7109375" style="340" customWidth="1"/>
    <col min="6909" max="6909" width="14.85546875" style="340" customWidth="1"/>
    <col min="6910" max="6910" width="15.42578125" style="340" customWidth="1"/>
    <col min="6911" max="6912" width="6.5703125" style="340" customWidth="1"/>
    <col min="6913" max="6913" width="10.7109375" style="340" bestFit="1" customWidth="1"/>
    <col min="6914" max="6914" width="4.85546875" style="340" customWidth="1"/>
    <col min="6915" max="6915" width="10.140625" style="340" customWidth="1"/>
    <col min="6916" max="6916" width="12.28515625" style="340" customWidth="1"/>
    <col min="6917" max="6917" width="10.28515625" style="340" customWidth="1"/>
    <col min="6918" max="6918" width="12" style="340" customWidth="1"/>
    <col min="6919" max="6919" width="6.140625" style="340" customWidth="1"/>
    <col min="6920" max="6920" width="10.5703125" style="340" customWidth="1"/>
    <col min="6921" max="6921" width="14.140625" style="340" customWidth="1"/>
    <col min="6922" max="6922" width="20.5703125" style="340" customWidth="1"/>
    <col min="6923" max="6930" width="11.7109375" style="340" customWidth="1"/>
    <col min="6931" max="6931" width="45.140625" style="340" customWidth="1"/>
    <col min="6932" max="6942" width="11.7109375" style="340" customWidth="1"/>
    <col min="6943" max="7150" width="11.7109375" style="340"/>
    <col min="7151" max="7151" width="4.140625" style="340" customWidth="1"/>
    <col min="7152" max="7152" width="15.85546875" style="340" bestFit="1" customWidth="1"/>
    <col min="7153" max="7153" width="30.7109375" style="340" customWidth="1"/>
    <col min="7154" max="7155" width="32.5703125" style="340" customWidth="1"/>
    <col min="7156" max="7156" width="14.5703125" style="340" customWidth="1"/>
    <col min="7157" max="7157" width="12.28515625" style="340" customWidth="1"/>
    <col min="7158" max="7158" width="12.5703125" style="340" customWidth="1"/>
    <col min="7159" max="7159" width="27" style="340" customWidth="1"/>
    <col min="7160" max="7160" width="15" style="340" customWidth="1"/>
    <col min="7161" max="7161" width="18.28515625" style="340" customWidth="1"/>
    <col min="7162" max="7162" width="18.85546875" style="340" customWidth="1"/>
    <col min="7163" max="7163" width="14.140625" style="340" customWidth="1"/>
    <col min="7164" max="7164" width="16.7109375" style="340" customWidth="1"/>
    <col min="7165" max="7165" width="14.85546875" style="340" customWidth="1"/>
    <col min="7166" max="7166" width="15.42578125" style="340" customWidth="1"/>
    <col min="7167" max="7168" width="6.5703125" style="340" customWidth="1"/>
    <col min="7169" max="7169" width="10.7109375" style="340" bestFit="1" customWidth="1"/>
    <col min="7170" max="7170" width="4.85546875" style="340" customWidth="1"/>
    <col min="7171" max="7171" width="10.140625" style="340" customWidth="1"/>
    <col min="7172" max="7172" width="12.28515625" style="340" customWidth="1"/>
    <col min="7173" max="7173" width="10.28515625" style="340" customWidth="1"/>
    <col min="7174" max="7174" width="12" style="340" customWidth="1"/>
    <col min="7175" max="7175" width="6.140625" style="340" customWidth="1"/>
    <col min="7176" max="7176" width="10.5703125" style="340" customWidth="1"/>
    <col min="7177" max="7177" width="14.140625" style="340" customWidth="1"/>
    <col min="7178" max="7178" width="20.5703125" style="340" customWidth="1"/>
    <col min="7179" max="7186" width="11.7109375" style="340" customWidth="1"/>
    <col min="7187" max="7187" width="45.140625" style="340" customWidth="1"/>
    <col min="7188" max="7198" width="11.7109375" style="340" customWidth="1"/>
    <col min="7199" max="7406" width="11.7109375" style="340"/>
    <col min="7407" max="7407" width="4.140625" style="340" customWidth="1"/>
    <col min="7408" max="7408" width="15.85546875" style="340" bestFit="1" customWidth="1"/>
    <col min="7409" max="7409" width="30.7109375" style="340" customWidth="1"/>
    <col min="7410" max="7411" width="32.5703125" style="340" customWidth="1"/>
    <col min="7412" max="7412" width="14.5703125" style="340" customWidth="1"/>
    <col min="7413" max="7413" width="12.28515625" style="340" customWidth="1"/>
    <col min="7414" max="7414" width="12.5703125" style="340" customWidth="1"/>
    <col min="7415" max="7415" width="27" style="340" customWidth="1"/>
    <col min="7416" max="7416" width="15" style="340" customWidth="1"/>
    <col min="7417" max="7417" width="18.28515625" style="340" customWidth="1"/>
    <col min="7418" max="7418" width="18.85546875" style="340" customWidth="1"/>
    <col min="7419" max="7419" width="14.140625" style="340" customWidth="1"/>
    <col min="7420" max="7420" width="16.7109375" style="340" customWidth="1"/>
    <col min="7421" max="7421" width="14.85546875" style="340" customWidth="1"/>
    <col min="7422" max="7422" width="15.42578125" style="340" customWidth="1"/>
    <col min="7423" max="7424" width="6.5703125" style="340" customWidth="1"/>
    <col min="7425" max="7425" width="10.7109375" style="340" bestFit="1" customWidth="1"/>
    <col min="7426" max="7426" width="4.85546875" style="340" customWidth="1"/>
    <col min="7427" max="7427" width="10.140625" style="340" customWidth="1"/>
    <col min="7428" max="7428" width="12.28515625" style="340" customWidth="1"/>
    <col min="7429" max="7429" width="10.28515625" style="340" customWidth="1"/>
    <col min="7430" max="7430" width="12" style="340" customWidth="1"/>
    <col min="7431" max="7431" width="6.140625" style="340" customWidth="1"/>
    <col min="7432" max="7432" width="10.5703125" style="340" customWidth="1"/>
    <col min="7433" max="7433" width="14.140625" style="340" customWidth="1"/>
    <col min="7434" max="7434" width="20.5703125" style="340" customWidth="1"/>
    <col min="7435" max="7442" width="11.7109375" style="340" customWidth="1"/>
    <col min="7443" max="7443" width="45.140625" style="340" customWidth="1"/>
    <col min="7444" max="7454" width="11.7109375" style="340" customWidth="1"/>
    <col min="7455" max="7662" width="11.7109375" style="340"/>
    <col min="7663" max="7663" width="4.140625" style="340" customWidth="1"/>
    <col min="7664" max="7664" width="15.85546875" style="340" bestFit="1" customWidth="1"/>
    <col min="7665" max="7665" width="30.7109375" style="340" customWidth="1"/>
    <col min="7666" max="7667" width="32.5703125" style="340" customWidth="1"/>
    <col min="7668" max="7668" width="14.5703125" style="340" customWidth="1"/>
    <col min="7669" max="7669" width="12.28515625" style="340" customWidth="1"/>
    <col min="7670" max="7670" width="12.5703125" style="340" customWidth="1"/>
    <col min="7671" max="7671" width="27" style="340" customWidth="1"/>
    <col min="7672" max="7672" width="15" style="340" customWidth="1"/>
    <col min="7673" max="7673" width="18.28515625" style="340" customWidth="1"/>
    <col min="7674" max="7674" width="18.85546875" style="340" customWidth="1"/>
    <col min="7675" max="7675" width="14.140625" style="340" customWidth="1"/>
    <col min="7676" max="7676" width="16.7109375" style="340" customWidth="1"/>
    <col min="7677" max="7677" width="14.85546875" style="340" customWidth="1"/>
    <col min="7678" max="7678" width="15.42578125" style="340" customWidth="1"/>
    <col min="7679" max="7680" width="6.5703125" style="340" customWidth="1"/>
    <col min="7681" max="7681" width="10.7109375" style="340" bestFit="1" customWidth="1"/>
    <col min="7682" max="7682" width="4.85546875" style="340" customWidth="1"/>
    <col min="7683" max="7683" width="10.140625" style="340" customWidth="1"/>
    <col min="7684" max="7684" width="12.28515625" style="340" customWidth="1"/>
    <col min="7685" max="7685" width="10.28515625" style="340" customWidth="1"/>
    <col min="7686" max="7686" width="12" style="340" customWidth="1"/>
    <col min="7687" max="7687" width="6.140625" style="340" customWidth="1"/>
    <col min="7688" max="7688" width="10.5703125" style="340" customWidth="1"/>
    <col min="7689" max="7689" width="14.140625" style="340" customWidth="1"/>
    <col min="7690" max="7690" width="20.5703125" style="340" customWidth="1"/>
    <col min="7691" max="7698" width="11.7109375" style="340" customWidth="1"/>
    <col min="7699" max="7699" width="45.140625" style="340" customWidth="1"/>
    <col min="7700" max="7710" width="11.7109375" style="340" customWidth="1"/>
    <col min="7711" max="7918" width="11.7109375" style="340"/>
    <col min="7919" max="7919" width="4.140625" style="340" customWidth="1"/>
    <col min="7920" max="7920" width="15.85546875" style="340" bestFit="1" customWidth="1"/>
    <col min="7921" max="7921" width="30.7109375" style="340" customWidth="1"/>
    <col min="7922" max="7923" width="32.5703125" style="340" customWidth="1"/>
    <col min="7924" max="7924" width="14.5703125" style="340" customWidth="1"/>
    <col min="7925" max="7925" width="12.28515625" style="340" customWidth="1"/>
    <col min="7926" max="7926" width="12.5703125" style="340" customWidth="1"/>
    <col min="7927" max="7927" width="27" style="340" customWidth="1"/>
    <col min="7928" max="7928" width="15" style="340" customWidth="1"/>
    <col min="7929" max="7929" width="18.28515625" style="340" customWidth="1"/>
    <col min="7930" max="7930" width="18.85546875" style="340" customWidth="1"/>
    <col min="7931" max="7931" width="14.140625" style="340" customWidth="1"/>
    <col min="7932" max="7932" width="16.7109375" style="340" customWidth="1"/>
    <col min="7933" max="7933" width="14.85546875" style="340" customWidth="1"/>
    <col min="7934" max="7934" width="15.42578125" style="340" customWidth="1"/>
    <col min="7935" max="7936" width="6.5703125" style="340" customWidth="1"/>
    <col min="7937" max="7937" width="10.7109375" style="340" bestFit="1" customWidth="1"/>
    <col min="7938" max="7938" width="4.85546875" style="340" customWidth="1"/>
    <col min="7939" max="7939" width="10.140625" style="340" customWidth="1"/>
    <col min="7940" max="7940" width="12.28515625" style="340" customWidth="1"/>
    <col min="7941" max="7941" width="10.28515625" style="340" customWidth="1"/>
    <col min="7942" max="7942" width="12" style="340" customWidth="1"/>
    <col min="7943" max="7943" width="6.140625" style="340" customWidth="1"/>
    <col min="7944" max="7944" width="10.5703125" style="340" customWidth="1"/>
    <col min="7945" max="7945" width="14.140625" style="340" customWidth="1"/>
    <col min="7946" max="7946" width="20.5703125" style="340" customWidth="1"/>
    <col min="7947" max="7954" width="11.7109375" style="340" customWidth="1"/>
    <col min="7955" max="7955" width="45.140625" style="340" customWidth="1"/>
    <col min="7956" max="7966" width="11.7109375" style="340" customWidth="1"/>
    <col min="7967" max="8174" width="11.7109375" style="340"/>
    <col min="8175" max="8175" width="4.140625" style="340" customWidth="1"/>
    <col min="8176" max="8176" width="15.85546875" style="340" bestFit="1" customWidth="1"/>
    <col min="8177" max="8177" width="30.7109375" style="340" customWidth="1"/>
    <col min="8178" max="8179" width="32.5703125" style="340" customWidth="1"/>
    <col min="8180" max="8180" width="14.5703125" style="340" customWidth="1"/>
    <col min="8181" max="8181" width="12.28515625" style="340" customWidth="1"/>
    <col min="8182" max="8182" width="12.5703125" style="340" customWidth="1"/>
    <col min="8183" max="8183" width="27" style="340" customWidth="1"/>
    <col min="8184" max="8184" width="15" style="340" customWidth="1"/>
    <col min="8185" max="8185" width="18.28515625" style="340" customWidth="1"/>
    <col min="8186" max="8186" width="18.85546875" style="340" customWidth="1"/>
    <col min="8187" max="8187" width="14.140625" style="340" customWidth="1"/>
    <col min="8188" max="8188" width="16.7109375" style="340" customWidth="1"/>
    <col min="8189" max="8189" width="14.85546875" style="340" customWidth="1"/>
    <col min="8190" max="8190" width="15.42578125" style="340" customWidth="1"/>
    <col min="8191" max="8192" width="6.5703125" style="340" customWidth="1"/>
    <col min="8193" max="8193" width="10.7109375" style="340" bestFit="1" customWidth="1"/>
    <col min="8194" max="8194" width="4.85546875" style="340" customWidth="1"/>
    <col min="8195" max="8195" width="10.140625" style="340" customWidth="1"/>
    <col min="8196" max="8196" width="12.28515625" style="340" customWidth="1"/>
    <col min="8197" max="8197" width="10.28515625" style="340" customWidth="1"/>
    <col min="8198" max="8198" width="12" style="340" customWidth="1"/>
    <col min="8199" max="8199" width="6.140625" style="340" customWidth="1"/>
    <col min="8200" max="8200" width="10.5703125" style="340" customWidth="1"/>
    <col min="8201" max="8201" width="14.140625" style="340" customWidth="1"/>
    <col min="8202" max="8202" width="20.5703125" style="340" customWidth="1"/>
    <col min="8203" max="8210" width="11.7109375" style="340" customWidth="1"/>
    <col min="8211" max="8211" width="45.140625" style="340" customWidth="1"/>
    <col min="8212" max="8222" width="11.7109375" style="340" customWidth="1"/>
    <col min="8223" max="8430" width="11.7109375" style="340"/>
    <col min="8431" max="8431" width="4.140625" style="340" customWidth="1"/>
    <col min="8432" max="8432" width="15.85546875" style="340" bestFit="1" customWidth="1"/>
    <col min="8433" max="8433" width="30.7109375" style="340" customWidth="1"/>
    <col min="8434" max="8435" width="32.5703125" style="340" customWidth="1"/>
    <col min="8436" max="8436" width="14.5703125" style="340" customWidth="1"/>
    <col min="8437" max="8437" width="12.28515625" style="340" customWidth="1"/>
    <col min="8438" max="8438" width="12.5703125" style="340" customWidth="1"/>
    <col min="8439" max="8439" width="27" style="340" customWidth="1"/>
    <col min="8440" max="8440" width="15" style="340" customWidth="1"/>
    <col min="8441" max="8441" width="18.28515625" style="340" customWidth="1"/>
    <col min="8442" max="8442" width="18.85546875" style="340" customWidth="1"/>
    <col min="8443" max="8443" width="14.140625" style="340" customWidth="1"/>
    <col min="8444" max="8444" width="16.7109375" style="340" customWidth="1"/>
    <col min="8445" max="8445" width="14.85546875" style="340" customWidth="1"/>
    <col min="8446" max="8446" width="15.42578125" style="340" customWidth="1"/>
    <col min="8447" max="8448" width="6.5703125" style="340" customWidth="1"/>
    <col min="8449" max="8449" width="10.7109375" style="340" bestFit="1" customWidth="1"/>
    <col min="8450" max="8450" width="4.85546875" style="340" customWidth="1"/>
    <col min="8451" max="8451" width="10.140625" style="340" customWidth="1"/>
    <col min="8452" max="8452" width="12.28515625" style="340" customWidth="1"/>
    <col min="8453" max="8453" width="10.28515625" style="340" customWidth="1"/>
    <col min="8454" max="8454" width="12" style="340" customWidth="1"/>
    <col min="8455" max="8455" width="6.140625" style="340" customWidth="1"/>
    <col min="8456" max="8456" width="10.5703125" style="340" customWidth="1"/>
    <col min="8457" max="8457" width="14.140625" style="340" customWidth="1"/>
    <col min="8458" max="8458" width="20.5703125" style="340" customWidth="1"/>
    <col min="8459" max="8466" width="11.7109375" style="340" customWidth="1"/>
    <col min="8467" max="8467" width="45.140625" style="340" customWidth="1"/>
    <col min="8468" max="8478" width="11.7109375" style="340" customWidth="1"/>
    <col min="8479" max="8686" width="11.7109375" style="340"/>
    <col min="8687" max="8687" width="4.140625" style="340" customWidth="1"/>
    <col min="8688" max="8688" width="15.85546875" style="340" bestFit="1" customWidth="1"/>
    <col min="8689" max="8689" width="30.7109375" style="340" customWidth="1"/>
    <col min="8690" max="8691" width="32.5703125" style="340" customWidth="1"/>
    <col min="8692" max="8692" width="14.5703125" style="340" customWidth="1"/>
    <col min="8693" max="8693" width="12.28515625" style="340" customWidth="1"/>
    <col min="8694" max="8694" width="12.5703125" style="340" customWidth="1"/>
    <col min="8695" max="8695" width="27" style="340" customWidth="1"/>
    <col min="8696" max="8696" width="15" style="340" customWidth="1"/>
    <col min="8697" max="8697" width="18.28515625" style="340" customWidth="1"/>
    <col min="8698" max="8698" width="18.85546875" style="340" customWidth="1"/>
    <col min="8699" max="8699" width="14.140625" style="340" customWidth="1"/>
    <col min="8700" max="8700" width="16.7109375" style="340" customWidth="1"/>
    <col min="8701" max="8701" width="14.85546875" style="340" customWidth="1"/>
    <col min="8702" max="8702" width="15.42578125" style="340" customWidth="1"/>
    <col min="8703" max="8704" width="6.5703125" style="340" customWidth="1"/>
    <col min="8705" max="8705" width="10.7109375" style="340" bestFit="1" customWidth="1"/>
    <col min="8706" max="8706" width="4.85546875" style="340" customWidth="1"/>
    <col min="8707" max="8707" width="10.140625" style="340" customWidth="1"/>
    <col min="8708" max="8708" width="12.28515625" style="340" customWidth="1"/>
    <col min="8709" max="8709" width="10.28515625" style="340" customWidth="1"/>
    <col min="8710" max="8710" width="12" style="340" customWidth="1"/>
    <col min="8711" max="8711" width="6.140625" style="340" customWidth="1"/>
    <col min="8712" max="8712" width="10.5703125" style="340" customWidth="1"/>
    <col min="8713" max="8713" width="14.140625" style="340" customWidth="1"/>
    <col min="8714" max="8714" width="20.5703125" style="340" customWidth="1"/>
    <col min="8715" max="8722" width="11.7109375" style="340" customWidth="1"/>
    <col min="8723" max="8723" width="45.140625" style="340" customWidth="1"/>
    <col min="8724" max="8734" width="11.7109375" style="340" customWidth="1"/>
    <col min="8735" max="8942" width="11.7109375" style="340"/>
    <col min="8943" max="8943" width="4.140625" style="340" customWidth="1"/>
    <col min="8944" max="8944" width="15.85546875" style="340" bestFit="1" customWidth="1"/>
    <col min="8945" max="8945" width="30.7109375" style="340" customWidth="1"/>
    <col min="8946" max="8947" width="32.5703125" style="340" customWidth="1"/>
    <col min="8948" max="8948" width="14.5703125" style="340" customWidth="1"/>
    <col min="8949" max="8949" width="12.28515625" style="340" customWidth="1"/>
    <col min="8950" max="8950" width="12.5703125" style="340" customWidth="1"/>
    <col min="8951" max="8951" width="27" style="340" customWidth="1"/>
    <col min="8952" max="8952" width="15" style="340" customWidth="1"/>
    <col min="8953" max="8953" width="18.28515625" style="340" customWidth="1"/>
    <col min="8954" max="8954" width="18.85546875" style="340" customWidth="1"/>
    <col min="8955" max="8955" width="14.140625" style="340" customWidth="1"/>
    <col min="8956" max="8956" width="16.7109375" style="340" customWidth="1"/>
    <col min="8957" max="8957" width="14.85546875" style="340" customWidth="1"/>
    <col min="8958" max="8958" width="15.42578125" style="340" customWidth="1"/>
    <col min="8959" max="8960" width="6.5703125" style="340" customWidth="1"/>
    <col min="8961" max="8961" width="10.7109375" style="340" bestFit="1" customWidth="1"/>
    <col min="8962" max="8962" width="4.85546875" style="340" customWidth="1"/>
    <col min="8963" max="8963" width="10.140625" style="340" customWidth="1"/>
    <col min="8964" max="8964" width="12.28515625" style="340" customWidth="1"/>
    <col min="8965" max="8965" width="10.28515625" style="340" customWidth="1"/>
    <col min="8966" max="8966" width="12" style="340" customWidth="1"/>
    <col min="8967" max="8967" width="6.140625" style="340" customWidth="1"/>
    <col min="8968" max="8968" width="10.5703125" style="340" customWidth="1"/>
    <col min="8969" max="8969" width="14.140625" style="340" customWidth="1"/>
    <col min="8970" max="8970" width="20.5703125" style="340" customWidth="1"/>
    <col min="8971" max="8978" width="11.7109375" style="340" customWidth="1"/>
    <col min="8979" max="8979" width="45.140625" style="340" customWidth="1"/>
    <col min="8980" max="8990" width="11.7109375" style="340" customWidth="1"/>
    <col min="8991" max="9198" width="11.7109375" style="340"/>
    <col min="9199" max="9199" width="4.140625" style="340" customWidth="1"/>
    <col min="9200" max="9200" width="15.85546875" style="340" bestFit="1" customWidth="1"/>
    <col min="9201" max="9201" width="30.7109375" style="340" customWidth="1"/>
    <col min="9202" max="9203" width="32.5703125" style="340" customWidth="1"/>
    <col min="9204" max="9204" width="14.5703125" style="340" customWidth="1"/>
    <col min="9205" max="9205" width="12.28515625" style="340" customWidth="1"/>
    <col min="9206" max="9206" width="12.5703125" style="340" customWidth="1"/>
    <col min="9207" max="9207" width="27" style="340" customWidth="1"/>
    <col min="9208" max="9208" width="15" style="340" customWidth="1"/>
    <col min="9209" max="9209" width="18.28515625" style="340" customWidth="1"/>
    <col min="9210" max="9210" width="18.85546875" style="340" customWidth="1"/>
    <col min="9211" max="9211" width="14.140625" style="340" customWidth="1"/>
    <col min="9212" max="9212" width="16.7109375" style="340" customWidth="1"/>
    <col min="9213" max="9213" width="14.85546875" style="340" customWidth="1"/>
    <col min="9214" max="9214" width="15.42578125" style="340" customWidth="1"/>
    <col min="9215" max="9216" width="6.5703125" style="340" customWidth="1"/>
    <col min="9217" max="9217" width="10.7109375" style="340" bestFit="1" customWidth="1"/>
    <col min="9218" max="9218" width="4.85546875" style="340" customWidth="1"/>
    <col min="9219" max="9219" width="10.140625" style="340" customWidth="1"/>
    <col min="9220" max="9220" width="12.28515625" style="340" customWidth="1"/>
    <col min="9221" max="9221" width="10.28515625" style="340" customWidth="1"/>
    <col min="9222" max="9222" width="12" style="340" customWidth="1"/>
    <col min="9223" max="9223" width="6.140625" style="340" customWidth="1"/>
    <col min="9224" max="9224" width="10.5703125" style="340" customWidth="1"/>
    <col min="9225" max="9225" width="14.140625" style="340" customWidth="1"/>
    <col min="9226" max="9226" width="20.5703125" style="340" customWidth="1"/>
    <col min="9227" max="9234" width="11.7109375" style="340" customWidth="1"/>
    <col min="9235" max="9235" width="45.140625" style="340" customWidth="1"/>
    <col min="9236" max="9246" width="11.7109375" style="340" customWidth="1"/>
    <col min="9247" max="9454" width="11.7109375" style="340"/>
    <col min="9455" max="9455" width="4.140625" style="340" customWidth="1"/>
    <col min="9456" max="9456" width="15.85546875" style="340" bestFit="1" customWidth="1"/>
    <col min="9457" max="9457" width="30.7109375" style="340" customWidth="1"/>
    <col min="9458" max="9459" width="32.5703125" style="340" customWidth="1"/>
    <col min="9460" max="9460" width="14.5703125" style="340" customWidth="1"/>
    <col min="9461" max="9461" width="12.28515625" style="340" customWidth="1"/>
    <col min="9462" max="9462" width="12.5703125" style="340" customWidth="1"/>
    <col min="9463" max="9463" width="27" style="340" customWidth="1"/>
    <col min="9464" max="9464" width="15" style="340" customWidth="1"/>
    <col min="9465" max="9465" width="18.28515625" style="340" customWidth="1"/>
    <col min="9466" max="9466" width="18.85546875" style="340" customWidth="1"/>
    <col min="9467" max="9467" width="14.140625" style="340" customWidth="1"/>
    <col min="9468" max="9468" width="16.7109375" style="340" customWidth="1"/>
    <col min="9469" max="9469" width="14.85546875" style="340" customWidth="1"/>
    <col min="9470" max="9470" width="15.42578125" style="340" customWidth="1"/>
    <col min="9471" max="9472" width="6.5703125" style="340" customWidth="1"/>
    <col min="9473" max="9473" width="10.7109375" style="340" bestFit="1" customWidth="1"/>
    <col min="9474" max="9474" width="4.85546875" style="340" customWidth="1"/>
    <col min="9475" max="9475" width="10.140625" style="340" customWidth="1"/>
    <col min="9476" max="9476" width="12.28515625" style="340" customWidth="1"/>
    <col min="9477" max="9477" width="10.28515625" style="340" customWidth="1"/>
    <col min="9478" max="9478" width="12" style="340" customWidth="1"/>
    <col min="9479" max="9479" width="6.140625" style="340" customWidth="1"/>
    <col min="9480" max="9480" width="10.5703125" style="340" customWidth="1"/>
    <col min="9481" max="9481" width="14.140625" style="340" customWidth="1"/>
    <col min="9482" max="9482" width="20.5703125" style="340" customWidth="1"/>
    <col min="9483" max="9490" width="11.7109375" style="340" customWidth="1"/>
    <col min="9491" max="9491" width="45.140625" style="340" customWidth="1"/>
    <col min="9492" max="9502" width="11.7109375" style="340" customWidth="1"/>
    <col min="9503" max="9710" width="11.7109375" style="340"/>
    <col min="9711" max="9711" width="4.140625" style="340" customWidth="1"/>
    <col min="9712" max="9712" width="15.85546875" style="340" bestFit="1" customWidth="1"/>
    <col min="9713" max="9713" width="30.7109375" style="340" customWidth="1"/>
    <col min="9714" max="9715" width="32.5703125" style="340" customWidth="1"/>
    <col min="9716" max="9716" width="14.5703125" style="340" customWidth="1"/>
    <col min="9717" max="9717" width="12.28515625" style="340" customWidth="1"/>
    <col min="9718" max="9718" width="12.5703125" style="340" customWidth="1"/>
    <col min="9719" max="9719" width="27" style="340" customWidth="1"/>
    <col min="9720" max="9720" width="15" style="340" customWidth="1"/>
    <col min="9721" max="9721" width="18.28515625" style="340" customWidth="1"/>
    <col min="9722" max="9722" width="18.85546875" style="340" customWidth="1"/>
    <col min="9723" max="9723" width="14.140625" style="340" customWidth="1"/>
    <col min="9724" max="9724" width="16.7109375" style="340" customWidth="1"/>
    <col min="9725" max="9725" width="14.85546875" style="340" customWidth="1"/>
    <col min="9726" max="9726" width="15.42578125" style="340" customWidth="1"/>
    <col min="9727" max="9728" width="6.5703125" style="340" customWidth="1"/>
    <col min="9729" max="9729" width="10.7109375" style="340" bestFit="1" customWidth="1"/>
    <col min="9730" max="9730" width="4.85546875" style="340" customWidth="1"/>
    <col min="9731" max="9731" width="10.140625" style="340" customWidth="1"/>
    <col min="9732" max="9732" width="12.28515625" style="340" customWidth="1"/>
    <col min="9733" max="9733" width="10.28515625" style="340" customWidth="1"/>
    <col min="9734" max="9734" width="12" style="340" customWidth="1"/>
    <col min="9735" max="9735" width="6.140625" style="340" customWidth="1"/>
    <col min="9736" max="9736" width="10.5703125" style="340" customWidth="1"/>
    <col min="9737" max="9737" width="14.140625" style="340" customWidth="1"/>
    <col min="9738" max="9738" width="20.5703125" style="340" customWidth="1"/>
    <col min="9739" max="9746" width="11.7109375" style="340" customWidth="1"/>
    <col min="9747" max="9747" width="45.140625" style="340" customWidth="1"/>
    <col min="9748" max="9758" width="11.7109375" style="340" customWidth="1"/>
    <col min="9759" max="9966" width="11.7109375" style="340"/>
    <col min="9967" max="9967" width="4.140625" style="340" customWidth="1"/>
    <col min="9968" max="9968" width="15.85546875" style="340" bestFit="1" customWidth="1"/>
    <col min="9969" max="9969" width="30.7109375" style="340" customWidth="1"/>
    <col min="9970" max="9971" width="32.5703125" style="340" customWidth="1"/>
    <col min="9972" max="9972" width="14.5703125" style="340" customWidth="1"/>
    <col min="9973" max="9973" width="12.28515625" style="340" customWidth="1"/>
    <col min="9974" max="9974" width="12.5703125" style="340" customWidth="1"/>
    <col min="9975" max="9975" width="27" style="340" customWidth="1"/>
    <col min="9976" max="9976" width="15" style="340" customWidth="1"/>
    <col min="9977" max="9977" width="18.28515625" style="340" customWidth="1"/>
    <col min="9978" max="9978" width="18.85546875" style="340" customWidth="1"/>
    <col min="9979" max="9979" width="14.140625" style="340" customWidth="1"/>
    <col min="9980" max="9980" width="16.7109375" style="340" customWidth="1"/>
    <col min="9981" max="9981" width="14.85546875" style="340" customWidth="1"/>
    <col min="9982" max="9982" width="15.42578125" style="340" customWidth="1"/>
    <col min="9983" max="9984" width="6.5703125" style="340" customWidth="1"/>
    <col min="9985" max="9985" width="10.7109375" style="340" bestFit="1" customWidth="1"/>
    <col min="9986" max="9986" width="4.85546875" style="340" customWidth="1"/>
    <col min="9987" max="9987" width="10.140625" style="340" customWidth="1"/>
    <col min="9988" max="9988" width="12.28515625" style="340" customWidth="1"/>
    <col min="9989" max="9989" width="10.28515625" style="340" customWidth="1"/>
    <col min="9990" max="9990" width="12" style="340" customWidth="1"/>
    <col min="9991" max="9991" width="6.140625" style="340" customWidth="1"/>
    <col min="9992" max="9992" width="10.5703125" style="340" customWidth="1"/>
    <col min="9993" max="9993" width="14.140625" style="340" customWidth="1"/>
    <col min="9994" max="9994" width="20.5703125" style="340" customWidth="1"/>
    <col min="9995" max="10002" width="11.7109375" style="340" customWidth="1"/>
    <col min="10003" max="10003" width="45.140625" style="340" customWidth="1"/>
    <col min="10004" max="10014" width="11.7109375" style="340" customWidth="1"/>
    <col min="10015" max="10222" width="11.7109375" style="340"/>
    <col min="10223" max="10223" width="4.140625" style="340" customWidth="1"/>
    <col min="10224" max="10224" width="15.85546875" style="340" bestFit="1" customWidth="1"/>
    <col min="10225" max="10225" width="30.7109375" style="340" customWidth="1"/>
    <col min="10226" max="10227" width="32.5703125" style="340" customWidth="1"/>
    <col min="10228" max="10228" width="14.5703125" style="340" customWidth="1"/>
    <col min="10229" max="10229" width="12.28515625" style="340" customWidth="1"/>
    <col min="10230" max="10230" width="12.5703125" style="340" customWidth="1"/>
    <col min="10231" max="10231" width="27" style="340" customWidth="1"/>
    <col min="10232" max="10232" width="15" style="340" customWidth="1"/>
    <col min="10233" max="10233" width="18.28515625" style="340" customWidth="1"/>
    <col min="10234" max="10234" width="18.85546875" style="340" customWidth="1"/>
    <col min="10235" max="10235" width="14.140625" style="340" customWidth="1"/>
    <col min="10236" max="10236" width="16.7109375" style="340" customWidth="1"/>
    <col min="10237" max="10237" width="14.85546875" style="340" customWidth="1"/>
    <col min="10238" max="10238" width="15.42578125" style="340" customWidth="1"/>
    <col min="10239" max="10240" width="6.5703125" style="340" customWidth="1"/>
    <col min="10241" max="10241" width="10.7109375" style="340" bestFit="1" customWidth="1"/>
    <col min="10242" max="10242" width="4.85546875" style="340" customWidth="1"/>
    <col min="10243" max="10243" width="10.140625" style="340" customWidth="1"/>
    <col min="10244" max="10244" width="12.28515625" style="340" customWidth="1"/>
    <col min="10245" max="10245" width="10.28515625" style="340" customWidth="1"/>
    <col min="10246" max="10246" width="12" style="340" customWidth="1"/>
    <col min="10247" max="10247" width="6.140625" style="340" customWidth="1"/>
    <col min="10248" max="10248" width="10.5703125" style="340" customWidth="1"/>
    <col min="10249" max="10249" width="14.140625" style="340" customWidth="1"/>
    <col min="10250" max="10250" width="20.5703125" style="340" customWidth="1"/>
    <col min="10251" max="10258" width="11.7109375" style="340" customWidth="1"/>
    <col min="10259" max="10259" width="45.140625" style="340" customWidth="1"/>
    <col min="10260" max="10270" width="11.7109375" style="340" customWidth="1"/>
    <col min="10271" max="10478" width="11.7109375" style="340"/>
    <col min="10479" max="10479" width="4.140625" style="340" customWidth="1"/>
    <col min="10480" max="10480" width="15.85546875" style="340" bestFit="1" customWidth="1"/>
    <col min="10481" max="10481" width="30.7109375" style="340" customWidth="1"/>
    <col min="10482" max="10483" width="32.5703125" style="340" customWidth="1"/>
    <col min="10484" max="10484" width="14.5703125" style="340" customWidth="1"/>
    <col min="10485" max="10485" width="12.28515625" style="340" customWidth="1"/>
    <col min="10486" max="10486" width="12.5703125" style="340" customWidth="1"/>
    <col min="10487" max="10487" width="27" style="340" customWidth="1"/>
    <col min="10488" max="10488" width="15" style="340" customWidth="1"/>
    <col min="10489" max="10489" width="18.28515625" style="340" customWidth="1"/>
    <col min="10490" max="10490" width="18.85546875" style="340" customWidth="1"/>
    <col min="10491" max="10491" width="14.140625" style="340" customWidth="1"/>
    <col min="10492" max="10492" width="16.7109375" style="340" customWidth="1"/>
    <col min="10493" max="10493" width="14.85546875" style="340" customWidth="1"/>
    <col min="10494" max="10494" width="15.42578125" style="340" customWidth="1"/>
    <col min="10495" max="10496" width="6.5703125" style="340" customWidth="1"/>
    <col min="10497" max="10497" width="10.7109375" style="340" bestFit="1" customWidth="1"/>
    <col min="10498" max="10498" width="4.85546875" style="340" customWidth="1"/>
    <col min="10499" max="10499" width="10.140625" style="340" customWidth="1"/>
    <col min="10500" max="10500" width="12.28515625" style="340" customWidth="1"/>
    <col min="10501" max="10501" width="10.28515625" style="340" customWidth="1"/>
    <col min="10502" max="10502" width="12" style="340" customWidth="1"/>
    <col min="10503" max="10503" width="6.140625" style="340" customWidth="1"/>
    <col min="10504" max="10504" width="10.5703125" style="340" customWidth="1"/>
    <col min="10505" max="10505" width="14.140625" style="340" customWidth="1"/>
    <col min="10506" max="10506" width="20.5703125" style="340" customWidth="1"/>
    <col min="10507" max="10514" width="11.7109375" style="340" customWidth="1"/>
    <col min="10515" max="10515" width="45.140625" style="340" customWidth="1"/>
    <col min="10516" max="10526" width="11.7109375" style="340" customWidth="1"/>
    <col min="10527" max="10734" width="11.7109375" style="340"/>
    <col min="10735" max="10735" width="4.140625" style="340" customWidth="1"/>
    <col min="10736" max="10736" width="15.85546875" style="340" bestFit="1" customWidth="1"/>
    <col min="10737" max="10737" width="30.7109375" style="340" customWidth="1"/>
    <col min="10738" max="10739" width="32.5703125" style="340" customWidth="1"/>
    <col min="10740" max="10740" width="14.5703125" style="340" customWidth="1"/>
    <col min="10741" max="10741" width="12.28515625" style="340" customWidth="1"/>
    <col min="10742" max="10742" width="12.5703125" style="340" customWidth="1"/>
    <col min="10743" max="10743" width="27" style="340" customWidth="1"/>
    <col min="10744" max="10744" width="15" style="340" customWidth="1"/>
    <col min="10745" max="10745" width="18.28515625" style="340" customWidth="1"/>
    <col min="10746" max="10746" width="18.85546875" style="340" customWidth="1"/>
    <col min="10747" max="10747" width="14.140625" style="340" customWidth="1"/>
    <col min="10748" max="10748" width="16.7109375" style="340" customWidth="1"/>
    <col min="10749" max="10749" width="14.85546875" style="340" customWidth="1"/>
    <col min="10750" max="10750" width="15.42578125" style="340" customWidth="1"/>
    <col min="10751" max="10752" width="6.5703125" style="340" customWidth="1"/>
    <col min="10753" max="10753" width="10.7109375" style="340" bestFit="1" customWidth="1"/>
    <col min="10754" max="10754" width="4.85546875" style="340" customWidth="1"/>
    <col min="10755" max="10755" width="10.140625" style="340" customWidth="1"/>
    <col min="10756" max="10756" width="12.28515625" style="340" customWidth="1"/>
    <col min="10757" max="10757" width="10.28515625" style="340" customWidth="1"/>
    <col min="10758" max="10758" width="12" style="340" customWidth="1"/>
    <col min="10759" max="10759" width="6.140625" style="340" customWidth="1"/>
    <col min="10760" max="10760" width="10.5703125" style="340" customWidth="1"/>
    <col min="10761" max="10761" width="14.140625" style="340" customWidth="1"/>
    <col min="10762" max="10762" width="20.5703125" style="340" customWidth="1"/>
    <col min="10763" max="10770" width="11.7109375" style="340" customWidth="1"/>
    <col min="10771" max="10771" width="45.140625" style="340" customWidth="1"/>
    <col min="10772" max="10782" width="11.7109375" style="340" customWidth="1"/>
    <col min="10783" max="10990" width="11.7109375" style="340"/>
    <col min="10991" max="10991" width="4.140625" style="340" customWidth="1"/>
    <col min="10992" max="10992" width="15.85546875" style="340" bestFit="1" customWidth="1"/>
    <col min="10993" max="10993" width="30.7109375" style="340" customWidth="1"/>
    <col min="10994" max="10995" width="32.5703125" style="340" customWidth="1"/>
    <col min="10996" max="10996" width="14.5703125" style="340" customWidth="1"/>
    <col min="10997" max="10997" width="12.28515625" style="340" customWidth="1"/>
    <col min="10998" max="10998" width="12.5703125" style="340" customWidth="1"/>
    <col min="10999" max="10999" width="27" style="340" customWidth="1"/>
    <col min="11000" max="11000" width="15" style="340" customWidth="1"/>
    <col min="11001" max="11001" width="18.28515625" style="340" customWidth="1"/>
    <col min="11002" max="11002" width="18.85546875" style="340" customWidth="1"/>
    <col min="11003" max="11003" width="14.140625" style="340" customWidth="1"/>
    <col min="11004" max="11004" width="16.7109375" style="340" customWidth="1"/>
    <col min="11005" max="11005" width="14.85546875" style="340" customWidth="1"/>
    <col min="11006" max="11006" width="15.42578125" style="340" customWidth="1"/>
    <col min="11007" max="11008" width="6.5703125" style="340" customWidth="1"/>
    <col min="11009" max="11009" width="10.7109375" style="340" bestFit="1" customWidth="1"/>
    <col min="11010" max="11010" width="4.85546875" style="340" customWidth="1"/>
    <col min="11011" max="11011" width="10.140625" style="340" customWidth="1"/>
    <col min="11012" max="11012" width="12.28515625" style="340" customWidth="1"/>
    <col min="11013" max="11013" width="10.28515625" style="340" customWidth="1"/>
    <col min="11014" max="11014" width="12" style="340" customWidth="1"/>
    <col min="11015" max="11015" width="6.140625" style="340" customWidth="1"/>
    <col min="11016" max="11016" width="10.5703125" style="340" customWidth="1"/>
    <col min="11017" max="11017" width="14.140625" style="340" customWidth="1"/>
    <col min="11018" max="11018" width="20.5703125" style="340" customWidth="1"/>
    <col min="11019" max="11026" width="11.7109375" style="340" customWidth="1"/>
    <col min="11027" max="11027" width="45.140625" style="340" customWidth="1"/>
    <col min="11028" max="11038" width="11.7109375" style="340" customWidth="1"/>
    <col min="11039" max="11246" width="11.7109375" style="340"/>
    <col min="11247" max="11247" width="4.140625" style="340" customWidth="1"/>
    <col min="11248" max="11248" width="15.85546875" style="340" bestFit="1" customWidth="1"/>
    <col min="11249" max="11249" width="30.7109375" style="340" customWidth="1"/>
    <col min="11250" max="11251" width="32.5703125" style="340" customWidth="1"/>
    <col min="11252" max="11252" width="14.5703125" style="340" customWidth="1"/>
    <col min="11253" max="11253" width="12.28515625" style="340" customWidth="1"/>
    <col min="11254" max="11254" width="12.5703125" style="340" customWidth="1"/>
    <col min="11255" max="11255" width="27" style="340" customWidth="1"/>
    <col min="11256" max="11256" width="15" style="340" customWidth="1"/>
    <col min="11257" max="11257" width="18.28515625" style="340" customWidth="1"/>
    <col min="11258" max="11258" width="18.85546875" style="340" customWidth="1"/>
    <col min="11259" max="11259" width="14.140625" style="340" customWidth="1"/>
    <col min="11260" max="11260" width="16.7109375" style="340" customWidth="1"/>
    <col min="11261" max="11261" width="14.85546875" style="340" customWidth="1"/>
    <col min="11262" max="11262" width="15.42578125" style="340" customWidth="1"/>
    <col min="11263" max="11264" width="6.5703125" style="340" customWidth="1"/>
    <col min="11265" max="11265" width="10.7109375" style="340" bestFit="1" customWidth="1"/>
    <col min="11266" max="11266" width="4.85546875" style="340" customWidth="1"/>
    <col min="11267" max="11267" width="10.140625" style="340" customWidth="1"/>
    <col min="11268" max="11268" width="12.28515625" style="340" customWidth="1"/>
    <col min="11269" max="11269" width="10.28515625" style="340" customWidth="1"/>
    <col min="11270" max="11270" width="12" style="340" customWidth="1"/>
    <col min="11271" max="11271" width="6.140625" style="340" customWidth="1"/>
    <col min="11272" max="11272" width="10.5703125" style="340" customWidth="1"/>
    <col min="11273" max="11273" width="14.140625" style="340" customWidth="1"/>
    <col min="11274" max="11274" width="20.5703125" style="340" customWidth="1"/>
    <col min="11275" max="11282" width="11.7109375" style="340" customWidth="1"/>
    <col min="11283" max="11283" width="45.140625" style="340" customWidth="1"/>
    <col min="11284" max="11294" width="11.7109375" style="340" customWidth="1"/>
    <col min="11295" max="11502" width="11.7109375" style="340"/>
    <col min="11503" max="11503" width="4.140625" style="340" customWidth="1"/>
    <col min="11504" max="11504" width="15.85546875" style="340" bestFit="1" customWidth="1"/>
    <col min="11505" max="11505" width="30.7109375" style="340" customWidth="1"/>
    <col min="11506" max="11507" width="32.5703125" style="340" customWidth="1"/>
    <col min="11508" max="11508" width="14.5703125" style="340" customWidth="1"/>
    <col min="11509" max="11509" width="12.28515625" style="340" customWidth="1"/>
    <col min="11510" max="11510" width="12.5703125" style="340" customWidth="1"/>
    <col min="11511" max="11511" width="27" style="340" customWidth="1"/>
    <col min="11512" max="11512" width="15" style="340" customWidth="1"/>
    <col min="11513" max="11513" width="18.28515625" style="340" customWidth="1"/>
    <col min="11514" max="11514" width="18.85546875" style="340" customWidth="1"/>
    <col min="11515" max="11515" width="14.140625" style="340" customWidth="1"/>
    <col min="11516" max="11516" width="16.7109375" style="340" customWidth="1"/>
    <col min="11517" max="11517" width="14.85546875" style="340" customWidth="1"/>
    <col min="11518" max="11518" width="15.42578125" style="340" customWidth="1"/>
    <col min="11519" max="11520" width="6.5703125" style="340" customWidth="1"/>
    <col min="11521" max="11521" width="10.7109375" style="340" bestFit="1" customWidth="1"/>
    <col min="11522" max="11522" width="4.85546875" style="340" customWidth="1"/>
    <col min="11523" max="11523" width="10.140625" style="340" customWidth="1"/>
    <col min="11524" max="11524" width="12.28515625" style="340" customWidth="1"/>
    <col min="11525" max="11525" width="10.28515625" style="340" customWidth="1"/>
    <col min="11526" max="11526" width="12" style="340" customWidth="1"/>
    <col min="11527" max="11527" width="6.140625" style="340" customWidth="1"/>
    <col min="11528" max="11528" width="10.5703125" style="340" customWidth="1"/>
    <col min="11529" max="11529" width="14.140625" style="340" customWidth="1"/>
    <col min="11530" max="11530" width="20.5703125" style="340" customWidth="1"/>
    <col min="11531" max="11538" width="11.7109375" style="340" customWidth="1"/>
    <col min="11539" max="11539" width="45.140625" style="340" customWidth="1"/>
    <col min="11540" max="11550" width="11.7109375" style="340" customWidth="1"/>
    <col min="11551" max="11758" width="11.7109375" style="340"/>
    <col min="11759" max="11759" width="4.140625" style="340" customWidth="1"/>
    <col min="11760" max="11760" width="15.85546875" style="340" bestFit="1" customWidth="1"/>
    <col min="11761" max="11761" width="30.7109375" style="340" customWidth="1"/>
    <col min="11762" max="11763" width="32.5703125" style="340" customWidth="1"/>
    <col min="11764" max="11764" width="14.5703125" style="340" customWidth="1"/>
    <col min="11765" max="11765" width="12.28515625" style="340" customWidth="1"/>
    <col min="11766" max="11766" width="12.5703125" style="340" customWidth="1"/>
    <col min="11767" max="11767" width="27" style="340" customWidth="1"/>
    <col min="11768" max="11768" width="15" style="340" customWidth="1"/>
    <col min="11769" max="11769" width="18.28515625" style="340" customWidth="1"/>
    <col min="11770" max="11770" width="18.85546875" style="340" customWidth="1"/>
    <col min="11771" max="11771" width="14.140625" style="340" customWidth="1"/>
    <col min="11772" max="11772" width="16.7109375" style="340" customWidth="1"/>
    <col min="11773" max="11773" width="14.85546875" style="340" customWidth="1"/>
    <col min="11774" max="11774" width="15.42578125" style="340" customWidth="1"/>
    <col min="11775" max="11776" width="6.5703125" style="340" customWidth="1"/>
    <col min="11777" max="11777" width="10.7109375" style="340" bestFit="1" customWidth="1"/>
    <col min="11778" max="11778" width="4.85546875" style="340" customWidth="1"/>
    <col min="11779" max="11779" width="10.140625" style="340" customWidth="1"/>
    <col min="11780" max="11780" width="12.28515625" style="340" customWidth="1"/>
    <col min="11781" max="11781" width="10.28515625" style="340" customWidth="1"/>
    <col min="11782" max="11782" width="12" style="340" customWidth="1"/>
    <col min="11783" max="11783" width="6.140625" style="340" customWidth="1"/>
    <col min="11784" max="11784" width="10.5703125" style="340" customWidth="1"/>
    <col min="11785" max="11785" width="14.140625" style="340" customWidth="1"/>
    <col min="11786" max="11786" width="20.5703125" style="340" customWidth="1"/>
    <col min="11787" max="11794" width="11.7109375" style="340" customWidth="1"/>
    <col min="11795" max="11795" width="45.140625" style="340" customWidth="1"/>
    <col min="11796" max="11806" width="11.7109375" style="340" customWidth="1"/>
    <col min="11807" max="12014" width="11.7109375" style="340"/>
    <col min="12015" max="12015" width="4.140625" style="340" customWidth="1"/>
    <col min="12016" max="12016" width="15.85546875" style="340" bestFit="1" customWidth="1"/>
    <col min="12017" max="12017" width="30.7109375" style="340" customWidth="1"/>
    <col min="12018" max="12019" width="32.5703125" style="340" customWidth="1"/>
    <col min="12020" max="12020" width="14.5703125" style="340" customWidth="1"/>
    <col min="12021" max="12021" width="12.28515625" style="340" customWidth="1"/>
    <col min="12022" max="12022" width="12.5703125" style="340" customWidth="1"/>
    <col min="12023" max="12023" width="27" style="340" customWidth="1"/>
    <col min="12024" max="12024" width="15" style="340" customWidth="1"/>
    <col min="12025" max="12025" width="18.28515625" style="340" customWidth="1"/>
    <col min="12026" max="12026" width="18.85546875" style="340" customWidth="1"/>
    <col min="12027" max="12027" width="14.140625" style="340" customWidth="1"/>
    <col min="12028" max="12028" width="16.7109375" style="340" customWidth="1"/>
    <col min="12029" max="12029" width="14.85546875" style="340" customWidth="1"/>
    <col min="12030" max="12030" width="15.42578125" style="340" customWidth="1"/>
    <col min="12031" max="12032" width="6.5703125" style="340" customWidth="1"/>
    <col min="12033" max="12033" width="10.7109375" style="340" bestFit="1" customWidth="1"/>
    <col min="12034" max="12034" width="4.85546875" style="340" customWidth="1"/>
    <col min="12035" max="12035" width="10.140625" style="340" customWidth="1"/>
    <col min="12036" max="12036" width="12.28515625" style="340" customWidth="1"/>
    <col min="12037" max="12037" width="10.28515625" style="340" customWidth="1"/>
    <col min="12038" max="12038" width="12" style="340" customWidth="1"/>
    <col min="12039" max="12039" width="6.140625" style="340" customWidth="1"/>
    <col min="12040" max="12040" width="10.5703125" style="340" customWidth="1"/>
    <col min="12041" max="12041" width="14.140625" style="340" customWidth="1"/>
    <col min="12042" max="12042" width="20.5703125" style="340" customWidth="1"/>
    <col min="12043" max="12050" width="11.7109375" style="340" customWidth="1"/>
    <col min="12051" max="12051" width="45.140625" style="340" customWidth="1"/>
    <col min="12052" max="12062" width="11.7109375" style="340" customWidth="1"/>
    <col min="12063" max="12270" width="11.7109375" style="340"/>
    <col min="12271" max="12271" width="4.140625" style="340" customWidth="1"/>
    <col min="12272" max="12272" width="15.85546875" style="340" bestFit="1" customWidth="1"/>
    <col min="12273" max="12273" width="30.7109375" style="340" customWidth="1"/>
    <col min="12274" max="12275" width="32.5703125" style="340" customWidth="1"/>
    <col min="12276" max="12276" width="14.5703125" style="340" customWidth="1"/>
    <col min="12277" max="12277" width="12.28515625" style="340" customWidth="1"/>
    <col min="12278" max="12278" width="12.5703125" style="340" customWidth="1"/>
    <col min="12279" max="12279" width="27" style="340" customWidth="1"/>
    <col min="12280" max="12280" width="15" style="340" customWidth="1"/>
    <col min="12281" max="12281" width="18.28515625" style="340" customWidth="1"/>
    <col min="12282" max="12282" width="18.85546875" style="340" customWidth="1"/>
    <col min="12283" max="12283" width="14.140625" style="340" customWidth="1"/>
    <col min="12284" max="12284" width="16.7109375" style="340" customWidth="1"/>
    <col min="12285" max="12285" width="14.85546875" style="340" customWidth="1"/>
    <col min="12286" max="12286" width="15.42578125" style="340" customWidth="1"/>
    <col min="12287" max="12288" width="6.5703125" style="340" customWidth="1"/>
    <col min="12289" max="12289" width="10.7109375" style="340" bestFit="1" customWidth="1"/>
    <col min="12290" max="12290" width="4.85546875" style="340" customWidth="1"/>
    <col min="12291" max="12291" width="10.140625" style="340" customWidth="1"/>
    <col min="12292" max="12292" width="12.28515625" style="340" customWidth="1"/>
    <col min="12293" max="12293" width="10.28515625" style="340" customWidth="1"/>
    <col min="12294" max="12294" width="12" style="340" customWidth="1"/>
    <col min="12295" max="12295" width="6.140625" style="340" customWidth="1"/>
    <col min="12296" max="12296" width="10.5703125" style="340" customWidth="1"/>
    <col min="12297" max="12297" width="14.140625" style="340" customWidth="1"/>
    <col min="12298" max="12298" width="20.5703125" style="340" customWidth="1"/>
    <col min="12299" max="12306" width="11.7109375" style="340" customWidth="1"/>
    <col min="12307" max="12307" width="45.140625" style="340" customWidth="1"/>
    <col min="12308" max="12318" width="11.7109375" style="340" customWidth="1"/>
    <col min="12319" max="12526" width="11.7109375" style="340"/>
    <col min="12527" max="12527" width="4.140625" style="340" customWidth="1"/>
    <col min="12528" max="12528" width="15.85546875" style="340" bestFit="1" customWidth="1"/>
    <col min="12529" max="12529" width="30.7109375" style="340" customWidth="1"/>
    <col min="12530" max="12531" width="32.5703125" style="340" customWidth="1"/>
    <col min="12532" max="12532" width="14.5703125" style="340" customWidth="1"/>
    <col min="12533" max="12533" width="12.28515625" style="340" customWidth="1"/>
    <col min="12534" max="12534" width="12.5703125" style="340" customWidth="1"/>
    <col min="12535" max="12535" width="27" style="340" customWidth="1"/>
    <col min="12536" max="12536" width="15" style="340" customWidth="1"/>
    <col min="12537" max="12537" width="18.28515625" style="340" customWidth="1"/>
    <col min="12538" max="12538" width="18.85546875" style="340" customWidth="1"/>
    <col min="12539" max="12539" width="14.140625" style="340" customWidth="1"/>
    <col min="12540" max="12540" width="16.7109375" style="340" customWidth="1"/>
    <col min="12541" max="12541" width="14.85546875" style="340" customWidth="1"/>
    <col min="12542" max="12542" width="15.42578125" style="340" customWidth="1"/>
    <col min="12543" max="12544" width="6.5703125" style="340" customWidth="1"/>
    <col min="12545" max="12545" width="10.7109375" style="340" bestFit="1" customWidth="1"/>
    <col min="12546" max="12546" width="4.85546875" style="340" customWidth="1"/>
    <col min="12547" max="12547" width="10.140625" style="340" customWidth="1"/>
    <col min="12548" max="12548" width="12.28515625" style="340" customWidth="1"/>
    <col min="12549" max="12549" width="10.28515625" style="340" customWidth="1"/>
    <col min="12550" max="12550" width="12" style="340" customWidth="1"/>
    <col min="12551" max="12551" width="6.140625" style="340" customWidth="1"/>
    <col min="12552" max="12552" width="10.5703125" style="340" customWidth="1"/>
    <col min="12553" max="12553" width="14.140625" style="340" customWidth="1"/>
    <col min="12554" max="12554" width="20.5703125" style="340" customWidth="1"/>
    <col min="12555" max="12562" width="11.7109375" style="340" customWidth="1"/>
    <col min="12563" max="12563" width="45.140625" style="340" customWidth="1"/>
    <col min="12564" max="12574" width="11.7109375" style="340" customWidth="1"/>
    <col min="12575" max="12782" width="11.7109375" style="340"/>
    <col min="12783" max="12783" width="4.140625" style="340" customWidth="1"/>
    <col min="12784" max="12784" width="15.85546875" style="340" bestFit="1" customWidth="1"/>
    <col min="12785" max="12785" width="30.7109375" style="340" customWidth="1"/>
    <col min="12786" max="12787" width="32.5703125" style="340" customWidth="1"/>
    <col min="12788" max="12788" width="14.5703125" style="340" customWidth="1"/>
    <col min="12789" max="12789" width="12.28515625" style="340" customWidth="1"/>
    <col min="12790" max="12790" width="12.5703125" style="340" customWidth="1"/>
    <col min="12791" max="12791" width="27" style="340" customWidth="1"/>
    <col min="12792" max="12792" width="15" style="340" customWidth="1"/>
    <col min="12793" max="12793" width="18.28515625" style="340" customWidth="1"/>
    <col min="12794" max="12794" width="18.85546875" style="340" customWidth="1"/>
    <col min="12795" max="12795" width="14.140625" style="340" customWidth="1"/>
    <col min="12796" max="12796" width="16.7109375" style="340" customWidth="1"/>
    <col min="12797" max="12797" width="14.85546875" style="340" customWidth="1"/>
    <col min="12798" max="12798" width="15.42578125" style="340" customWidth="1"/>
    <col min="12799" max="12800" width="6.5703125" style="340" customWidth="1"/>
    <col min="12801" max="12801" width="10.7109375" style="340" bestFit="1" customWidth="1"/>
    <col min="12802" max="12802" width="4.85546875" style="340" customWidth="1"/>
    <col min="12803" max="12803" width="10.140625" style="340" customWidth="1"/>
    <col min="12804" max="12804" width="12.28515625" style="340" customWidth="1"/>
    <col min="12805" max="12805" width="10.28515625" style="340" customWidth="1"/>
    <col min="12806" max="12806" width="12" style="340" customWidth="1"/>
    <col min="12807" max="12807" width="6.140625" style="340" customWidth="1"/>
    <col min="12808" max="12808" width="10.5703125" style="340" customWidth="1"/>
    <col min="12809" max="12809" width="14.140625" style="340" customWidth="1"/>
    <col min="12810" max="12810" width="20.5703125" style="340" customWidth="1"/>
    <col min="12811" max="12818" width="11.7109375" style="340" customWidth="1"/>
    <col min="12819" max="12819" width="45.140625" style="340" customWidth="1"/>
    <col min="12820" max="12830" width="11.7109375" style="340" customWidth="1"/>
    <col min="12831" max="13038" width="11.7109375" style="340"/>
    <col min="13039" max="13039" width="4.140625" style="340" customWidth="1"/>
    <col min="13040" max="13040" width="15.85546875" style="340" bestFit="1" customWidth="1"/>
    <col min="13041" max="13041" width="30.7109375" style="340" customWidth="1"/>
    <col min="13042" max="13043" width="32.5703125" style="340" customWidth="1"/>
    <col min="13044" max="13044" width="14.5703125" style="340" customWidth="1"/>
    <col min="13045" max="13045" width="12.28515625" style="340" customWidth="1"/>
    <col min="13046" max="13046" width="12.5703125" style="340" customWidth="1"/>
    <col min="13047" max="13047" width="27" style="340" customWidth="1"/>
    <col min="13048" max="13048" width="15" style="340" customWidth="1"/>
    <col min="13049" max="13049" width="18.28515625" style="340" customWidth="1"/>
    <col min="13050" max="13050" width="18.85546875" style="340" customWidth="1"/>
    <col min="13051" max="13051" width="14.140625" style="340" customWidth="1"/>
    <col min="13052" max="13052" width="16.7109375" style="340" customWidth="1"/>
    <col min="13053" max="13053" width="14.85546875" style="340" customWidth="1"/>
    <col min="13054" max="13054" width="15.42578125" style="340" customWidth="1"/>
    <col min="13055" max="13056" width="6.5703125" style="340" customWidth="1"/>
    <col min="13057" max="13057" width="10.7109375" style="340" bestFit="1" customWidth="1"/>
    <col min="13058" max="13058" width="4.85546875" style="340" customWidth="1"/>
    <col min="13059" max="13059" width="10.140625" style="340" customWidth="1"/>
    <col min="13060" max="13060" width="12.28515625" style="340" customWidth="1"/>
    <col min="13061" max="13061" width="10.28515625" style="340" customWidth="1"/>
    <col min="13062" max="13062" width="12" style="340" customWidth="1"/>
    <col min="13063" max="13063" width="6.140625" style="340" customWidth="1"/>
    <col min="13064" max="13064" width="10.5703125" style="340" customWidth="1"/>
    <col min="13065" max="13065" width="14.140625" style="340" customWidth="1"/>
    <col min="13066" max="13066" width="20.5703125" style="340" customWidth="1"/>
    <col min="13067" max="13074" width="11.7109375" style="340" customWidth="1"/>
    <col min="13075" max="13075" width="45.140625" style="340" customWidth="1"/>
    <col min="13076" max="13086" width="11.7109375" style="340" customWidth="1"/>
    <col min="13087" max="13294" width="11.7109375" style="340"/>
    <col min="13295" max="13295" width="4.140625" style="340" customWidth="1"/>
    <col min="13296" max="13296" width="15.85546875" style="340" bestFit="1" customWidth="1"/>
    <col min="13297" max="13297" width="30.7109375" style="340" customWidth="1"/>
    <col min="13298" max="13299" width="32.5703125" style="340" customWidth="1"/>
    <col min="13300" max="13300" width="14.5703125" style="340" customWidth="1"/>
    <col min="13301" max="13301" width="12.28515625" style="340" customWidth="1"/>
    <col min="13302" max="13302" width="12.5703125" style="340" customWidth="1"/>
    <col min="13303" max="13303" width="27" style="340" customWidth="1"/>
    <col min="13304" max="13304" width="15" style="340" customWidth="1"/>
    <col min="13305" max="13305" width="18.28515625" style="340" customWidth="1"/>
    <col min="13306" max="13306" width="18.85546875" style="340" customWidth="1"/>
    <col min="13307" max="13307" width="14.140625" style="340" customWidth="1"/>
    <col min="13308" max="13308" width="16.7109375" style="340" customWidth="1"/>
    <col min="13309" max="13309" width="14.85546875" style="340" customWidth="1"/>
    <col min="13310" max="13310" width="15.42578125" style="340" customWidth="1"/>
    <col min="13311" max="13312" width="6.5703125" style="340" customWidth="1"/>
    <col min="13313" max="13313" width="10.7109375" style="340" bestFit="1" customWidth="1"/>
    <col min="13314" max="13314" width="4.85546875" style="340" customWidth="1"/>
    <col min="13315" max="13315" width="10.140625" style="340" customWidth="1"/>
    <col min="13316" max="13316" width="12.28515625" style="340" customWidth="1"/>
    <col min="13317" max="13317" width="10.28515625" style="340" customWidth="1"/>
    <col min="13318" max="13318" width="12" style="340" customWidth="1"/>
    <col min="13319" max="13319" width="6.140625" style="340" customWidth="1"/>
    <col min="13320" max="13320" width="10.5703125" style="340" customWidth="1"/>
    <col min="13321" max="13321" width="14.140625" style="340" customWidth="1"/>
    <col min="13322" max="13322" width="20.5703125" style="340" customWidth="1"/>
    <col min="13323" max="13330" width="11.7109375" style="340" customWidth="1"/>
    <col min="13331" max="13331" width="45.140625" style="340" customWidth="1"/>
    <col min="13332" max="13342" width="11.7109375" style="340" customWidth="1"/>
    <col min="13343" max="13550" width="11.7109375" style="340"/>
    <col min="13551" max="13551" width="4.140625" style="340" customWidth="1"/>
    <col min="13552" max="13552" width="15.85546875" style="340" bestFit="1" customWidth="1"/>
    <col min="13553" max="13553" width="30.7109375" style="340" customWidth="1"/>
    <col min="13554" max="13555" width="32.5703125" style="340" customWidth="1"/>
    <col min="13556" max="13556" width="14.5703125" style="340" customWidth="1"/>
    <col min="13557" max="13557" width="12.28515625" style="340" customWidth="1"/>
    <col min="13558" max="13558" width="12.5703125" style="340" customWidth="1"/>
    <col min="13559" max="13559" width="27" style="340" customWidth="1"/>
    <col min="13560" max="13560" width="15" style="340" customWidth="1"/>
    <col min="13561" max="13561" width="18.28515625" style="340" customWidth="1"/>
    <col min="13562" max="13562" width="18.85546875" style="340" customWidth="1"/>
    <col min="13563" max="13563" width="14.140625" style="340" customWidth="1"/>
    <col min="13564" max="13564" width="16.7109375" style="340" customWidth="1"/>
    <col min="13565" max="13565" width="14.85546875" style="340" customWidth="1"/>
    <col min="13566" max="13566" width="15.42578125" style="340" customWidth="1"/>
    <col min="13567" max="13568" width="6.5703125" style="340" customWidth="1"/>
    <col min="13569" max="13569" width="10.7109375" style="340" bestFit="1" customWidth="1"/>
    <col min="13570" max="13570" width="4.85546875" style="340" customWidth="1"/>
    <col min="13571" max="13571" width="10.140625" style="340" customWidth="1"/>
    <col min="13572" max="13572" width="12.28515625" style="340" customWidth="1"/>
    <col min="13573" max="13573" width="10.28515625" style="340" customWidth="1"/>
    <col min="13574" max="13574" width="12" style="340" customWidth="1"/>
    <col min="13575" max="13575" width="6.140625" style="340" customWidth="1"/>
    <col min="13576" max="13576" width="10.5703125" style="340" customWidth="1"/>
    <col min="13577" max="13577" width="14.140625" style="340" customWidth="1"/>
    <col min="13578" max="13578" width="20.5703125" style="340" customWidth="1"/>
    <col min="13579" max="13586" width="11.7109375" style="340" customWidth="1"/>
    <col min="13587" max="13587" width="45.140625" style="340" customWidth="1"/>
    <col min="13588" max="13598" width="11.7109375" style="340" customWidth="1"/>
    <col min="13599" max="13806" width="11.7109375" style="340"/>
    <col min="13807" max="13807" width="4.140625" style="340" customWidth="1"/>
    <col min="13808" max="13808" width="15.85546875" style="340" bestFit="1" customWidth="1"/>
    <col min="13809" max="13809" width="30.7109375" style="340" customWidth="1"/>
    <col min="13810" max="13811" width="32.5703125" style="340" customWidth="1"/>
    <col min="13812" max="13812" width="14.5703125" style="340" customWidth="1"/>
    <col min="13813" max="13813" width="12.28515625" style="340" customWidth="1"/>
    <col min="13814" max="13814" width="12.5703125" style="340" customWidth="1"/>
    <col min="13815" max="13815" width="27" style="340" customWidth="1"/>
    <col min="13816" max="13816" width="15" style="340" customWidth="1"/>
    <col min="13817" max="13817" width="18.28515625" style="340" customWidth="1"/>
    <col min="13818" max="13818" width="18.85546875" style="340" customWidth="1"/>
    <col min="13819" max="13819" width="14.140625" style="340" customWidth="1"/>
    <col min="13820" max="13820" width="16.7109375" style="340" customWidth="1"/>
    <col min="13821" max="13821" width="14.85546875" style="340" customWidth="1"/>
    <col min="13822" max="13822" width="15.42578125" style="340" customWidth="1"/>
    <col min="13823" max="13824" width="6.5703125" style="340" customWidth="1"/>
    <col min="13825" max="13825" width="10.7109375" style="340" bestFit="1" customWidth="1"/>
    <col min="13826" max="13826" width="4.85546875" style="340" customWidth="1"/>
    <col min="13827" max="13827" width="10.140625" style="340" customWidth="1"/>
    <col min="13828" max="13828" width="12.28515625" style="340" customWidth="1"/>
    <col min="13829" max="13829" width="10.28515625" style="340" customWidth="1"/>
    <col min="13830" max="13830" width="12" style="340" customWidth="1"/>
    <col min="13831" max="13831" width="6.140625" style="340" customWidth="1"/>
    <col min="13832" max="13832" width="10.5703125" style="340" customWidth="1"/>
    <col min="13833" max="13833" width="14.140625" style="340" customWidth="1"/>
    <col min="13834" max="13834" width="20.5703125" style="340" customWidth="1"/>
    <col min="13835" max="13842" width="11.7109375" style="340" customWidth="1"/>
    <col min="13843" max="13843" width="45.140625" style="340" customWidth="1"/>
    <col min="13844" max="13854" width="11.7109375" style="340" customWidth="1"/>
    <col min="13855" max="14062" width="11.7109375" style="340"/>
    <col min="14063" max="14063" width="4.140625" style="340" customWidth="1"/>
    <col min="14064" max="14064" width="15.85546875" style="340" bestFit="1" customWidth="1"/>
    <col min="14065" max="14065" width="30.7109375" style="340" customWidth="1"/>
    <col min="14066" max="14067" width="32.5703125" style="340" customWidth="1"/>
    <col min="14068" max="14068" width="14.5703125" style="340" customWidth="1"/>
    <col min="14069" max="14069" width="12.28515625" style="340" customWidth="1"/>
    <col min="14070" max="14070" width="12.5703125" style="340" customWidth="1"/>
    <col min="14071" max="14071" width="27" style="340" customWidth="1"/>
    <col min="14072" max="14072" width="15" style="340" customWidth="1"/>
    <col min="14073" max="14073" width="18.28515625" style="340" customWidth="1"/>
    <col min="14074" max="14074" width="18.85546875" style="340" customWidth="1"/>
    <col min="14075" max="14075" width="14.140625" style="340" customWidth="1"/>
    <col min="14076" max="14076" width="16.7109375" style="340" customWidth="1"/>
    <col min="14077" max="14077" width="14.85546875" style="340" customWidth="1"/>
    <col min="14078" max="14078" width="15.42578125" style="340" customWidth="1"/>
    <col min="14079" max="14080" width="6.5703125" style="340" customWidth="1"/>
    <col min="14081" max="14081" width="10.7109375" style="340" bestFit="1" customWidth="1"/>
    <col min="14082" max="14082" width="4.85546875" style="340" customWidth="1"/>
    <col min="14083" max="14083" width="10.140625" style="340" customWidth="1"/>
    <col min="14084" max="14084" width="12.28515625" style="340" customWidth="1"/>
    <col min="14085" max="14085" width="10.28515625" style="340" customWidth="1"/>
    <col min="14086" max="14086" width="12" style="340" customWidth="1"/>
    <col min="14087" max="14087" width="6.140625" style="340" customWidth="1"/>
    <col min="14088" max="14088" width="10.5703125" style="340" customWidth="1"/>
    <col min="14089" max="14089" width="14.140625" style="340" customWidth="1"/>
    <col min="14090" max="14090" width="20.5703125" style="340" customWidth="1"/>
    <col min="14091" max="14098" width="11.7109375" style="340" customWidth="1"/>
    <col min="14099" max="14099" width="45.140625" style="340" customWidth="1"/>
    <col min="14100" max="14110" width="11.7109375" style="340" customWidth="1"/>
    <col min="14111" max="14318" width="11.7109375" style="340"/>
    <col min="14319" max="14319" width="4.140625" style="340" customWidth="1"/>
    <col min="14320" max="14320" width="15.85546875" style="340" bestFit="1" customWidth="1"/>
    <col min="14321" max="14321" width="30.7109375" style="340" customWidth="1"/>
    <col min="14322" max="14323" width="32.5703125" style="340" customWidth="1"/>
    <col min="14324" max="14324" width="14.5703125" style="340" customWidth="1"/>
    <col min="14325" max="14325" width="12.28515625" style="340" customWidth="1"/>
    <col min="14326" max="14326" width="12.5703125" style="340" customWidth="1"/>
    <col min="14327" max="14327" width="27" style="340" customWidth="1"/>
    <col min="14328" max="14328" width="15" style="340" customWidth="1"/>
    <col min="14329" max="14329" width="18.28515625" style="340" customWidth="1"/>
    <col min="14330" max="14330" width="18.85546875" style="340" customWidth="1"/>
    <col min="14331" max="14331" width="14.140625" style="340" customWidth="1"/>
    <col min="14332" max="14332" width="16.7109375" style="340" customWidth="1"/>
    <col min="14333" max="14333" width="14.85546875" style="340" customWidth="1"/>
    <col min="14334" max="14334" width="15.42578125" style="340" customWidth="1"/>
    <col min="14335" max="14336" width="6.5703125" style="340" customWidth="1"/>
    <col min="14337" max="14337" width="10.7109375" style="340" bestFit="1" customWidth="1"/>
    <col min="14338" max="14338" width="4.85546875" style="340" customWidth="1"/>
    <col min="14339" max="14339" width="10.140625" style="340" customWidth="1"/>
    <col min="14340" max="14340" width="12.28515625" style="340" customWidth="1"/>
    <col min="14341" max="14341" width="10.28515625" style="340" customWidth="1"/>
    <col min="14342" max="14342" width="12" style="340" customWidth="1"/>
    <col min="14343" max="14343" width="6.140625" style="340" customWidth="1"/>
    <col min="14344" max="14344" width="10.5703125" style="340" customWidth="1"/>
    <col min="14345" max="14345" width="14.140625" style="340" customWidth="1"/>
    <col min="14346" max="14346" width="20.5703125" style="340" customWidth="1"/>
    <col min="14347" max="14354" width="11.7109375" style="340" customWidth="1"/>
    <col min="14355" max="14355" width="45.140625" style="340" customWidth="1"/>
    <col min="14356" max="14366" width="11.7109375" style="340" customWidth="1"/>
    <col min="14367" max="14574" width="11.7109375" style="340"/>
    <col min="14575" max="14575" width="4.140625" style="340" customWidth="1"/>
    <col min="14576" max="14576" width="15.85546875" style="340" bestFit="1" customWidth="1"/>
    <col min="14577" max="14577" width="30.7109375" style="340" customWidth="1"/>
    <col min="14578" max="14579" width="32.5703125" style="340" customWidth="1"/>
    <col min="14580" max="14580" width="14.5703125" style="340" customWidth="1"/>
    <col min="14581" max="14581" width="12.28515625" style="340" customWidth="1"/>
    <col min="14582" max="14582" width="12.5703125" style="340" customWidth="1"/>
    <col min="14583" max="14583" width="27" style="340" customWidth="1"/>
    <col min="14584" max="14584" width="15" style="340" customWidth="1"/>
    <col min="14585" max="14585" width="18.28515625" style="340" customWidth="1"/>
    <col min="14586" max="14586" width="18.85546875" style="340" customWidth="1"/>
    <col min="14587" max="14587" width="14.140625" style="340" customWidth="1"/>
    <col min="14588" max="14588" width="16.7109375" style="340" customWidth="1"/>
    <col min="14589" max="14589" width="14.85546875" style="340" customWidth="1"/>
    <col min="14590" max="14590" width="15.42578125" style="340" customWidth="1"/>
    <col min="14591" max="14592" width="6.5703125" style="340" customWidth="1"/>
    <col min="14593" max="14593" width="10.7109375" style="340" bestFit="1" customWidth="1"/>
    <col min="14594" max="14594" width="4.85546875" style="340" customWidth="1"/>
    <col min="14595" max="14595" width="10.140625" style="340" customWidth="1"/>
    <col min="14596" max="14596" width="12.28515625" style="340" customWidth="1"/>
    <col min="14597" max="14597" width="10.28515625" style="340" customWidth="1"/>
    <col min="14598" max="14598" width="12" style="340" customWidth="1"/>
    <col min="14599" max="14599" width="6.140625" style="340" customWidth="1"/>
    <col min="14600" max="14600" width="10.5703125" style="340" customWidth="1"/>
    <col min="14601" max="14601" width="14.140625" style="340" customWidth="1"/>
    <col min="14602" max="14602" width="20.5703125" style="340" customWidth="1"/>
    <col min="14603" max="14610" width="11.7109375" style="340" customWidth="1"/>
    <col min="14611" max="14611" width="45.140625" style="340" customWidth="1"/>
    <col min="14612" max="14622" width="11.7109375" style="340" customWidth="1"/>
    <col min="14623" max="14830" width="11.7109375" style="340"/>
    <col min="14831" max="14831" width="4.140625" style="340" customWidth="1"/>
    <col min="14832" max="14832" width="15.85546875" style="340" bestFit="1" customWidth="1"/>
    <col min="14833" max="14833" width="30.7109375" style="340" customWidth="1"/>
    <col min="14834" max="14835" width="32.5703125" style="340" customWidth="1"/>
    <col min="14836" max="14836" width="14.5703125" style="340" customWidth="1"/>
    <col min="14837" max="14837" width="12.28515625" style="340" customWidth="1"/>
    <col min="14838" max="14838" width="12.5703125" style="340" customWidth="1"/>
    <col min="14839" max="14839" width="27" style="340" customWidth="1"/>
    <col min="14840" max="14840" width="15" style="340" customWidth="1"/>
    <col min="14841" max="14841" width="18.28515625" style="340" customWidth="1"/>
    <col min="14842" max="14842" width="18.85546875" style="340" customWidth="1"/>
    <col min="14843" max="14843" width="14.140625" style="340" customWidth="1"/>
    <col min="14844" max="14844" width="16.7109375" style="340" customWidth="1"/>
    <col min="14845" max="14845" width="14.85546875" style="340" customWidth="1"/>
    <col min="14846" max="14846" width="15.42578125" style="340" customWidth="1"/>
    <col min="14847" max="14848" width="6.5703125" style="340" customWidth="1"/>
    <col min="14849" max="14849" width="10.7109375" style="340" bestFit="1" customWidth="1"/>
    <col min="14850" max="14850" width="4.85546875" style="340" customWidth="1"/>
    <col min="14851" max="14851" width="10.140625" style="340" customWidth="1"/>
    <col min="14852" max="14852" width="12.28515625" style="340" customWidth="1"/>
    <col min="14853" max="14853" width="10.28515625" style="340" customWidth="1"/>
    <col min="14854" max="14854" width="12" style="340" customWidth="1"/>
    <col min="14855" max="14855" width="6.140625" style="340" customWidth="1"/>
    <col min="14856" max="14856" width="10.5703125" style="340" customWidth="1"/>
    <col min="14857" max="14857" width="14.140625" style="340" customWidth="1"/>
    <col min="14858" max="14858" width="20.5703125" style="340" customWidth="1"/>
    <col min="14859" max="14866" width="11.7109375" style="340" customWidth="1"/>
    <col min="14867" max="14867" width="45.140625" style="340" customWidth="1"/>
    <col min="14868" max="14878" width="11.7109375" style="340" customWidth="1"/>
    <col min="14879" max="15086" width="11.7109375" style="340"/>
    <col min="15087" max="15087" width="4.140625" style="340" customWidth="1"/>
    <col min="15088" max="15088" width="15.85546875" style="340" bestFit="1" customWidth="1"/>
    <col min="15089" max="15089" width="30.7109375" style="340" customWidth="1"/>
    <col min="15090" max="15091" width="32.5703125" style="340" customWidth="1"/>
    <col min="15092" max="15092" width="14.5703125" style="340" customWidth="1"/>
    <col min="15093" max="15093" width="12.28515625" style="340" customWidth="1"/>
    <col min="15094" max="15094" width="12.5703125" style="340" customWidth="1"/>
    <col min="15095" max="15095" width="27" style="340" customWidth="1"/>
    <col min="15096" max="15096" width="15" style="340" customWidth="1"/>
    <col min="15097" max="15097" width="18.28515625" style="340" customWidth="1"/>
    <col min="15098" max="15098" width="18.85546875" style="340" customWidth="1"/>
    <col min="15099" max="15099" width="14.140625" style="340" customWidth="1"/>
    <col min="15100" max="15100" width="16.7109375" style="340" customWidth="1"/>
    <col min="15101" max="15101" width="14.85546875" style="340" customWidth="1"/>
    <col min="15102" max="15102" width="15.42578125" style="340" customWidth="1"/>
    <col min="15103" max="15104" width="6.5703125" style="340" customWidth="1"/>
    <col min="15105" max="15105" width="10.7109375" style="340" bestFit="1" customWidth="1"/>
    <col min="15106" max="15106" width="4.85546875" style="340" customWidth="1"/>
    <col min="15107" max="15107" width="10.140625" style="340" customWidth="1"/>
    <col min="15108" max="15108" width="12.28515625" style="340" customWidth="1"/>
    <col min="15109" max="15109" width="10.28515625" style="340" customWidth="1"/>
    <col min="15110" max="15110" width="12" style="340" customWidth="1"/>
    <col min="15111" max="15111" width="6.140625" style="340" customWidth="1"/>
    <col min="15112" max="15112" width="10.5703125" style="340" customWidth="1"/>
    <col min="15113" max="15113" width="14.140625" style="340" customWidth="1"/>
    <col min="15114" max="15114" width="20.5703125" style="340" customWidth="1"/>
    <col min="15115" max="15122" width="11.7109375" style="340" customWidth="1"/>
    <col min="15123" max="15123" width="45.140625" style="340" customWidth="1"/>
    <col min="15124" max="15134" width="11.7109375" style="340" customWidth="1"/>
    <col min="15135" max="15342" width="11.7109375" style="340"/>
    <col min="15343" max="15343" width="4.140625" style="340" customWidth="1"/>
    <col min="15344" max="15344" width="15.85546875" style="340" bestFit="1" customWidth="1"/>
    <col min="15345" max="15345" width="30.7109375" style="340" customWidth="1"/>
    <col min="15346" max="15347" width="32.5703125" style="340" customWidth="1"/>
    <col min="15348" max="15348" width="14.5703125" style="340" customWidth="1"/>
    <col min="15349" max="15349" width="12.28515625" style="340" customWidth="1"/>
    <col min="15350" max="15350" width="12.5703125" style="340" customWidth="1"/>
    <col min="15351" max="15351" width="27" style="340" customWidth="1"/>
    <col min="15352" max="15352" width="15" style="340" customWidth="1"/>
    <col min="15353" max="15353" width="18.28515625" style="340" customWidth="1"/>
    <col min="15354" max="15354" width="18.85546875" style="340" customWidth="1"/>
    <col min="15355" max="15355" width="14.140625" style="340" customWidth="1"/>
    <col min="15356" max="15356" width="16.7109375" style="340" customWidth="1"/>
    <col min="15357" max="15357" width="14.85546875" style="340" customWidth="1"/>
    <col min="15358" max="15358" width="15.42578125" style="340" customWidth="1"/>
    <col min="15359" max="15360" width="6.5703125" style="340" customWidth="1"/>
    <col min="15361" max="15361" width="10.7109375" style="340" bestFit="1" customWidth="1"/>
    <col min="15362" max="15362" width="4.85546875" style="340" customWidth="1"/>
    <col min="15363" max="15363" width="10.140625" style="340" customWidth="1"/>
    <col min="15364" max="15364" width="12.28515625" style="340" customWidth="1"/>
    <col min="15365" max="15365" width="10.28515625" style="340" customWidth="1"/>
    <col min="15366" max="15366" width="12" style="340" customWidth="1"/>
    <col min="15367" max="15367" width="6.140625" style="340" customWidth="1"/>
    <col min="15368" max="15368" width="10.5703125" style="340" customWidth="1"/>
    <col min="15369" max="15369" width="14.140625" style="340" customWidth="1"/>
    <col min="15370" max="15370" width="20.5703125" style="340" customWidth="1"/>
    <col min="15371" max="15378" width="11.7109375" style="340" customWidth="1"/>
    <col min="15379" max="15379" width="45.140625" style="340" customWidth="1"/>
    <col min="15380" max="15390" width="11.7109375" style="340" customWidth="1"/>
    <col min="15391" max="15598" width="11.7109375" style="340"/>
    <col min="15599" max="15599" width="4.140625" style="340" customWidth="1"/>
    <col min="15600" max="15600" width="15.85546875" style="340" bestFit="1" customWidth="1"/>
    <col min="15601" max="15601" width="30.7109375" style="340" customWidth="1"/>
    <col min="15602" max="15603" width="32.5703125" style="340" customWidth="1"/>
    <col min="15604" max="15604" width="14.5703125" style="340" customWidth="1"/>
    <col min="15605" max="15605" width="12.28515625" style="340" customWidth="1"/>
    <col min="15606" max="15606" width="12.5703125" style="340" customWidth="1"/>
    <col min="15607" max="15607" width="27" style="340" customWidth="1"/>
    <col min="15608" max="15608" width="15" style="340" customWidth="1"/>
    <col min="15609" max="15609" width="18.28515625" style="340" customWidth="1"/>
    <col min="15610" max="15610" width="18.85546875" style="340" customWidth="1"/>
    <col min="15611" max="15611" width="14.140625" style="340" customWidth="1"/>
    <col min="15612" max="15612" width="16.7109375" style="340" customWidth="1"/>
    <col min="15613" max="15613" width="14.85546875" style="340" customWidth="1"/>
    <col min="15614" max="15614" width="15.42578125" style="340" customWidth="1"/>
    <col min="15615" max="15616" width="6.5703125" style="340" customWidth="1"/>
    <col min="15617" max="15617" width="10.7109375" style="340" bestFit="1" customWidth="1"/>
    <col min="15618" max="15618" width="4.85546875" style="340" customWidth="1"/>
    <col min="15619" max="15619" width="10.140625" style="340" customWidth="1"/>
    <col min="15620" max="15620" width="12.28515625" style="340" customWidth="1"/>
    <col min="15621" max="15621" width="10.28515625" style="340" customWidth="1"/>
    <col min="15622" max="15622" width="12" style="340" customWidth="1"/>
    <col min="15623" max="15623" width="6.140625" style="340" customWidth="1"/>
    <col min="15624" max="15624" width="10.5703125" style="340" customWidth="1"/>
    <col min="15625" max="15625" width="14.140625" style="340" customWidth="1"/>
    <col min="15626" max="15626" width="20.5703125" style="340" customWidth="1"/>
    <col min="15627" max="15634" width="11.7109375" style="340" customWidth="1"/>
    <col min="15635" max="15635" width="45.140625" style="340" customWidth="1"/>
    <col min="15636" max="15646" width="11.7109375" style="340" customWidth="1"/>
    <col min="15647" max="15854" width="11.7109375" style="340"/>
    <col min="15855" max="15855" width="4.140625" style="340" customWidth="1"/>
    <col min="15856" max="15856" width="15.85546875" style="340" bestFit="1" customWidth="1"/>
    <col min="15857" max="15857" width="30.7109375" style="340" customWidth="1"/>
    <col min="15858" max="15859" width="32.5703125" style="340" customWidth="1"/>
    <col min="15860" max="15860" width="14.5703125" style="340" customWidth="1"/>
    <col min="15861" max="15861" width="12.28515625" style="340" customWidth="1"/>
    <col min="15862" max="15862" width="12.5703125" style="340" customWidth="1"/>
    <col min="15863" max="15863" width="27" style="340" customWidth="1"/>
    <col min="15864" max="15864" width="15" style="340" customWidth="1"/>
    <col min="15865" max="15865" width="18.28515625" style="340" customWidth="1"/>
    <col min="15866" max="15866" width="18.85546875" style="340" customWidth="1"/>
    <col min="15867" max="15867" width="14.140625" style="340" customWidth="1"/>
    <col min="15868" max="15868" width="16.7109375" style="340" customWidth="1"/>
    <col min="15869" max="15869" width="14.85546875" style="340" customWidth="1"/>
    <col min="15870" max="15870" width="15.42578125" style="340" customWidth="1"/>
    <col min="15871" max="15872" width="6.5703125" style="340" customWidth="1"/>
    <col min="15873" max="15873" width="10.7109375" style="340" bestFit="1" customWidth="1"/>
    <col min="15874" max="15874" width="4.85546875" style="340" customWidth="1"/>
    <col min="15875" max="15875" width="10.140625" style="340" customWidth="1"/>
    <col min="15876" max="15876" width="12.28515625" style="340" customWidth="1"/>
    <col min="15877" max="15877" width="10.28515625" style="340" customWidth="1"/>
    <col min="15878" max="15878" width="12" style="340" customWidth="1"/>
    <col min="15879" max="15879" width="6.140625" style="340" customWidth="1"/>
    <col min="15880" max="15880" width="10.5703125" style="340" customWidth="1"/>
    <col min="15881" max="15881" width="14.140625" style="340" customWidth="1"/>
    <col min="15882" max="15882" width="20.5703125" style="340" customWidth="1"/>
    <col min="15883" max="15890" width="11.7109375" style="340" customWidth="1"/>
    <col min="15891" max="15891" width="45.140625" style="340" customWidth="1"/>
    <col min="15892" max="15902" width="11.7109375" style="340" customWidth="1"/>
    <col min="15903" max="16110" width="11.7109375" style="340"/>
    <col min="16111" max="16111" width="4.140625" style="340" customWidth="1"/>
    <col min="16112" max="16112" width="15.85546875" style="340" bestFit="1" customWidth="1"/>
    <col min="16113" max="16113" width="30.7109375" style="340" customWidth="1"/>
    <col min="16114" max="16115" width="32.5703125" style="340" customWidth="1"/>
    <col min="16116" max="16116" width="14.5703125" style="340" customWidth="1"/>
    <col min="16117" max="16117" width="12.28515625" style="340" customWidth="1"/>
    <col min="16118" max="16118" width="12.5703125" style="340" customWidth="1"/>
    <col min="16119" max="16119" width="27" style="340" customWidth="1"/>
    <col min="16120" max="16120" width="15" style="340" customWidth="1"/>
    <col min="16121" max="16121" width="18.28515625" style="340" customWidth="1"/>
    <col min="16122" max="16122" width="18.85546875" style="340" customWidth="1"/>
    <col min="16123" max="16123" width="14.140625" style="340" customWidth="1"/>
    <col min="16124" max="16124" width="16.7109375" style="340" customWidth="1"/>
    <col min="16125" max="16125" width="14.85546875" style="340" customWidth="1"/>
    <col min="16126" max="16126" width="15.42578125" style="340" customWidth="1"/>
    <col min="16127" max="16128" width="6.5703125" style="340" customWidth="1"/>
    <col min="16129" max="16129" width="10.7109375" style="340" bestFit="1" customWidth="1"/>
    <col min="16130" max="16130" width="4.85546875" style="340" customWidth="1"/>
    <col min="16131" max="16131" width="10.140625" style="340" customWidth="1"/>
    <col min="16132" max="16132" width="12.28515625" style="340" customWidth="1"/>
    <col min="16133" max="16133" width="10.28515625" style="340" customWidth="1"/>
    <col min="16134" max="16134" width="12" style="340" customWidth="1"/>
    <col min="16135" max="16135" width="6.140625" style="340" customWidth="1"/>
    <col min="16136" max="16136" width="10.5703125" style="340" customWidth="1"/>
    <col min="16137" max="16137" width="14.140625" style="340" customWidth="1"/>
    <col min="16138" max="16138" width="20.5703125" style="340" customWidth="1"/>
    <col min="16139" max="16146" width="11.7109375" style="340" customWidth="1"/>
    <col min="16147" max="16147" width="45.140625" style="340" customWidth="1"/>
    <col min="16148" max="16158" width="11.7109375" style="340" customWidth="1"/>
    <col min="16159" max="16384" width="11.7109375" style="340"/>
  </cols>
  <sheetData>
    <row r="1" spans="1:19" s="321" customFormat="1" ht="21" x14ac:dyDescent="0.2">
      <c r="A1" s="796"/>
      <c r="B1" s="796"/>
      <c r="C1" s="796"/>
      <c r="D1" s="796"/>
      <c r="E1" s="796"/>
      <c r="F1" s="796"/>
      <c r="G1" s="796"/>
      <c r="H1" s="796"/>
      <c r="I1" s="796"/>
      <c r="J1" s="797"/>
      <c r="O1" s="322"/>
      <c r="P1" s="322"/>
      <c r="Q1" s="322"/>
      <c r="R1" s="322"/>
      <c r="S1" s="453"/>
    </row>
    <row r="2" spans="1:19" s="321" customFormat="1" ht="21" x14ac:dyDescent="0.2">
      <c r="A2" s="460"/>
      <c r="B2" s="612"/>
      <c r="C2" s="612"/>
      <c r="D2" s="612"/>
      <c r="E2" s="325"/>
      <c r="F2" s="612"/>
      <c r="G2" s="612"/>
      <c r="H2" s="612"/>
      <c r="I2" s="612"/>
      <c r="J2" s="454"/>
      <c r="O2" s="322"/>
      <c r="P2" s="322"/>
      <c r="Q2" s="322"/>
      <c r="R2" s="322"/>
      <c r="S2" s="453"/>
    </row>
    <row r="3" spans="1:19" s="321" customFormat="1" ht="21" x14ac:dyDescent="0.2">
      <c r="A3" s="460"/>
      <c r="B3" s="612"/>
      <c r="C3" s="612"/>
      <c r="D3" s="612"/>
      <c r="E3" s="325"/>
      <c r="F3" s="612"/>
      <c r="G3" s="612"/>
      <c r="H3" s="612"/>
      <c r="I3" s="612"/>
      <c r="J3" s="454"/>
      <c r="O3" s="322"/>
      <c r="P3" s="322"/>
      <c r="Q3" s="322"/>
      <c r="R3" s="322"/>
      <c r="S3" s="453"/>
    </row>
    <row r="4" spans="1:19" s="321" customFormat="1" ht="21" x14ac:dyDescent="0.2">
      <c r="A4" s="460"/>
      <c r="B4" s="612"/>
      <c r="C4" s="612"/>
      <c r="D4" s="612"/>
      <c r="E4" s="325"/>
      <c r="F4" s="612"/>
      <c r="G4" s="612"/>
      <c r="H4" s="612"/>
      <c r="I4" s="612"/>
      <c r="J4" s="454"/>
      <c r="O4" s="322"/>
      <c r="P4" s="322"/>
      <c r="Q4" s="322"/>
      <c r="R4" s="322"/>
      <c r="S4" s="453"/>
    </row>
    <row r="5" spans="1:19" s="321" customFormat="1" ht="21" x14ac:dyDescent="0.2">
      <c r="A5" s="460"/>
      <c r="B5" s="612"/>
      <c r="C5" s="612"/>
      <c r="D5" s="612"/>
      <c r="E5" s="325"/>
      <c r="F5" s="612"/>
      <c r="G5" s="612"/>
      <c r="H5" s="612"/>
      <c r="I5" s="612"/>
      <c r="J5" s="454"/>
      <c r="O5" s="322"/>
      <c r="P5" s="322"/>
      <c r="Q5" s="322"/>
      <c r="R5" s="322"/>
      <c r="S5" s="453"/>
    </row>
    <row r="6" spans="1:19" s="321" customFormat="1" ht="21" x14ac:dyDescent="0.2">
      <c r="A6" s="460"/>
      <c r="B6" s="612"/>
      <c r="C6" s="612"/>
      <c r="D6" s="612"/>
      <c r="E6" s="325"/>
      <c r="F6" s="612"/>
      <c r="G6" s="612"/>
      <c r="H6" s="612"/>
      <c r="I6" s="612"/>
      <c r="J6" s="454"/>
      <c r="O6" s="322"/>
      <c r="P6" s="322"/>
      <c r="Q6" s="322"/>
      <c r="R6" s="322"/>
      <c r="S6" s="453"/>
    </row>
    <row r="7" spans="1:19" s="321" customFormat="1" ht="21" x14ac:dyDescent="0.2">
      <c r="A7" s="460"/>
      <c r="B7" s="612"/>
      <c r="C7" s="612"/>
      <c r="D7" s="612"/>
      <c r="E7" s="325"/>
      <c r="F7" s="612"/>
      <c r="G7" s="612"/>
      <c r="H7" s="612"/>
      <c r="I7" s="612"/>
      <c r="J7" s="454"/>
      <c r="O7" s="322"/>
      <c r="P7" s="322"/>
      <c r="Q7" s="322"/>
      <c r="R7" s="322"/>
      <c r="S7" s="453"/>
    </row>
    <row r="8" spans="1:19" s="321" customFormat="1" ht="21" x14ac:dyDescent="0.2">
      <c r="A8" s="460"/>
      <c r="B8" s="612"/>
      <c r="C8" s="612"/>
      <c r="D8" s="612"/>
      <c r="E8" s="325"/>
      <c r="F8" s="612"/>
      <c r="G8" s="612"/>
      <c r="H8" s="612"/>
      <c r="I8" s="612"/>
      <c r="J8" s="454"/>
      <c r="O8" s="322"/>
      <c r="P8" s="322"/>
      <c r="Q8" s="322"/>
      <c r="R8" s="322"/>
      <c r="S8" s="453"/>
    </row>
    <row r="9" spans="1:19" s="321" customFormat="1" ht="21" x14ac:dyDescent="0.2">
      <c r="A9" s="460"/>
      <c r="B9" s="612"/>
      <c r="C9" s="612"/>
      <c r="D9" s="612"/>
      <c r="E9" s="324"/>
      <c r="F9" s="612"/>
      <c r="G9" s="612"/>
      <c r="H9" s="612"/>
      <c r="I9" s="612"/>
      <c r="J9" s="454"/>
      <c r="O9" s="322"/>
      <c r="P9" s="322"/>
      <c r="Q9" s="322"/>
      <c r="R9" s="322"/>
      <c r="S9" s="453"/>
    </row>
    <row r="10" spans="1:19" s="455" customFormat="1" ht="33.75" customHeight="1" x14ac:dyDescent="0.2">
      <c r="A10" s="845" t="s">
        <v>6503</v>
      </c>
      <c r="B10" s="845"/>
      <c r="C10" s="845"/>
      <c r="D10" s="845"/>
      <c r="E10" s="845"/>
      <c r="F10" s="845"/>
      <c r="G10" s="845"/>
      <c r="H10" s="845"/>
      <c r="I10" s="845"/>
      <c r="J10" s="845"/>
      <c r="K10" s="845"/>
      <c r="L10" s="845"/>
      <c r="M10" s="845"/>
      <c r="N10" s="845"/>
      <c r="O10" s="845"/>
      <c r="P10" s="845"/>
      <c r="Q10" s="845"/>
      <c r="R10" s="845"/>
      <c r="S10" s="845"/>
    </row>
    <row r="11" spans="1:19" s="455" customFormat="1" ht="31.5" customHeight="1" x14ac:dyDescent="0.2">
      <c r="A11" s="846" t="s">
        <v>9725</v>
      </c>
      <c r="B11" s="846"/>
      <c r="C11" s="846"/>
      <c r="D11" s="846"/>
      <c r="E11" s="846"/>
      <c r="F11" s="846"/>
      <c r="G11" s="846"/>
      <c r="H11" s="846"/>
      <c r="I11" s="846"/>
      <c r="J11" s="846"/>
      <c r="K11" s="846"/>
      <c r="L11" s="846"/>
      <c r="M11" s="846"/>
      <c r="N11" s="846"/>
      <c r="O11" s="846"/>
      <c r="P11" s="846"/>
      <c r="Q11" s="846"/>
      <c r="R11" s="846"/>
      <c r="S11" s="846"/>
    </row>
    <row r="12" spans="1:19" s="455" customFormat="1" ht="31.5" customHeight="1" x14ac:dyDescent="0.5">
      <c r="A12" s="847" t="s">
        <v>9294</v>
      </c>
      <c r="B12" s="847"/>
      <c r="C12" s="847"/>
      <c r="D12" s="847"/>
      <c r="E12" s="847"/>
      <c r="F12" s="847"/>
      <c r="G12" s="847"/>
      <c r="H12" s="847"/>
      <c r="I12" s="847"/>
      <c r="J12" s="847"/>
      <c r="K12" s="847"/>
      <c r="L12" s="847"/>
      <c r="M12" s="847"/>
      <c r="N12" s="847"/>
      <c r="O12" s="847"/>
      <c r="P12" s="847"/>
      <c r="Q12" s="847"/>
      <c r="R12" s="847"/>
      <c r="S12" s="847"/>
    </row>
    <row r="13" spans="1:19" s="321" customFormat="1" ht="12" customHeight="1" thickBot="1" x14ac:dyDescent="0.25">
      <c r="A13" s="944"/>
      <c r="B13" s="944"/>
      <c r="C13" s="944"/>
      <c r="D13" s="944"/>
      <c r="E13" s="611"/>
      <c r="F13" s="326"/>
      <c r="G13" s="327"/>
      <c r="H13" s="326"/>
      <c r="I13" s="329"/>
      <c r="J13" s="456"/>
      <c r="O13" s="322"/>
      <c r="P13" s="322"/>
      <c r="Q13" s="322"/>
      <c r="R13" s="322"/>
      <c r="S13" s="453"/>
    </row>
    <row r="14" spans="1:19" s="457" customFormat="1" ht="47.25" customHeight="1" thickTop="1" x14ac:dyDescent="0.15">
      <c r="A14" s="929" t="s">
        <v>6505</v>
      </c>
      <c r="B14" s="931" t="s">
        <v>8022</v>
      </c>
      <c r="C14" s="931" t="s">
        <v>8679</v>
      </c>
      <c r="D14" s="931" t="s">
        <v>5685</v>
      </c>
      <c r="E14" s="931" t="s">
        <v>5686</v>
      </c>
      <c r="F14" s="933" t="s">
        <v>5687</v>
      </c>
      <c r="G14" s="933" t="s">
        <v>8680</v>
      </c>
      <c r="H14" s="931" t="s">
        <v>8681</v>
      </c>
      <c r="I14" s="931" t="s">
        <v>5690</v>
      </c>
      <c r="J14" s="931" t="s">
        <v>5691</v>
      </c>
      <c r="K14" s="931" t="s">
        <v>3390</v>
      </c>
      <c r="L14" s="931"/>
      <c r="M14" s="931" t="s">
        <v>3391</v>
      </c>
      <c r="N14" s="931"/>
      <c r="O14" s="931" t="s">
        <v>3392</v>
      </c>
      <c r="P14" s="931"/>
      <c r="Q14" s="931"/>
      <c r="R14" s="931"/>
      <c r="S14" s="945" t="s">
        <v>3393</v>
      </c>
    </row>
    <row r="15" spans="1:19" s="457" customFormat="1" ht="9.75" x14ac:dyDescent="0.15">
      <c r="A15" s="930"/>
      <c r="B15" s="932"/>
      <c r="C15" s="932"/>
      <c r="D15" s="932"/>
      <c r="E15" s="932"/>
      <c r="F15" s="934"/>
      <c r="G15" s="934"/>
      <c r="H15" s="932"/>
      <c r="I15" s="932"/>
      <c r="J15" s="932"/>
      <c r="K15" s="639" t="s">
        <v>3396</v>
      </c>
      <c r="L15" s="639" t="s">
        <v>5692</v>
      </c>
      <c r="M15" s="639" t="s">
        <v>3396</v>
      </c>
      <c r="N15" s="639" t="s">
        <v>3395</v>
      </c>
      <c r="O15" s="639" t="s">
        <v>1795</v>
      </c>
      <c r="P15" s="639" t="s">
        <v>1796</v>
      </c>
      <c r="Q15" s="639" t="s">
        <v>1797</v>
      </c>
      <c r="R15" s="639" t="s">
        <v>1798</v>
      </c>
      <c r="S15" s="946"/>
    </row>
    <row r="16" spans="1:19" s="574" customFormat="1" ht="56.25" customHeight="1" x14ac:dyDescent="0.15">
      <c r="A16" s="638">
        <v>1</v>
      </c>
      <c r="B16" s="644" t="s">
        <v>8023</v>
      </c>
      <c r="C16" s="645" t="s">
        <v>8682</v>
      </c>
      <c r="D16" s="645" t="s">
        <v>5694</v>
      </c>
      <c r="E16" s="645" t="s">
        <v>5695</v>
      </c>
      <c r="F16" s="646">
        <v>16800</v>
      </c>
      <c r="G16" s="646" t="s">
        <v>5696</v>
      </c>
      <c r="H16" s="647">
        <v>43124</v>
      </c>
      <c r="I16" s="648" t="s">
        <v>9295</v>
      </c>
      <c r="J16" s="498" t="s">
        <v>7553</v>
      </c>
      <c r="K16" s="665" t="s">
        <v>9225</v>
      </c>
      <c r="L16" s="665" t="s">
        <v>9225</v>
      </c>
      <c r="M16" s="665" t="s">
        <v>9225</v>
      </c>
      <c r="N16" s="665" t="s">
        <v>9225</v>
      </c>
      <c r="O16" s="665" t="s">
        <v>9225</v>
      </c>
      <c r="P16" s="665" t="s">
        <v>9225</v>
      </c>
      <c r="Q16" s="665" t="s">
        <v>9225</v>
      </c>
      <c r="R16" s="665" t="s">
        <v>9225</v>
      </c>
      <c r="S16" s="666"/>
    </row>
    <row r="17" spans="1:19" s="574" customFormat="1" ht="69.75" customHeight="1" x14ac:dyDescent="0.15">
      <c r="A17" s="638">
        <v>2</v>
      </c>
      <c r="B17" s="644" t="s">
        <v>8024</v>
      </c>
      <c r="C17" s="645" t="s">
        <v>8683</v>
      </c>
      <c r="D17" s="645" t="s">
        <v>5701</v>
      </c>
      <c r="E17" s="645" t="s">
        <v>5695</v>
      </c>
      <c r="F17" s="646">
        <v>12000</v>
      </c>
      <c r="G17" s="646" t="s">
        <v>5696</v>
      </c>
      <c r="H17" s="647">
        <v>43124</v>
      </c>
      <c r="I17" s="648" t="s">
        <v>9295</v>
      </c>
      <c r="J17" s="498" t="s">
        <v>7554</v>
      </c>
      <c r="K17" s="665" t="s">
        <v>9225</v>
      </c>
      <c r="L17" s="665" t="s">
        <v>9225</v>
      </c>
      <c r="M17" s="665" t="s">
        <v>9225</v>
      </c>
      <c r="N17" s="665" t="s">
        <v>9225</v>
      </c>
      <c r="O17" s="665" t="s">
        <v>9225</v>
      </c>
      <c r="P17" s="665" t="s">
        <v>9225</v>
      </c>
      <c r="Q17" s="665" t="s">
        <v>9225</v>
      </c>
      <c r="R17" s="665" t="s">
        <v>9225</v>
      </c>
      <c r="S17" s="666"/>
    </row>
    <row r="18" spans="1:19" s="574" customFormat="1" ht="70.5" customHeight="1" x14ac:dyDescent="0.15">
      <c r="A18" s="638">
        <v>3</v>
      </c>
      <c r="B18" s="644" t="s">
        <v>6511</v>
      </c>
      <c r="C18" s="645" t="s">
        <v>8684</v>
      </c>
      <c r="D18" s="645" t="s">
        <v>5704</v>
      </c>
      <c r="E18" s="645" t="s">
        <v>5705</v>
      </c>
      <c r="F18" s="646">
        <v>53280</v>
      </c>
      <c r="G18" s="646" t="s">
        <v>5696</v>
      </c>
      <c r="H18" s="647">
        <v>43124</v>
      </c>
      <c r="I18" s="648" t="s">
        <v>9295</v>
      </c>
      <c r="J18" s="498" t="s">
        <v>7555</v>
      </c>
      <c r="K18" s="665" t="s">
        <v>9225</v>
      </c>
      <c r="L18" s="665" t="s">
        <v>9225</v>
      </c>
      <c r="M18" s="665" t="s">
        <v>9225</v>
      </c>
      <c r="N18" s="665" t="s">
        <v>9225</v>
      </c>
      <c r="O18" s="665" t="s">
        <v>9225</v>
      </c>
      <c r="P18" s="665" t="s">
        <v>9225</v>
      </c>
      <c r="Q18" s="665" t="s">
        <v>9225</v>
      </c>
      <c r="R18" s="665" t="s">
        <v>9225</v>
      </c>
      <c r="S18" s="666"/>
    </row>
    <row r="19" spans="1:19" s="574" customFormat="1" ht="73.5" customHeight="1" x14ac:dyDescent="0.15">
      <c r="A19" s="638">
        <v>4</v>
      </c>
      <c r="B19" s="644" t="s">
        <v>9296</v>
      </c>
      <c r="C19" s="645" t="s">
        <v>8699</v>
      </c>
      <c r="D19" s="645" t="s">
        <v>8487</v>
      </c>
      <c r="E19" s="645" t="s">
        <v>8488</v>
      </c>
      <c r="F19" s="646">
        <v>2567</v>
      </c>
      <c r="G19" s="646" t="s">
        <v>5696</v>
      </c>
      <c r="H19" s="647">
        <v>43111</v>
      </c>
      <c r="I19" s="648" t="s">
        <v>9297</v>
      </c>
      <c r="J19" s="498" t="s">
        <v>9297</v>
      </c>
      <c r="K19" s="662"/>
      <c r="L19" s="663"/>
      <c r="M19" s="662"/>
      <c r="N19" s="663"/>
      <c r="O19" s="664"/>
      <c r="P19" s="664"/>
      <c r="Q19" s="664"/>
      <c r="R19" s="664"/>
      <c r="S19" s="666"/>
    </row>
    <row r="20" spans="1:19" s="574" customFormat="1" ht="60.75" customHeight="1" x14ac:dyDescent="0.15">
      <c r="A20" s="638">
        <v>5</v>
      </c>
      <c r="B20" s="644" t="s">
        <v>9298</v>
      </c>
      <c r="C20" s="645" t="s">
        <v>9299</v>
      </c>
      <c r="D20" s="645" t="s">
        <v>5824</v>
      </c>
      <c r="E20" s="645" t="s">
        <v>9300</v>
      </c>
      <c r="F20" s="646">
        <v>14700</v>
      </c>
      <c r="G20" s="646" t="s">
        <v>5734</v>
      </c>
      <c r="H20" s="647">
        <v>43132</v>
      </c>
      <c r="I20" s="648" t="s">
        <v>9301</v>
      </c>
      <c r="J20" s="498" t="s">
        <v>9302</v>
      </c>
      <c r="K20" s="662"/>
      <c r="L20" s="663"/>
      <c r="M20" s="662"/>
      <c r="N20" s="663"/>
      <c r="O20" s="664"/>
      <c r="P20" s="664"/>
      <c r="Q20" s="664"/>
      <c r="R20" s="664"/>
      <c r="S20" s="666"/>
    </row>
    <row r="21" spans="1:19" s="574" customFormat="1" ht="29.25" x14ac:dyDescent="0.15">
      <c r="A21" s="638">
        <v>6</v>
      </c>
      <c r="B21" s="644" t="s">
        <v>9303</v>
      </c>
      <c r="C21" s="645" t="s">
        <v>9304</v>
      </c>
      <c r="D21" s="650" t="s">
        <v>7591</v>
      </c>
      <c r="E21" s="645" t="s">
        <v>9305</v>
      </c>
      <c r="F21" s="646">
        <v>21600</v>
      </c>
      <c r="G21" s="646" t="s">
        <v>5734</v>
      </c>
      <c r="H21" s="647">
        <v>43132</v>
      </c>
      <c r="I21" s="648" t="s">
        <v>9301</v>
      </c>
      <c r="J21" s="652" t="s">
        <v>9306</v>
      </c>
      <c r="K21" s="662"/>
      <c r="L21" s="663"/>
      <c r="M21" s="662"/>
      <c r="N21" s="663"/>
      <c r="O21" s="664"/>
      <c r="P21" s="664"/>
      <c r="Q21" s="664"/>
      <c r="R21" s="664"/>
      <c r="S21" s="666"/>
    </row>
    <row r="22" spans="1:19" s="574" customFormat="1" ht="42.75" customHeight="1" x14ac:dyDescent="0.15">
      <c r="A22" s="638">
        <v>7</v>
      </c>
      <c r="B22" s="644" t="s">
        <v>9307</v>
      </c>
      <c r="C22" s="645" t="s">
        <v>8686</v>
      </c>
      <c r="D22" s="645" t="s">
        <v>8416</v>
      </c>
      <c r="E22" s="645" t="s">
        <v>7557</v>
      </c>
      <c r="F22" s="646">
        <v>68500</v>
      </c>
      <c r="G22" s="646" t="s">
        <v>5734</v>
      </c>
      <c r="H22" s="647">
        <v>43132</v>
      </c>
      <c r="I22" s="648" t="s">
        <v>9308</v>
      </c>
      <c r="J22" s="652" t="s">
        <v>9309</v>
      </c>
      <c r="K22" s="662"/>
      <c r="L22" s="663"/>
      <c r="M22" s="662"/>
      <c r="N22" s="663"/>
      <c r="O22" s="664"/>
      <c r="P22" s="664"/>
      <c r="Q22" s="664"/>
      <c r="R22" s="664"/>
      <c r="S22" s="666"/>
    </row>
    <row r="23" spans="1:19" s="574" customFormat="1" ht="41.25" customHeight="1" x14ac:dyDescent="0.15">
      <c r="A23" s="937">
        <v>8</v>
      </c>
      <c r="B23" s="938" t="s">
        <v>9310</v>
      </c>
      <c r="C23" s="939" t="s">
        <v>9311</v>
      </c>
      <c r="D23" s="645" t="s">
        <v>5722</v>
      </c>
      <c r="E23" s="939" t="s">
        <v>8427</v>
      </c>
      <c r="F23" s="646">
        <v>3500</v>
      </c>
      <c r="G23" s="646" t="s">
        <v>5696</v>
      </c>
      <c r="H23" s="647">
        <v>43125</v>
      </c>
      <c r="I23" s="648" t="s">
        <v>9312</v>
      </c>
      <c r="J23" s="498" t="s">
        <v>9313</v>
      </c>
      <c r="K23" s="662"/>
      <c r="L23" s="663"/>
      <c r="M23" s="662"/>
      <c r="N23" s="663"/>
      <c r="O23" s="664"/>
      <c r="P23" s="664"/>
      <c r="Q23" s="664"/>
      <c r="R23" s="664"/>
      <c r="S23" s="666"/>
    </row>
    <row r="24" spans="1:19" s="574" customFormat="1" ht="41.25" customHeight="1" x14ac:dyDescent="0.15">
      <c r="A24" s="937"/>
      <c r="B24" s="938"/>
      <c r="C24" s="939"/>
      <c r="D24" s="645" t="s">
        <v>8426</v>
      </c>
      <c r="E24" s="939"/>
      <c r="F24" s="646">
        <v>5000</v>
      </c>
      <c r="G24" s="646" t="s">
        <v>5696</v>
      </c>
      <c r="H24" s="647">
        <v>43125</v>
      </c>
      <c r="I24" s="648" t="s">
        <v>9312</v>
      </c>
      <c r="J24" s="498" t="s">
        <v>9314</v>
      </c>
      <c r="K24" s="662"/>
      <c r="L24" s="663"/>
      <c r="M24" s="662"/>
      <c r="N24" s="663"/>
      <c r="O24" s="664"/>
      <c r="P24" s="664"/>
      <c r="Q24" s="664"/>
      <c r="R24" s="664"/>
      <c r="S24" s="666"/>
    </row>
    <row r="25" spans="1:19" s="574" customFormat="1" ht="41.25" customHeight="1" x14ac:dyDescent="0.15">
      <c r="A25" s="937"/>
      <c r="B25" s="938"/>
      <c r="C25" s="939"/>
      <c r="D25" s="645" t="s">
        <v>6763</v>
      </c>
      <c r="E25" s="939"/>
      <c r="F25" s="646">
        <v>5000</v>
      </c>
      <c r="G25" s="646" t="s">
        <v>5696</v>
      </c>
      <c r="H25" s="647">
        <v>43125</v>
      </c>
      <c r="I25" s="648" t="s">
        <v>9312</v>
      </c>
      <c r="J25" s="498" t="s">
        <v>9315</v>
      </c>
      <c r="K25" s="662"/>
      <c r="L25" s="663"/>
      <c r="M25" s="662"/>
      <c r="N25" s="663"/>
      <c r="O25" s="664"/>
      <c r="P25" s="664"/>
      <c r="Q25" s="664"/>
      <c r="R25" s="664"/>
      <c r="S25" s="666"/>
    </row>
    <row r="26" spans="1:19" s="574" customFormat="1" ht="30" customHeight="1" x14ac:dyDescent="0.15">
      <c r="A26" s="937">
        <v>9</v>
      </c>
      <c r="B26" s="938" t="s">
        <v>9316</v>
      </c>
      <c r="C26" s="939" t="s">
        <v>9317</v>
      </c>
      <c r="D26" s="645" t="s">
        <v>5716</v>
      </c>
      <c r="E26" s="939" t="s">
        <v>7560</v>
      </c>
      <c r="F26" s="646">
        <v>90</v>
      </c>
      <c r="G26" s="646" t="s">
        <v>5696</v>
      </c>
      <c r="H26" s="940">
        <v>43109</v>
      </c>
      <c r="I26" s="648" t="s">
        <v>9318</v>
      </c>
      <c r="J26" s="498" t="s">
        <v>9319</v>
      </c>
      <c r="K26" s="662" t="s">
        <v>1799</v>
      </c>
      <c r="L26" s="663"/>
      <c r="M26" s="662" t="s">
        <v>1799</v>
      </c>
      <c r="N26" s="663"/>
      <c r="O26" s="664" t="s">
        <v>1799</v>
      </c>
      <c r="P26" s="664"/>
      <c r="Q26" s="664"/>
      <c r="R26" s="664"/>
      <c r="S26" s="666"/>
    </row>
    <row r="27" spans="1:19" s="574" customFormat="1" ht="30" customHeight="1" x14ac:dyDescent="0.15">
      <c r="A27" s="937"/>
      <c r="B27" s="938"/>
      <c r="C27" s="939"/>
      <c r="D27" s="645" t="s">
        <v>5719</v>
      </c>
      <c r="E27" s="939"/>
      <c r="F27" s="646">
        <v>90</v>
      </c>
      <c r="G27" s="646" t="s">
        <v>5696</v>
      </c>
      <c r="H27" s="940"/>
      <c r="I27" s="648" t="s">
        <v>9320</v>
      </c>
      <c r="J27" s="498" t="s">
        <v>9321</v>
      </c>
      <c r="K27" s="662" t="s">
        <v>1799</v>
      </c>
      <c r="L27" s="663"/>
      <c r="M27" s="662" t="s">
        <v>1799</v>
      </c>
      <c r="N27" s="663"/>
      <c r="O27" s="664" t="s">
        <v>1799</v>
      </c>
      <c r="P27" s="664"/>
      <c r="Q27" s="664"/>
      <c r="R27" s="664"/>
      <c r="S27" s="666"/>
    </row>
    <row r="28" spans="1:19" s="574" customFormat="1" ht="30" customHeight="1" x14ac:dyDescent="0.15">
      <c r="A28" s="937"/>
      <c r="B28" s="938"/>
      <c r="C28" s="939"/>
      <c r="D28" s="645" t="s">
        <v>5720</v>
      </c>
      <c r="E28" s="939"/>
      <c r="F28" s="646">
        <v>70</v>
      </c>
      <c r="G28" s="646" t="s">
        <v>5696</v>
      </c>
      <c r="H28" s="940"/>
      <c r="I28" s="648" t="s">
        <v>9322</v>
      </c>
      <c r="J28" s="498" t="s">
        <v>9323</v>
      </c>
      <c r="K28" s="662" t="s">
        <v>1799</v>
      </c>
      <c r="L28" s="663"/>
      <c r="M28" s="662" t="s">
        <v>1799</v>
      </c>
      <c r="N28" s="663"/>
      <c r="O28" s="664" t="s">
        <v>1799</v>
      </c>
      <c r="P28" s="664"/>
      <c r="Q28" s="664"/>
      <c r="R28" s="664"/>
      <c r="S28" s="666"/>
    </row>
    <row r="29" spans="1:19" s="574" customFormat="1" ht="30" customHeight="1" x14ac:dyDescent="0.15">
      <c r="A29" s="937"/>
      <c r="B29" s="938"/>
      <c r="C29" s="939"/>
      <c r="D29" s="645" t="s">
        <v>7565</v>
      </c>
      <c r="E29" s="939"/>
      <c r="F29" s="646">
        <v>45</v>
      </c>
      <c r="G29" s="646" t="s">
        <v>5696</v>
      </c>
      <c r="H29" s="940"/>
      <c r="I29" s="648" t="s">
        <v>9322</v>
      </c>
      <c r="J29" s="498" t="s">
        <v>9324</v>
      </c>
      <c r="K29" s="662" t="s">
        <v>1799</v>
      </c>
      <c r="L29" s="663"/>
      <c r="M29" s="662" t="s">
        <v>1799</v>
      </c>
      <c r="N29" s="663"/>
      <c r="O29" s="664" t="s">
        <v>1799</v>
      </c>
      <c r="P29" s="664"/>
      <c r="Q29" s="664"/>
      <c r="R29" s="664"/>
      <c r="S29" s="666"/>
    </row>
    <row r="30" spans="1:19" s="574" customFormat="1" ht="40.5" customHeight="1" x14ac:dyDescent="0.15">
      <c r="A30" s="937">
        <v>10</v>
      </c>
      <c r="B30" s="938" t="s">
        <v>9325</v>
      </c>
      <c r="C30" s="939" t="s">
        <v>9326</v>
      </c>
      <c r="D30" s="645" t="s">
        <v>8446</v>
      </c>
      <c r="E30" s="939" t="s">
        <v>9327</v>
      </c>
      <c r="F30" s="646">
        <v>1000</v>
      </c>
      <c r="G30" s="646" t="s">
        <v>5696</v>
      </c>
      <c r="H30" s="940">
        <v>43122</v>
      </c>
      <c r="I30" s="648" t="s">
        <v>9328</v>
      </c>
      <c r="J30" s="498" t="s">
        <v>9329</v>
      </c>
      <c r="K30" s="662"/>
      <c r="L30" s="663"/>
      <c r="M30" s="662"/>
      <c r="N30" s="663"/>
      <c r="O30" s="664"/>
      <c r="P30" s="664"/>
      <c r="Q30" s="664"/>
      <c r="R30" s="664"/>
      <c r="S30" s="666"/>
    </row>
    <row r="31" spans="1:19" s="574" customFormat="1" ht="40.5" customHeight="1" x14ac:dyDescent="0.15">
      <c r="A31" s="937"/>
      <c r="B31" s="938"/>
      <c r="C31" s="939"/>
      <c r="D31" s="645" t="s">
        <v>8450</v>
      </c>
      <c r="E31" s="939"/>
      <c r="F31" s="646">
        <v>1500</v>
      </c>
      <c r="G31" s="646" t="s">
        <v>5696</v>
      </c>
      <c r="H31" s="940"/>
      <c r="I31" s="648" t="s">
        <v>9328</v>
      </c>
      <c r="J31" s="498" t="s">
        <v>9330</v>
      </c>
      <c r="K31" s="662"/>
      <c r="L31" s="663"/>
      <c r="M31" s="662"/>
      <c r="N31" s="663"/>
      <c r="O31" s="664"/>
      <c r="P31" s="664"/>
      <c r="Q31" s="664"/>
      <c r="R31" s="664"/>
      <c r="S31" s="666"/>
    </row>
    <row r="32" spans="1:19" s="574" customFormat="1" ht="40.5" customHeight="1" x14ac:dyDescent="0.15">
      <c r="A32" s="937"/>
      <c r="B32" s="938"/>
      <c r="C32" s="939"/>
      <c r="D32" s="645" t="s">
        <v>8775</v>
      </c>
      <c r="E32" s="939"/>
      <c r="F32" s="646">
        <v>2000</v>
      </c>
      <c r="G32" s="646" t="s">
        <v>5696</v>
      </c>
      <c r="H32" s="940"/>
      <c r="I32" s="648" t="s">
        <v>9328</v>
      </c>
      <c r="J32" s="498" t="s">
        <v>9331</v>
      </c>
      <c r="K32" s="662"/>
      <c r="L32" s="663"/>
      <c r="M32" s="662"/>
      <c r="N32" s="663"/>
      <c r="O32" s="664"/>
      <c r="P32" s="664"/>
      <c r="Q32" s="664"/>
      <c r="R32" s="664"/>
      <c r="S32" s="666"/>
    </row>
    <row r="33" spans="1:19" s="574" customFormat="1" ht="54" customHeight="1" x14ac:dyDescent="0.15">
      <c r="A33" s="638">
        <v>11</v>
      </c>
      <c r="B33" s="644" t="s">
        <v>9332</v>
      </c>
      <c r="C33" s="645" t="s">
        <v>9333</v>
      </c>
      <c r="D33" s="645" t="s">
        <v>7887</v>
      </c>
      <c r="E33" s="645" t="s">
        <v>9334</v>
      </c>
      <c r="F33" s="646">
        <v>527.1</v>
      </c>
      <c r="G33" s="646" t="s">
        <v>5696</v>
      </c>
      <c r="H33" s="647">
        <v>43115</v>
      </c>
      <c r="I33" s="648" t="s">
        <v>9335</v>
      </c>
      <c r="J33" s="498" t="s">
        <v>9336</v>
      </c>
      <c r="K33" s="662" t="s">
        <v>1799</v>
      </c>
      <c r="L33" s="663"/>
      <c r="M33" s="662" t="s">
        <v>1799</v>
      </c>
      <c r="N33" s="663"/>
      <c r="O33" s="664" t="s">
        <v>1799</v>
      </c>
      <c r="P33" s="664"/>
      <c r="Q33" s="664"/>
      <c r="R33" s="664"/>
      <c r="S33" s="666"/>
    </row>
    <row r="34" spans="1:19" s="574" customFormat="1" ht="90.75" customHeight="1" x14ac:dyDescent="0.15">
      <c r="A34" s="638">
        <v>12</v>
      </c>
      <c r="B34" s="644" t="s">
        <v>9337</v>
      </c>
      <c r="C34" s="645" t="s">
        <v>9338</v>
      </c>
      <c r="D34" s="645" t="s">
        <v>5970</v>
      </c>
      <c r="E34" s="645" t="s">
        <v>9339</v>
      </c>
      <c r="F34" s="646">
        <v>630</v>
      </c>
      <c r="G34" s="646" t="s">
        <v>5696</v>
      </c>
      <c r="H34" s="647">
        <v>43112</v>
      </c>
      <c r="I34" s="648" t="s">
        <v>9340</v>
      </c>
      <c r="J34" s="498" t="s">
        <v>9341</v>
      </c>
      <c r="K34" s="662" t="s">
        <v>1799</v>
      </c>
      <c r="L34" s="663"/>
      <c r="M34" s="662" t="s">
        <v>1799</v>
      </c>
      <c r="N34" s="663"/>
      <c r="O34" s="664"/>
      <c r="P34" s="664"/>
      <c r="Q34" s="664" t="s">
        <v>1799</v>
      </c>
      <c r="R34" s="664"/>
      <c r="S34" s="666"/>
    </row>
    <row r="35" spans="1:19" s="574" customFormat="1" ht="102.75" customHeight="1" x14ac:dyDescent="0.15">
      <c r="A35" s="638">
        <v>13</v>
      </c>
      <c r="B35" s="644" t="s">
        <v>9342</v>
      </c>
      <c r="C35" s="645" t="s">
        <v>9343</v>
      </c>
      <c r="D35" s="645" t="s">
        <v>5847</v>
      </c>
      <c r="E35" s="645" t="s">
        <v>9344</v>
      </c>
      <c r="F35" s="646">
        <v>384</v>
      </c>
      <c r="G35" s="646" t="s">
        <v>5696</v>
      </c>
      <c r="H35" s="647">
        <v>43112</v>
      </c>
      <c r="I35" s="648" t="s">
        <v>9345</v>
      </c>
      <c r="J35" s="498" t="s">
        <v>9346</v>
      </c>
      <c r="K35" s="662" t="s">
        <v>1799</v>
      </c>
      <c r="L35" s="663"/>
      <c r="M35" s="662" t="s">
        <v>1799</v>
      </c>
      <c r="N35" s="663"/>
      <c r="O35" s="664" t="s">
        <v>1799</v>
      </c>
      <c r="P35" s="664"/>
      <c r="Q35" s="664"/>
      <c r="R35" s="664"/>
      <c r="S35" s="666"/>
    </row>
    <row r="36" spans="1:19" s="574" customFormat="1" ht="104.25" customHeight="1" x14ac:dyDescent="0.15">
      <c r="A36" s="638">
        <v>14</v>
      </c>
      <c r="B36" s="644" t="s">
        <v>9347</v>
      </c>
      <c r="C36" s="645" t="s">
        <v>9348</v>
      </c>
      <c r="D36" s="645" t="s">
        <v>9349</v>
      </c>
      <c r="E36" s="645" t="s">
        <v>9350</v>
      </c>
      <c r="F36" s="646">
        <v>15433</v>
      </c>
      <c r="G36" s="646" t="s">
        <v>5734</v>
      </c>
      <c r="H36" s="647">
        <v>43132</v>
      </c>
      <c r="I36" s="648" t="s">
        <v>9351</v>
      </c>
      <c r="J36" s="498" t="s">
        <v>9352</v>
      </c>
      <c r="K36" s="662"/>
      <c r="L36" s="663"/>
      <c r="M36" s="662"/>
      <c r="N36" s="663"/>
      <c r="O36" s="664"/>
      <c r="P36" s="664"/>
      <c r="Q36" s="664"/>
      <c r="R36" s="664"/>
      <c r="S36" s="666"/>
    </row>
    <row r="37" spans="1:19" s="574" customFormat="1" ht="78" customHeight="1" x14ac:dyDescent="0.15">
      <c r="A37" s="638">
        <v>15</v>
      </c>
      <c r="B37" s="644" t="s">
        <v>9353</v>
      </c>
      <c r="C37" s="645" t="s">
        <v>9354</v>
      </c>
      <c r="D37" s="645" t="s">
        <v>9355</v>
      </c>
      <c r="E37" s="645" t="s">
        <v>9356</v>
      </c>
      <c r="F37" s="646">
        <v>1911.6</v>
      </c>
      <c r="G37" s="646" t="s">
        <v>5734</v>
      </c>
      <c r="H37" s="647">
        <v>43132</v>
      </c>
      <c r="I37" s="648" t="s">
        <v>9357</v>
      </c>
      <c r="J37" s="498" t="s">
        <v>9358</v>
      </c>
      <c r="K37" s="662"/>
      <c r="L37" s="663"/>
      <c r="M37" s="662"/>
      <c r="N37" s="663"/>
      <c r="O37" s="664"/>
      <c r="P37" s="664"/>
      <c r="Q37" s="664"/>
      <c r="R37" s="664"/>
      <c r="S37" s="666"/>
    </row>
    <row r="38" spans="1:19" s="574" customFormat="1" ht="88.5" customHeight="1" x14ac:dyDescent="0.15">
      <c r="A38" s="638">
        <v>16</v>
      </c>
      <c r="B38" s="644" t="s">
        <v>9359</v>
      </c>
      <c r="C38" s="645" t="s">
        <v>9360</v>
      </c>
      <c r="D38" s="645" t="s">
        <v>5871</v>
      </c>
      <c r="E38" s="645" t="s">
        <v>9361</v>
      </c>
      <c r="F38" s="646">
        <v>8000</v>
      </c>
      <c r="G38" s="646" t="s">
        <v>5696</v>
      </c>
      <c r="H38" s="647">
        <v>43131</v>
      </c>
      <c r="I38" s="648" t="s">
        <v>9362</v>
      </c>
      <c r="J38" s="498" t="s">
        <v>9363</v>
      </c>
      <c r="K38" s="662"/>
      <c r="L38" s="663"/>
      <c r="M38" s="662"/>
      <c r="N38" s="663"/>
      <c r="O38" s="664"/>
      <c r="P38" s="664"/>
      <c r="Q38" s="664"/>
      <c r="R38" s="664"/>
      <c r="S38" s="666"/>
    </row>
    <row r="39" spans="1:19" s="574" customFormat="1" ht="51" customHeight="1" x14ac:dyDescent="0.15">
      <c r="A39" s="937">
        <v>17</v>
      </c>
      <c r="B39" s="938" t="s">
        <v>9364</v>
      </c>
      <c r="C39" s="939" t="s">
        <v>9365</v>
      </c>
      <c r="D39" s="645" t="s">
        <v>6463</v>
      </c>
      <c r="E39" s="942" t="s">
        <v>9366</v>
      </c>
      <c r="F39" s="646">
        <v>11400</v>
      </c>
      <c r="G39" s="646" t="s">
        <v>5868</v>
      </c>
      <c r="H39" s="940">
        <v>43182</v>
      </c>
      <c r="I39" s="648" t="s">
        <v>9367</v>
      </c>
      <c r="J39" s="498" t="s">
        <v>9368</v>
      </c>
      <c r="K39" s="662"/>
      <c r="L39" s="663"/>
      <c r="M39" s="662"/>
      <c r="N39" s="663"/>
      <c r="O39" s="664"/>
      <c r="P39" s="664"/>
      <c r="Q39" s="664"/>
      <c r="R39" s="664"/>
      <c r="S39" s="666"/>
    </row>
    <row r="40" spans="1:19" s="574" customFormat="1" ht="46.5" customHeight="1" x14ac:dyDescent="0.15">
      <c r="A40" s="937"/>
      <c r="B40" s="938"/>
      <c r="C40" s="939"/>
      <c r="D40" s="645" t="s">
        <v>8514</v>
      </c>
      <c r="E40" s="942"/>
      <c r="F40" s="646">
        <v>26400</v>
      </c>
      <c r="G40" s="646" t="s">
        <v>5868</v>
      </c>
      <c r="H40" s="940"/>
      <c r="I40" s="648" t="s">
        <v>9367</v>
      </c>
      <c r="J40" s="498" t="s">
        <v>9369</v>
      </c>
      <c r="K40" s="662"/>
      <c r="L40" s="663"/>
      <c r="M40" s="662"/>
      <c r="N40" s="663"/>
      <c r="O40" s="664"/>
      <c r="P40" s="664"/>
      <c r="Q40" s="664"/>
      <c r="R40" s="664"/>
      <c r="S40" s="666"/>
    </row>
    <row r="41" spans="1:19" s="574" customFormat="1" ht="31.5" customHeight="1" x14ac:dyDescent="0.15">
      <c r="A41" s="937">
        <v>18</v>
      </c>
      <c r="B41" s="938" t="s">
        <v>9370</v>
      </c>
      <c r="C41" s="939" t="s">
        <v>8697</v>
      </c>
      <c r="D41" s="645" t="s">
        <v>5871</v>
      </c>
      <c r="E41" s="939" t="s">
        <v>9106</v>
      </c>
      <c r="F41" s="646">
        <v>8604</v>
      </c>
      <c r="G41" s="646" t="s">
        <v>5696</v>
      </c>
      <c r="H41" s="940">
        <v>43130</v>
      </c>
      <c r="I41" s="648" t="s">
        <v>9074</v>
      </c>
      <c r="J41" s="498" t="s">
        <v>9371</v>
      </c>
      <c r="K41" s="662"/>
      <c r="L41" s="663"/>
      <c r="M41" s="662"/>
      <c r="N41" s="663"/>
      <c r="O41" s="664"/>
      <c r="P41" s="664"/>
      <c r="Q41" s="664"/>
      <c r="R41" s="664"/>
      <c r="S41" s="666"/>
    </row>
    <row r="42" spans="1:19" s="574" customFormat="1" ht="31.5" customHeight="1" x14ac:dyDescent="0.15">
      <c r="A42" s="937"/>
      <c r="B42" s="938"/>
      <c r="C42" s="939"/>
      <c r="D42" s="645" t="s">
        <v>5874</v>
      </c>
      <c r="E42" s="939"/>
      <c r="F42" s="646">
        <v>3993</v>
      </c>
      <c r="G42" s="646" t="s">
        <v>5696</v>
      </c>
      <c r="H42" s="940"/>
      <c r="I42" s="648" t="s">
        <v>9074</v>
      </c>
      <c r="J42" s="498" t="s">
        <v>9372</v>
      </c>
      <c r="K42" s="662"/>
      <c r="L42" s="663"/>
      <c r="M42" s="662"/>
      <c r="N42" s="663"/>
      <c r="O42" s="664"/>
      <c r="P42" s="664"/>
      <c r="Q42" s="664"/>
      <c r="R42" s="664"/>
      <c r="S42" s="666"/>
    </row>
    <row r="43" spans="1:19" s="574" customFormat="1" ht="59.25" customHeight="1" x14ac:dyDescent="0.15">
      <c r="A43" s="638">
        <v>19</v>
      </c>
      <c r="B43" s="644" t="s">
        <v>9373</v>
      </c>
      <c r="C43" s="645" t="s">
        <v>9374</v>
      </c>
      <c r="D43" s="645" t="s">
        <v>6966</v>
      </c>
      <c r="E43" s="645" t="s">
        <v>9375</v>
      </c>
      <c r="F43" s="646">
        <v>13037.2</v>
      </c>
      <c r="G43" s="646" t="s">
        <v>5734</v>
      </c>
      <c r="H43" s="647">
        <v>43133</v>
      </c>
      <c r="I43" s="648" t="s">
        <v>9376</v>
      </c>
      <c r="J43" s="498" t="s">
        <v>9377</v>
      </c>
      <c r="K43" s="662"/>
      <c r="L43" s="663"/>
      <c r="M43" s="662"/>
      <c r="N43" s="663"/>
      <c r="O43" s="664"/>
      <c r="P43" s="664"/>
      <c r="Q43" s="664"/>
      <c r="R43" s="664"/>
      <c r="S43" s="666"/>
    </row>
    <row r="44" spans="1:19" s="574" customFormat="1" ht="53.25" customHeight="1" x14ac:dyDescent="0.15">
      <c r="A44" s="638">
        <v>20</v>
      </c>
      <c r="B44" s="644" t="s">
        <v>9378</v>
      </c>
      <c r="C44" s="645" t="s">
        <v>9379</v>
      </c>
      <c r="D44" s="645" t="s">
        <v>6972</v>
      </c>
      <c r="E44" s="645" t="s">
        <v>8890</v>
      </c>
      <c r="F44" s="646">
        <v>69000</v>
      </c>
      <c r="G44" s="646" t="s">
        <v>5734</v>
      </c>
      <c r="H44" s="647" t="s">
        <v>9380</v>
      </c>
      <c r="I44" s="648" t="s">
        <v>9381</v>
      </c>
      <c r="J44" s="498" t="s">
        <v>9382</v>
      </c>
      <c r="K44" s="662" t="s">
        <v>1799</v>
      </c>
      <c r="L44" s="663"/>
      <c r="M44" s="662" t="s">
        <v>1799</v>
      </c>
      <c r="N44" s="663"/>
      <c r="O44" s="664" t="s">
        <v>1799</v>
      </c>
      <c r="P44" s="664"/>
      <c r="Q44" s="664"/>
      <c r="R44" s="664"/>
      <c r="S44" s="666"/>
    </row>
    <row r="45" spans="1:19" s="574" customFormat="1" ht="31.5" customHeight="1" x14ac:dyDescent="0.15">
      <c r="A45" s="937">
        <v>21</v>
      </c>
      <c r="B45" s="938" t="s">
        <v>9383</v>
      </c>
      <c r="C45" s="939" t="s">
        <v>8696</v>
      </c>
      <c r="D45" s="645" t="s">
        <v>5874</v>
      </c>
      <c r="E45" s="939" t="s">
        <v>8471</v>
      </c>
      <c r="F45" s="646">
        <v>6446.88</v>
      </c>
      <c r="G45" s="646" t="s">
        <v>5734</v>
      </c>
      <c r="H45" s="940">
        <v>43154</v>
      </c>
      <c r="I45" s="648" t="s">
        <v>9384</v>
      </c>
      <c r="J45" s="498" t="s">
        <v>9385</v>
      </c>
      <c r="K45" s="662"/>
      <c r="L45" s="663"/>
      <c r="M45" s="662"/>
      <c r="N45" s="663"/>
      <c r="O45" s="664"/>
      <c r="P45" s="664"/>
      <c r="Q45" s="664"/>
      <c r="R45" s="664"/>
      <c r="S45" s="666"/>
    </row>
    <row r="46" spans="1:19" s="574" customFormat="1" ht="31.5" customHeight="1" x14ac:dyDescent="0.15">
      <c r="A46" s="937"/>
      <c r="B46" s="938"/>
      <c r="C46" s="939"/>
      <c r="D46" s="645" t="s">
        <v>5871</v>
      </c>
      <c r="E46" s="939"/>
      <c r="F46" s="646">
        <v>1352.6</v>
      </c>
      <c r="G46" s="646" t="s">
        <v>5734</v>
      </c>
      <c r="H46" s="940"/>
      <c r="I46" s="648" t="s">
        <v>9384</v>
      </c>
      <c r="J46" s="498" t="s">
        <v>9386</v>
      </c>
      <c r="K46" s="662"/>
      <c r="L46" s="663"/>
      <c r="M46" s="662"/>
      <c r="N46" s="663"/>
      <c r="O46" s="664"/>
      <c r="P46" s="664"/>
      <c r="Q46" s="664"/>
      <c r="R46" s="664"/>
      <c r="S46" s="666"/>
    </row>
    <row r="47" spans="1:19" s="574" customFormat="1" ht="66" customHeight="1" x14ac:dyDescent="0.15">
      <c r="A47" s="937">
        <v>22</v>
      </c>
      <c r="B47" s="938" t="s">
        <v>9387</v>
      </c>
      <c r="C47" s="939" t="s">
        <v>8708</v>
      </c>
      <c r="D47" s="645" t="s">
        <v>5892</v>
      </c>
      <c r="E47" s="939" t="s">
        <v>8507</v>
      </c>
      <c r="F47" s="646">
        <v>10935</v>
      </c>
      <c r="G47" s="646" t="s">
        <v>5734</v>
      </c>
      <c r="H47" s="647">
        <v>43153</v>
      </c>
      <c r="I47" s="648" t="s">
        <v>9367</v>
      </c>
      <c r="J47" s="498" t="s">
        <v>9388</v>
      </c>
      <c r="K47" s="662"/>
      <c r="L47" s="663"/>
      <c r="M47" s="662"/>
      <c r="N47" s="663"/>
      <c r="O47" s="664"/>
      <c r="P47" s="664"/>
      <c r="Q47" s="664"/>
      <c r="R47" s="664"/>
      <c r="S47" s="666"/>
    </row>
    <row r="48" spans="1:19" s="574" customFormat="1" ht="66" customHeight="1" x14ac:dyDescent="0.15">
      <c r="A48" s="937"/>
      <c r="B48" s="938"/>
      <c r="C48" s="939"/>
      <c r="D48" s="645" t="s">
        <v>7887</v>
      </c>
      <c r="E48" s="939"/>
      <c r="F48" s="646">
        <v>11456</v>
      </c>
      <c r="G48" s="646" t="s">
        <v>5734</v>
      </c>
      <c r="H48" s="647">
        <v>43153</v>
      </c>
      <c r="I48" s="648" t="s">
        <v>9389</v>
      </c>
      <c r="J48" s="498" t="s">
        <v>9390</v>
      </c>
      <c r="K48" s="662"/>
      <c r="L48" s="663"/>
      <c r="M48" s="662"/>
      <c r="N48" s="663"/>
      <c r="O48" s="664"/>
      <c r="P48" s="664"/>
      <c r="Q48" s="664"/>
      <c r="R48" s="664"/>
      <c r="S48" s="666"/>
    </row>
    <row r="49" spans="1:19" s="574" customFormat="1" ht="31.5" customHeight="1" x14ac:dyDescent="0.15">
      <c r="A49" s="937">
        <v>23</v>
      </c>
      <c r="B49" s="938" t="s">
        <v>9391</v>
      </c>
      <c r="C49" s="939" t="s">
        <v>9392</v>
      </c>
      <c r="D49" s="645" t="s">
        <v>5716</v>
      </c>
      <c r="E49" s="942" t="s">
        <v>5902</v>
      </c>
      <c r="F49" s="646">
        <v>169.5</v>
      </c>
      <c r="G49" s="646" t="s">
        <v>5696</v>
      </c>
      <c r="H49" s="940">
        <v>43122</v>
      </c>
      <c r="I49" s="943" t="s">
        <v>9393</v>
      </c>
      <c r="J49" s="498" t="s">
        <v>9394</v>
      </c>
      <c r="K49" s="662" t="s">
        <v>1799</v>
      </c>
      <c r="L49" s="663"/>
      <c r="M49" s="662" t="s">
        <v>1799</v>
      </c>
      <c r="N49" s="663"/>
      <c r="O49" s="664"/>
      <c r="P49" s="664"/>
      <c r="Q49" s="664" t="s">
        <v>1799</v>
      </c>
      <c r="R49" s="664"/>
      <c r="S49" s="666"/>
    </row>
    <row r="50" spans="1:19" s="574" customFormat="1" ht="31.5" customHeight="1" x14ac:dyDescent="0.15">
      <c r="A50" s="937"/>
      <c r="B50" s="938"/>
      <c r="C50" s="939"/>
      <c r="D50" s="645" t="s">
        <v>5719</v>
      </c>
      <c r="E50" s="942"/>
      <c r="F50" s="646">
        <v>169.5</v>
      </c>
      <c r="G50" s="646" t="s">
        <v>5696</v>
      </c>
      <c r="H50" s="940"/>
      <c r="I50" s="943"/>
      <c r="J50" s="498" t="s">
        <v>9395</v>
      </c>
      <c r="K50" s="662" t="s">
        <v>1799</v>
      </c>
      <c r="L50" s="663"/>
      <c r="M50" s="662" t="s">
        <v>1799</v>
      </c>
      <c r="N50" s="663"/>
      <c r="O50" s="664" t="s">
        <v>1799</v>
      </c>
      <c r="P50" s="664"/>
      <c r="Q50" s="664"/>
      <c r="R50" s="664"/>
      <c r="S50" s="666"/>
    </row>
    <row r="51" spans="1:19" s="574" customFormat="1" ht="60" customHeight="1" x14ac:dyDescent="0.15">
      <c r="A51" s="638">
        <v>24</v>
      </c>
      <c r="B51" s="644" t="s">
        <v>9396</v>
      </c>
      <c r="C51" s="645" t="s">
        <v>9397</v>
      </c>
      <c r="D51" s="645" t="s">
        <v>5885</v>
      </c>
      <c r="E51" s="650" t="s">
        <v>9398</v>
      </c>
      <c r="F51" s="646">
        <v>6655.2</v>
      </c>
      <c r="G51" s="646" t="s">
        <v>5868</v>
      </c>
      <c r="H51" s="647">
        <v>43182</v>
      </c>
      <c r="I51" s="648" t="s">
        <v>9399</v>
      </c>
      <c r="J51" s="498" t="s">
        <v>9400</v>
      </c>
      <c r="K51" s="662"/>
      <c r="L51" s="663"/>
      <c r="M51" s="662"/>
      <c r="N51" s="663"/>
      <c r="O51" s="664"/>
      <c r="P51" s="664"/>
      <c r="Q51" s="664"/>
      <c r="R51" s="664"/>
      <c r="S51" s="666"/>
    </row>
    <row r="52" spans="1:19" s="574" customFormat="1" ht="67.5" customHeight="1" x14ac:dyDescent="0.15">
      <c r="A52" s="638">
        <v>25</v>
      </c>
      <c r="B52" s="644" t="s">
        <v>9401</v>
      </c>
      <c r="C52" s="645" t="s">
        <v>9402</v>
      </c>
      <c r="D52" s="645" t="s">
        <v>6087</v>
      </c>
      <c r="E52" s="650" t="s">
        <v>9403</v>
      </c>
      <c r="F52" s="646">
        <v>2040</v>
      </c>
      <c r="G52" s="646" t="s">
        <v>5734</v>
      </c>
      <c r="H52" s="647">
        <v>43158</v>
      </c>
      <c r="I52" s="648" t="s">
        <v>9404</v>
      </c>
      <c r="J52" s="498" t="s">
        <v>9405</v>
      </c>
      <c r="K52" s="662"/>
      <c r="L52" s="663"/>
      <c r="M52" s="662"/>
      <c r="N52" s="663"/>
      <c r="O52" s="664"/>
      <c r="P52" s="664"/>
      <c r="Q52" s="664"/>
      <c r="R52" s="664"/>
      <c r="S52" s="666"/>
    </row>
    <row r="53" spans="1:19" s="574" customFormat="1" ht="87.75" customHeight="1" x14ac:dyDescent="0.15">
      <c r="A53" s="638">
        <v>26</v>
      </c>
      <c r="B53" s="644" t="s">
        <v>9406</v>
      </c>
      <c r="C53" s="645" t="s">
        <v>9407</v>
      </c>
      <c r="D53" s="645" t="s">
        <v>9355</v>
      </c>
      <c r="E53" s="650" t="s">
        <v>9408</v>
      </c>
      <c r="F53" s="646">
        <v>3752.4</v>
      </c>
      <c r="G53" s="646" t="s">
        <v>5868</v>
      </c>
      <c r="H53" s="647">
        <v>43176</v>
      </c>
      <c r="I53" s="648" t="s">
        <v>9409</v>
      </c>
      <c r="J53" s="498" t="s">
        <v>9410</v>
      </c>
      <c r="K53" s="662"/>
      <c r="L53" s="663"/>
      <c r="M53" s="662"/>
      <c r="N53" s="663"/>
      <c r="O53" s="664"/>
      <c r="P53" s="664"/>
      <c r="Q53" s="664"/>
      <c r="R53" s="664"/>
      <c r="S53" s="666"/>
    </row>
    <row r="54" spans="1:19" s="574" customFormat="1" ht="47.25" customHeight="1" x14ac:dyDescent="0.15">
      <c r="A54" s="638">
        <v>27</v>
      </c>
      <c r="B54" s="644" t="s">
        <v>9411</v>
      </c>
      <c r="C54" s="645" t="s">
        <v>8709</v>
      </c>
      <c r="D54" s="645" t="s">
        <v>9412</v>
      </c>
      <c r="E54" s="650" t="s">
        <v>9413</v>
      </c>
      <c r="F54" s="646">
        <v>1200</v>
      </c>
      <c r="G54" s="646" t="s">
        <v>5868</v>
      </c>
      <c r="H54" s="647">
        <v>43172</v>
      </c>
      <c r="I54" s="648" t="s">
        <v>9414</v>
      </c>
      <c r="J54" s="498" t="s">
        <v>9415</v>
      </c>
      <c r="K54" s="662"/>
      <c r="L54" s="663"/>
      <c r="M54" s="662"/>
      <c r="N54" s="663"/>
      <c r="O54" s="664"/>
      <c r="P54" s="664"/>
      <c r="Q54" s="664"/>
      <c r="R54" s="664"/>
      <c r="S54" s="666"/>
    </row>
    <row r="55" spans="1:19" s="574" customFormat="1" ht="97.5" customHeight="1" x14ac:dyDescent="0.15">
      <c r="A55" s="638">
        <v>28</v>
      </c>
      <c r="B55" s="644" t="s">
        <v>9416</v>
      </c>
      <c r="C55" s="645" t="s">
        <v>9417</v>
      </c>
      <c r="D55" s="645" t="s">
        <v>7615</v>
      </c>
      <c r="E55" s="650" t="s">
        <v>9418</v>
      </c>
      <c r="F55" s="646">
        <v>1920</v>
      </c>
      <c r="G55" s="646" t="s">
        <v>5734</v>
      </c>
      <c r="H55" s="647">
        <v>43143</v>
      </c>
      <c r="I55" s="648" t="s">
        <v>9419</v>
      </c>
      <c r="J55" s="652" t="s">
        <v>9420</v>
      </c>
      <c r="K55" s="662"/>
      <c r="L55" s="663"/>
      <c r="M55" s="662"/>
      <c r="N55" s="663"/>
      <c r="O55" s="664"/>
      <c r="P55" s="664"/>
      <c r="Q55" s="664"/>
      <c r="R55" s="664"/>
      <c r="S55" s="666"/>
    </row>
    <row r="56" spans="1:19" s="574" customFormat="1" ht="85.5" customHeight="1" x14ac:dyDescent="0.15">
      <c r="A56" s="638">
        <v>29</v>
      </c>
      <c r="B56" s="644" t="s">
        <v>9421</v>
      </c>
      <c r="C56" s="645" t="s">
        <v>9422</v>
      </c>
      <c r="D56" s="645" t="s">
        <v>9423</v>
      </c>
      <c r="E56" s="645" t="s">
        <v>9424</v>
      </c>
      <c r="F56" s="646">
        <v>842.07</v>
      </c>
      <c r="G56" s="646" t="s">
        <v>5734</v>
      </c>
      <c r="H56" s="647">
        <v>43145</v>
      </c>
      <c r="I56" s="648" t="s">
        <v>9425</v>
      </c>
      <c r="J56" s="652" t="s">
        <v>9426</v>
      </c>
      <c r="K56" s="662" t="s">
        <v>1799</v>
      </c>
      <c r="L56" s="663"/>
      <c r="M56" s="662" t="s">
        <v>1799</v>
      </c>
      <c r="N56" s="663"/>
      <c r="O56" s="664" t="s">
        <v>1799</v>
      </c>
      <c r="P56" s="664"/>
      <c r="Q56" s="664"/>
      <c r="R56" s="664"/>
      <c r="S56" s="666"/>
    </row>
    <row r="57" spans="1:19" s="574" customFormat="1" ht="70.5" customHeight="1" x14ac:dyDescent="0.15">
      <c r="A57" s="638">
        <v>30</v>
      </c>
      <c r="B57" s="644" t="s">
        <v>9427</v>
      </c>
      <c r="C57" s="645" t="s">
        <v>9428</v>
      </c>
      <c r="D57" s="645" t="s">
        <v>9429</v>
      </c>
      <c r="E57" s="645" t="s">
        <v>9430</v>
      </c>
      <c r="F57" s="646">
        <v>12430</v>
      </c>
      <c r="G57" s="646" t="s">
        <v>5734</v>
      </c>
      <c r="H57" s="647">
        <v>43159</v>
      </c>
      <c r="I57" s="648" t="s">
        <v>9431</v>
      </c>
      <c r="J57" s="652" t="s">
        <v>9432</v>
      </c>
      <c r="K57" s="662"/>
      <c r="L57" s="663"/>
      <c r="M57" s="662"/>
      <c r="N57" s="663"/>
      <c r="O57" s="664"/>
      <c r="P57" s="664"/>
      <c r="Q57" s="664"/>
      <c r="R57" s="664"/>
      <c r="S57" s="666"/>
    </row>
    <row r="58" spans="1:19" s="574" customFormat="1" ht="29.25" x14ac:dyDescent="0.15">
      <c r="A58" s="937">
        <v>31</v>
      </c>
      <c r="B58" s="938" t="s">
        <v>9570</v>
      </c>
      <c r="C58" s="939" t="s">
        <v>9571</v>
      </c>
      <c r="D58" s="645" t="s">
        <v>8514</v>
      </c>
      <c r="E58" s="939" t="s">
        <v>9572</v>
      </c>
      <c r="F58" s="646">
        <v>8288.9</v>
      </c>
      <c r="G58" s="646" t="s">
        <v>5992</v>
      </c>
      <c r="H58" s="647">
        <v>43220</v>
      </c>
      <c r="I58" s="648" t="s">
        <v>9573</v>
      </c>
      <c r="J58" s="652" t="s">
        <v>9574</v>
      </c>
      <c r="K58" s="662"/>
      <c r="L58" s="663"/>
      <c r="M58" s="662"/>
      <c r="N58" s="663"/>
      <c r="O58" s="664"/>
      <c r="P58" s="664"/>
      <c r="Q58" s="664"/>
      <c r="R58" s="664"/>
      <c r="S58" s="666"/>
    </row>
    <row r="59" spans="1:19" s="574" customFormat="1" ht="92.25" customHeight="1" x14ac:dyDescent="0.15">
      <c r="A59" s="937"/>
      <c r="B59" s="938"/>
      <c r="C59" s="939"/>
      <c r="D59" s="645" t="s">
        <v>6463</v>
      </c>
      <c r="E59" s="939"/>
      <c r="F59" s="646">
        <v>2301</v>
      </c>
      <c r="G59" s="646" t="s">
        <v>5992</v>
      </c>
      <c r="H59" s="647">
        <v>43202</v>
      </c>
      <c r="I59" s="648" t="s">
        <v>9575</v>
      </c>
      <c r="J59" s="652" t="s">
        <v>9576</v>
      </c>
      <c r="K59" s="662"/>
      <c r="L59" s="663"/>
      <c r="M59" s="662"/>
      <c r="N59" s="663"/>
      <c r="O59" s="664"/>
      <c r="P59" s="664"/>
      <c r="Q59" s="664"/>
      <c r="R59" s="664"/>
      <c r="S59" s="666"/>
    </row>
    <row r="60" spans="1:19" s="574" customFormat="1" ht="57" customHeight="1" x14ac:dyDescent="0.15">
      <c r="A60" s="937"/>
      <c r="B60" s="938"/>
      <c r="C60" s="939"/>
      <c r="D60" s="645" t="s">
        <v>9577</v>
      </c>
      <c r="E60" s="939"/>
      <c r="F60" s="646">
        <v>403.5</v>
      </c>
      <c r="G60" s="646" t="s">
        <v>5992</v>
      </c>
      <c r="H60" s="647">
        <v>43202</v>
      </c>
      <c r="I60" s="648" t="s">
        <v>9578</v>
      </c>
      <c r="J60" s="652" t="s">
        <v>9579</v>
      </c>
      <c r="K60" s="662"/>
      <c r="L60" s="663"/>
      <c r="M60" s="662"/>
      <c r="N60" s="663"/>
      <c r="O60" s="664"/>
      <c r="P60" s="664"/>
      <c r="Q60" s="664"/>
      <c r="R60" s="664"/>
      <c r="S60" s="666"/>
    </row>
    <row r="61" spans="1:19" s="574" customFormat="1" ht="33" customHeight="1" x14ac:dyDescent="0.15">
      <c r="A61" s="937"/>
      <c r="B61" s="938"/>
      <c r="C61" s="939"/>
      <c r="D61" s="645" t="s">
        <v>9580</v>
      </c>
      <c r="E61" s="939"/>
      <c r="F61" s="646">
        <v>17052</v>
      </c>
      <c r="G61" s="646" t="s">
        <v>5992</v>
      </c>
      <c r="H61" s="647">
        <v>43220</v>
      </c>
      <c r="I61" s="648" t="s">
        <v>9573</v>
      </c>
      <c r="J61" s="652" t="s">
        <v>9581</v>
      </c>
      <c r="K61" s="662"/>
      <c r="L61" s="663"/>
      <c r="M61" s="662"/>
      <c r="N61" s="663"/>
      <c r="O61" s="664"/>
      <c r="P61" s="664"/>
      <c r="Q61" s="664"/>
      <c r="R61" s="664"/>
      <c r="S61" s="666"/>
    </row>
    <row r="62" spans="1:19" s="574" customFormat="1" ht="33" customHeight="1" x14ac:dyDescent="0.15">
      <c r="A62" s="937"/>
      <c r="B62" s="938"/>
      <c r="C62" s="939"/>
      <c r="D62" s="645" t="s">
        <v>6925</v>
      </c>
      <c r="E62" s="939"/>
      <c r="F62" s="646">
        <v>29510.959999999999</v>
      </c>
      <c r="G62" s="646" t="s">
        <v>5992</v>
      </c>
      <c r="H62" s="647">
        <v>43220</v>
      </c>
      <c r="I62" s="648" t="s">
        <v>9573</v>
      </c>
      <c r="J62" s="652" t="s">
        <v>9582</v>
      </c>
      <c r="K62" s="662"/>
      <c r="L62" s="663"/>
      <c r="M62" s="662"/>
      <c r="N62" s="663"/>
      <c r="O62" s="664"/>
      <c r="P62" s="664"/>
      <c r="Q62" s="664"/>
      <c r="R62" s="664"/>
      <c r="S62" s="666"/>
    </row>
    <row r="63" spans="1:19" s="574" customFormat="1" ht="69" customHeight="1" x14ac:dyDescent="0.15">
      <c r="A63" s="638">
        <v>32</v>
      </c>
      <c r="B63" s="644" t="s">
        <v>9433</v>
      </c>
      <c r="C63" s="645" t="s">
        <v>9434</v>
      </c>
      <c r="D63" s="645" t="s">
        <v>5720</v>
      </c>
      <c r="E63" s="645" t="s">
        <v>5902</v>
      </c>
      <c r="F63" s="646">
        <v>116.43</v>
      </c>
      <c r="G63" s="646" t="s">
        <v>5734</v>
      </c>
      <c r="H63" s="647">
        <v>43133</v>
      </c>
      <c r="I63" s="648" t="s">
        <v>9435</v>
      </c>
      <c r="J63" s="652" t="s">
        <v>9436</v>
      </c>
      <c r="K63" s="662" t="s">
        <v>1799</v>
      </c>
      <c r="L63" s="663"/>
      <c r="M63" s="662" t="s">
        <v>1799</v>
      </c>
      <c r="N63" s="663"/>
      <c r="O63" s="664" t="s">
        <v>1799</v>
      </c>
      <c r="P63" s="664"/>
      <c r="Q63" s="664"/>
      <c r="R63" s="664"/>
      <c r="S63" s="666"/>
    </row>
    <row r="64" spans="1:19" s="574" customFormat="1" ht="48.75" customHeight="1" x14ac:dyDescent="0.15">
      <c r="A64" s="937">
        <v>33</v>
      </c>
      <c r="B64" s="938" t="s">
        <v>9583</v>
      </c>
      <c r="C64" s="939" t="s">
        <v>8720</v>
      </c>
      <c r="D64" s="645" t="s">
        <v>8247</v>
      </c>
      <c r="E64" s="939" t="s">
        <v>9584</v>
      </c>
      <c r="F64" s="646">
        <v>6368.5</v>
      </c>
      <c r="G64" s="646" t="s">
        <v>5992</v>
      </c>
      <c r="H64" s="647">
        <v>43201</v>
      </c>
      <c r="I64" s="648" t="s">
        <v>9585</v>
      </c>
      <c r="J64" s="652" t="s">
        <v>9586</v>
      </c>
      <c r="K64" s="662"/>
      <c r="L64" s="663"/>
      <c r="M64" s="662"/>
      <c r="N64" s="663"/>
      <c r="O64" s="664"/>
      <c r="P64" s="664"/>
      <c r="Q64" s="664"/>
      <c r="R64" s="664"/>
      <c r="S64" s="666"/>
    </row>
    <row r="65" spans="1:19" s="574" customFormat="1" ht="33" customHeight="1" x14ac:dyDescent="0.15">
      <c r="A65" s="937"/>
      <c r="B65" s="938"/>
      <c r="C65" s="939"/>
      <c r="D65" s="645" t="s">
        <v>9587</v>
      </c>
      <c r="E65" s="939"/>
      <c r="F65" s="646">
        <v>6873.27</v>
      </c>
      <c r="G65" s="646" t="s">
        <v>5992</v>
      </c>
      <c r="H65" s="647">
        <v>43201</v>
      </c>
      <c r="I65" s="648" t="s">
        <v>9588</v>
      </c>
      <c r="J65" s="652" t="s">
        <v>9589</v>
      </c>
      <c r="K65" s="662"/>
      <c r="L65" s="663"/>
      <c r="M65" s="662"/>
      <c r="N65" s="663"/>
      <c r="O65" s="664"/>
      <c r="P65" s="664"/>
      <c r="Q65" s="664"/>
      <c r="R65" s="664"/>
      <c r="S65" s="666"/>
    </row>
    <row r="66" spans="1:19" s="574" customFormat="1" ht="54" customHeight="1" x14ac:dyDescent="0.15">
      <c r="A66" s="638">
        <v>34</v>
      </c>
      <c r="B66" s="644" t="s">
        <v>9437</v>
      </c>
      <c r="C66" s="645" t="s">
        <v>9438</v>
      </c>
      <c r="D66" s="645" t="s">
        <v>5909</v>
      </c>
      <c r="E66" s="645" t="s">
        <v>9439</v>
      </c>
      <c r="F66" s="646">
        <v>1125</v>
      </c>
      <c r="G66" s="646" t="s">
        <v>5734</v>
      </c>
      <c r="H66" s="647">
        <v>43140</v>
      </c>
      <c r="I66" s="648" t="s">
        <v>9440</v>
      </c>
      <c r="J66" s="652" t="s">
        <v>9441</v>
      </c>
      <c r="K66" s="662" t="s">
        <v>1799</v>
      </c>
      <c r="L66" s="663"/>
      <c r="M66" s="662" t="s">
        <v>1799</v>
      </c>
      <c r="N66" s="663"/>
      <c r="O66" s="664" t="s">
        <v>1799</v>
      </c>
      <c r="P66" s="664"/>
      <c r="Q66" s="664"/>
      <c r="R66" s="664"/>
      <c r="S66" s="666"/>
    </row>
    <row r="67" spans="1:19" s="574" customFormat="1" ht="33" customHeight="1" x14ac:dyDescent="0.15">
      <c r="A67" s="638">
        <v>35</v>
      </c>
      <c r="B67" s="644" t="s">
        <v>9442</v>
      </c>
      <c r="C67" s="645" t="s">
        <v>9443</v>
      </c>
      <c r="D67" s="645" t="s">
        <v>8550</v>
      </c>
      <c r="E67" s="645" t="s">
        <v>9444</v>
      </c>
      <c r="F67" s="646">
        <v>12647.36</v>
      </c>
      <c r="G67" s="646" t="s">
        <v>5868</v>
      </c>
      <c r="H67" s="647">
        <v>43173</v>
      </c>
      <c r="I67" s="648" t="s">
        <v>9445</v>
      </c>
      <c r="J67" s="652" t="s">
        <v>9446</v>
      </c>
      <c r="K67" s="662"/>
      <c r="L67" s="663"/>
      <c r="M67" s="662"/>
      <c r="N67" s="663"/>
      <c r="O67" s="664"/>
      <c r="P67" s="664"/>
      <c r="Q67" s="664"/>
      <c r="R67" s="664"/>
      <c r="S67" s="666"/>
    </row>
    <row r="68" spans="1:19" s="574" customFormat="1" ht="75" customHeight="1" x14ac:dyDescent="0.15">
      <c r="A68" s="937">
        <v>36</v>
      </c>
      <c r="B68" s="938" t="s">
        <v>9447</v>
      </c>
      <c r="C68" s="939" t="s">
        <v>9448</v>
      </c>
      <c r="D68" s="645" t="s">
        <v>78</v>
      </c>
      <c r="E68" s="941" t="s">
        <v>9449</v>
      </c>
      <c r="F68" s="646">
        <v>963.4</v>
      </c>
      <c r="G68" s="646" t="s">
        <v>5734</v>
      </c>
      <c r="H68" s="940">
        <v>43157</v>
      </c>
      <c r="I68" s="648" t="s">
        <v>9450</v>
      </c>
      <c r="J68" s="652" t="s">
        <v>9451</v>
      </c>
      <c r="K68" s="662" t="s">
        <v>1799</v>
      </c>
      <c r="L68" s="663"/>
      <c r="M68" s="662" t="s">
        <v>1799</v>
      </c>
      <c r="N68" s="663"/>
      <c r="O68" s="664" t="s">
        <v>1799</v>
      </c>
      <c r="P68" s="664"/>
      <c r="Q68" s="664"/>
      <c r="R68" s="664"/>
      <c r="S68" s="666"/>
    </row>
    <row r="69" spans="1:19" s="574" customFormat="1" ht="29.25" customHeight="1" x14ac:dyDescent="0.15">
      <c r="A69" s="937"/>
      <c r="B69" s="938"/>
      <c r="C69" s="939"/>
      <c r="D69" s="645" t="s">
        <v>3649</v>
      </c>
      <c r="E69" s="941"/>
      <c r="F69" s="646">
        <v>2789.75</v>
      </c>
      <c r="G69" s="646" t="s">
        <v>5734</v>
      </c>
      <c r="H69" s="940"/>
      <c r="I69" s="648" t="s">
        <v>9452</v>
      </c>
      <c r="J69" s="652" t="s">
        <v>9453</v>
      </c>
      <c r="K69" s="662"/>
      <c r="L69" s="663"/>
      <c r="M69" s="662"/>
      <c r="N69" s="663"/>
      <c r="O69" s="664"/>
      <c r="P69" s="664"/>
      <c r="Q69" s="664"/>
      <c r="R69" s="664"/>
      <c r="S69" s="666"/>
    </row>
    <row r="70" spans="1:19" s="574" customFormat="1" ht="45" customHeight="1" x14ac:dyDescent="0.15">
      <c r="A70" s="937"/>
      <c r="B70" s="938"/>
      <c r="C70" s="939"/>
      <c r="D70" s="645" t="s">
        <v>75</v>
      </c>
      <c r="E70" s="941"/>
      <c r="F70" s="646">
        <v>5509.53</v>
      </c>
      <c r="G70" s="646" t="s">
        <v>5734</v>
      </c>
      <c r="H70" s="940"/>
      <c r="I70" s="648" t="s">
        <v>9454</v>
      </c>
      <c r="J70" s="652" t="s">
        <v>9455</v>
      </c>
      <c r="K70" s="662"/>
      <c r="L70" s="663"/>
      <c r="M70" s="662"/>
      <c r="N70" s="663"/>
      <c r="O70" s="664"/>
      <c r="P70" s="664"/>
      <c r="Q70" s="664"/>
      <c r="R70" s="664"/>
      <c r="S70" s="666"/>
    </row>
    <row r="71" spans="1:19" s="574" customFormat="1" ht="33" customHeight="1" x14ac:dyDescent="0.15">
      <c r="A71" s="638">
        <v>37</v>
      </c>
      <c r="B71" s="644" t="s">
        <v>9456</v>
      </c>
      <c r="C71" s="645" t="s">
        <v>9457</v>
      </c>
      <c r="D71" s="645" t="s">
        <v>6630</v>
      </c>
      <c r="E71" s="645" t="s">
        <v>7754</v>
      </c>
      <c r="F71" s="646">
        <v>2300</v>
      </c>
      <c r="G71" s="646" t="s">
        <v>5868</v>
      </c>
      <c r="H71" s="647">
        <v>43165</v>
      </c>
      <c r="I71" s="648" t="s">
        <v>9458</v>
      </c>
      <c r="J71" s="652" t="s">
        <v>9459</v>
      </c>
      <c r="K71" s="662"/>
      <c r="L71" s="663"/>
      <c r="M71" s="662"/>
      <c r="N71" s="663"/>
      <c r="O71" s="664"/>
      <c r="P71" s="664"/>
      <c r="Q71" s="664"/>
      <c r="R71" s="664"/>
      <c r="S71" s="666"/>
    </row>
    <row r="72" spans="1:19" s="574" customFormat="1" ht="33" customHeight="1" x14ac:dyDescent="0.15">
      <c r="A72" s="937">
        <v>38</v>
      </c>
      <c r="B72" s="938" t="s">
        <v>9460</v>
      </c>
      <c r="C72" s="941" t="s">
        <v>8711</v>
      </c>
      <c r="D72" s="645" t="s">
        <v>5871</v>
      </c>
      <c r="E72" s="942" t="s">
        <v>9461</v>
      </c>
      <c r="F72" s="646">
        <v>2821.65</v>
      </c>
      <c r="G72" s="646" t="s">
        <v>5868</v>
      </c>
      <c r="H72" s="647">
        <v>43171</v>
      </c>
      <c r="I72" s="648" t="s">
        <v>9462</v>
      </c>
      <c r="J72" s="652" t="s">
        <v>9463</v>
      </c>
      <c r="K72" s="662"/>
      <c r="L72" s="663"/>
      <c r="M72" s="662"/>
      <c r="N72" s="663"/>
      <c r="O72" s="664"/>
      <c r="P72" s="664"/>
      <c r="Q72" s="664"/>
      <c r="R72" s="664"/>
      <c r="S72" s="666"/>
    </row>
    <row r="73" spans="1:19" s="574" customFormat="1" ht="33" customHeight="1" x14ac:dyDescent="0.15">
      <c r="A73" s="937"/>
      <c r="B73" s="938"/>
      <c r="C73" s="941"/>
      <c r="D73" s="645" t="s">
        <v>9464</v>
      </c>
      <c r="E73" s="942"/>
      <c r="F73" s="646">
        <v>1040</v>
      </c>
      <c r="G73" s="646" t="s">
        <v>5868</v>
      </c>
      <c r="H73" s="647">
        <v>43171</v>
      </c>
      <c r="I73" s="648" t="s">
        <v>9465</v>
      </c>
      <c r="J73" s="652" t="s">
        <v>9466</v>
      </c>
      <c r="K73" s="662"/>
      <c r="L73" s="663"/>
      <c r="M73" s="662"/>
      <c r="N73" s="663"/>
      <c r="O73" s="664"/>
      <c r="P73" s="664"/>
      <c r="Q73" s="664"/>
      <c r="R73" s="664"/>
      <c r="S73" s="666"/>
    </row>
    <row r="74" spans="1:19" s="574" customFormat="1" ht="69" customHeight="1" x14ac:dyDescent="0.15">
      <c r="A74" s="937"/>
      <c r="B74" s="938"/>
      <c r="C74" s="941"/>
      <c r="D74" s="645" t="s">
        <v>5874</v>
      </c>
      <c r="E74" s="942"/>
      <c r="F74" s="646">
        <v>2112.85</v>
      </c>
      <c r="G74" s="646" t="s">
        <v>5868</v>
      </c>
      <c r="H74" s="647">
        <v>43171</v>
      </c>
      <c r="I74" s="648" t="s">
        <v>9467</v>
      </c>
      <c r="J74" s="652" t="s">
        <v>9468</v>
      </c>
      <c r="K74" s="662"/>
      <c r="L74" s="663"/>
      <c r="M74" s="662"/>
      <c r="N74" s="663"/>
      <c r="O74" s="664"/>
      <c r="P74" s="664"/>
      <c r="Q74" s="664"/>
      <c r="R74" s="664"/>
      <c r="S74" s="666"/>
    </row>
    <row r="75" spans="1:19" s="574" customFormat="1" ht="77.25" customHeight="1" x14ac:dyDescent="0.15">
      <c r="A75" s="638">
        <v>39</v>
      </c>
      <c r="B75" s="644" t="s">
        <v>9469</v>
      </c>
      <c r="C75" s="645" t="s">
        <v>9470</v>
      </c>
      <c r="D75" s="645" t="s">
        <v>7069</v>
      </c>
      <c r="E75" s="649" t="s">
        <v>9471</v>
      </c>
      <c r="F75" s="646">
        <v>915</v>
      </c>
      <c r="G75" s="646" t="s">
        <v>5868</v>
      </c>
      <c r="H75" s="647">
        <v>43181</v>
      </c>
      <c r="I75" s="648" t="s">
        <v>9472</v>
      </c>
      <c r="J75" s="652" t="s">
        <v>9473</v>
      </c>
      <c r="K75" s="662"/>
      <c r="L75" s="663"/>
      <c r="M75" s="662"/>
      <c r="N75" s="663"/>
      <c r="O75" s="664"/>
      <c r="P75" s="664"/>
      <c r="Q75" s="664"/>
      <c r="R75" s="664"/>
      <c r="S75" s="666"/>
    </row>
    <row r="76" spans="1:19" s="574" customFormat="1" ht="75.75" customHeight="1" x14ac:dyDescent="0.15">
      <c r="A76" s="937">
        <v>40</v>
      </c>
      <c r="B76" s="938" t="s">
        <v>9474</v>
      </c>
      <c r="C76" s="942" t="s">
        <v>9475</v>
      </c>
      <c r="D76" s="645" t="s">
        <v>9476</v>
      </c>
      <c r="E76" s="942" t="s">
        <v>9477</v>
      </c>
      <c r="F76" s="646">
        <v>234.65</v>
      </c>
      <c r="G76" s="646" t="s">
        <v>5868</v>
      </c>
      <c r="H76" s="940">
        <v>43178</v>
      </c>
      <c r="I76" s="648" t="s">
        <v>9478</v>
      </c>
      <c r="J76" s="652" t="s">
        <v>9479</v>
      </c>
      <c r="K76" s="662" t="s">
        <v>1799</v>
      </c>
      <c r="L76" s="663"/>
      <c r="M76" s="662" t="s">
        <v>1799</v>
      </c>
      <c r="N76" s="663"/>
      <c r="O76" s="664" t="s">
        <v>1799</v>
      </c>
      <c r="P76" s="664"/>
      <c r="Q76" s="664"/>
      <c r="R76" s="664"/>
      <c r="S76" s="666"/>
    </row>
    <row r="77" spans="1:19" s="574" customFormat="1" ht="66" customHeight="1" x14ac:dyDescent="0.15">
      <c r="A77" s="937"/>
      <c r="B77" s="938"/>
      <c r="C77" s="942"/>
      <c r="D77" s="645" t="s">
        <v>5860</v>
      </c>
      <c r="E77" s="942"/>
      <c r="F77" s="646">
        <v>6407.82</v>
      </c>
      <c r="G77" s="646" t="s">
        <v>5868</v>
      </c>
      <c r="H77" s="940"/>
      <c r="I77" s="648" t="s">
        <v>9480</v>
      </c>
      <c r="J77" s="652" t="s">
        <v>9481</v>
      </c>
      <c r="K77" s="662"/>
      <c r="L77" s="663"/>
      <c r="M77" s="662"/>
      <c r="N77" s="663"/>
      <c r="O77" s="664"/>
      <c r="P77" s="664"/>
      <c r="Q77" s="664"/>
      <c r="R77" s="664"/>
      <c r="S77" s="666"/>
    </row>
    <row r="78" spans="1:19" s="574" customFormat="1" ht="84" customHeight="1" x14ac:dyDescent="0.15">
      <c r="A78" s="937"/>
      <c r="B78" s="938"/>
      <c r="C78" s="942"/>
      <c r="D78" s="645" t="s">
        <v>5862</v>
      </c>
      <c r="E78" s="942"/>
      <c r="F78" s="646">
        <v>1850</v>
      </c>
      <c r="G78" s="646" t="s">
        <v>5868</v>
      </c>
      <c r="H78" s="940"/>
      <c r="I78" s="648" t="s">
        <v>8542</v>
      </c>
      <c r="J78" s="652" t="s">
        <v>9482</v>
      </c>
      <c r="K78" s="662" t="s">
        <v>1799</v>
      </c>
      <c r="L78" s="663"/>
      <c r="M78" s="662" t="s">
        <v>1799</v>
      </c>
      <c r="N78" s="663"/>
      <c r="O78" s="664" t="s">
        <v>1799</v>
      </c>
      <c r="P78" s="664"/>
      <c r="Q78" s="664"/>
      <c r="R78" s="664"/>
      <c r="S78" s="666"/>
    </row>
    <row r="79" spans="1:19" s="574" customFormat="1" ht="59.25" customHeight="1" x14ac:dyDescent="0.15">
      <c r="A79" s="937"/>
      <c r="B79" s="938"/>
      <c r="C79" s="942"/>
      <c r="D79" s="645" t="s">
        <v>9483</v>
      </c>
      <c r="E79" s="942"/>
      <c r="F79" s="646">
        <v>1294</v>
      </c>
      <c r="G79" s="646" t="s">
        <v>5868</v>
      </c>
      <c r="H79" s="940"/>
      <c r="I79" s="648" t="s">
        <v>9484</v>
      </c>
      <c r="J79" s="652" t="s">
        <v>9485</v>
      </c>
      <c r="K79" s="662"/>
      <c r="L79" s="663"/>
      <c r="M79" s="662"/>
      <c r="N79" s="663"/>
      <c r="O79" s="664"/>
      <c r="P79" s="664"/>
      <c r="Q79" s="664"/>
      <c r="R79" s="664"/>
      <c r="S79" s="666"/>
    </row>
    <row r="80" spans="1:19" s="574" customFormat="1" ht="36" customHeight="1" x14ac:dyDescent="0.15">
      <c r="A80" s="937"/>
      <c r="B80" s="938"/>
      <c r="C80" s="942"/>
      <c r="D80" s="645" t="s">
        <v>5963</v>
      </c>
      <c r="E80" s="942"/>
      <c r="F80" s="646">
        <v>1121.55</v>
      </c>
      <c r="G80" s="646" t="s">
        <v>5868</v>
      </c>
      <c r="H80" s="940"/>
      <c r="I80" s="648" t="s">
        <v>8542</v>
      </c>
      <c r="J80" s="652" t="s">
        <v>9486</v>
      </c>
      <c r="K80" s="662" t="s">
        <v>1799</v>
      </c>
      <c r="L80" s="663"/>
      <c r="M80" s="662" t="s">
        <v>1799</v>
      </c>
      <c r="N80" s="663"/>
      <c r="O80" s="664" t="s">
        <v>1799</v>
      </c>
      <c r="P80" s="664"/>
      <c r="Q80" s="664"/>
      <c r="R80" s="664"/>
      <c r="S80" s="666"/>
    </row>
    <row r="81" spans="1:19" s="574" customFormat="1" ht="48" customHeight="1" x14ac:dyDescent="0.15">
      <c r="A81" s="638">
        <v>41</v>
      </c>
      <c r="B81" s="644" t="s">
        <v>9590</v>
      </c>
      <c r="C81" s="645" t="s">
        <v>9591</v>
      </c>
      <c r="D81" s="645" t="s">
        <v>9592</v>
      </c>
      <c r="E81" s="645" t="s">
        <v>9593</v>
      </c>
      <c r="F81" s="646">
        <v>22260</v>
      </c>
      <c r="G81" s="646" t="s">
        <v>5992</v>
      </c>
      <c r="H81" s="647">
        <v>43209</v>
      </c>
      <c r="I81" s="648" t="s">
        <v>9594</v>
      </c>
      <c r="J81" s="652" t="s">
        <v>9595</v>
      </c>
      <c r="K81" s="662"/>
      <c r="L81" s="663"/>
      <c r="M81" s="662"/>
      <c r="N81" s="663"/>
      <c r="O81" s="664"/>
      <c r="P81" s="664"/>
      <c r="Q81" s="664"/>
      <c r="R81" s="664"/>
      <c r="S81" s="666"/>
    </row>
    <row r="82" spans="1:19" s="574" customFormat="1" ht="48" customHeight="1" x14ac:dyDescent="0.15">
      <c r="A82" s="638">
        <v>42</v>
      </c>
      <c r="B82" s="644" t="s">
        <v>9487</v>
      </c>
      <c r="C82" s="645" t="s">
        <v>9488</v>
      </c>
      <c r="D82" s="645" t="s">
        <v>9489</v>
      </c>
      <c r="E82" s="645" t="s">
        <v>9490</v>
      </c>
      <c r="F82" s="646">
        <v>400</v>
      </c>
      <c r="G82" s="646" t="s">
        <v>5868</v>
      </c>
      <c r="H82" s="647">
        <v>43165</v>
      </c>
      <c r="I82" s="648" t="s">
        <v>9491</v>
      </c>
      <c r="J82" s="652" t="s">
        <v>9492</v>
      </c>
      <c r="K82" s="662" t="s">
        <v>1799</v>
      </c>
      <c r="L82" s="663"/>
      <c r="M82" s="662" t="s">
        <v>1799</v>
      </c>
      <c r="N82" s="663"/>
      <c r="O82" s="664" t="s">
        <v>1799</v>
      </c>
      <c r="P82" s="664"/>
      <c r="Q82" s="664"/>
      <c r="R82" s="664"/>
      <c r="S82" s="666"/>
    </row>
    <row r="83" spans="1:19" s="574" customFormat="1" ht="48" customHeight="1" x14ac:dyDescent="0.15">
      <c r="A83" s="638">
        <v>43</v>
      </c>
      <c r="B83" s="644" t="s">
        <v>9493</v>
      </c>
      <c r="C83" s="645" t="s">
        <v>9494</v>
      </c>
      <c r="D83" s="645" t="s">
        <v>6621</v>
      </c>
      <c r="E83" s="645" t="s">
        <v>9495</v>
      </c>
      <c r="F83" s="646">
        <v>3000</v>
      </c>
      <c r="G83" s="646" t="s">
        <v>5868</v>
      </c>
      <c r="H83" s="647">
        <v>43175</v>
      </c>
      <c r="I83" s="648" t="s">
        <v>9496</v>
      </c>
      <c r="J83" s="652" t="s">
        <v>9497</v>
      </c>
      <c r="K83" s="662"/>
      <c r="L83" s="663"/>
      <c r="M83" s="662"/>
      <c r="N83" s="663"/>
      <c r="O83" s="664"/>
      <c r="P83" s="664"/>
      <c r="Q83" s="664"/>
      <c r="R83" s="664"/>
      <c r="S83" s="666"/>
    </row>
    <row r="84" spans="1:19" s="574" customFormat="1" ht="20.25" customHeight="1" x14ac:dyDescent="0.15">
      <c r="A84" s="937">
        <v>44</v>
      </c>
      <c r="B84" s="938" t="s">
        <v>9596</v>
      </c>
      <c r="C84" s="939" t="s">
        <v>9597</v>
      </c>
      <c r="D84" s="645" t="s">
        <v>9598</v>
      </c>
      <c r="E84" s="939" t="s">
        <v>9599</v>
      </c>
      <c r="F84" s="646">
        <v>5000</v>
      </c>
      <c r="G84" s="646" t="s">
        <v>6012</v>
      </c>
      <c r="H84" s="647">
        <v>43229</v>
      </c>
      <c r="I84" s="648" t="s">
        <v>9600</v>
      </c>
      <c r="J84" s="652" t="s">
        <v>9601</v>
      </c>
      <c r="K84" s="662"/>
      <c r="L84" s="663"/>
      <c r="M84" s="662"/>
      <c r="N84" s="663"/>
      <c r="O84" s="664"/>
      <c r="P84" s="664"/>
      <c r="Q84" s="664"/>
      <c r="R84" s="664"/>
      <c r="S84" s="666"/>
    </row>
    <row r="85" spans="1:19" s="574" customFormat="1" ht="34.5" customHeight="1" x14ac:dyDescent="0.15">
      <c r="A85" s="937"/>
      <c r="B85" s="938"/>
      <c r="C85" s="939"/>
      <c r="D85" s="645" t="s">
        <v>9602</v>
      </c>
      <c r="E85" s="939"/>
      <c r="F85" s="646">
        <v>3000</v>
      </c>
      <c r="G85" s="646" t="s">
        <v>6012</v>
      </c>
      <c r="H85" s="647">
        <v>43229</v>
      </c>
      <c r="I85" s="648" t="s">
        <v>9600</v>
      </c>
      <c r="J85" s="652" t="s">
        <v>9603</v>
      </c>
      <c r="K85" s="662"/>
      <c r="L85" s="663"/>
      <c r="M85" s="662"/>
      <c r="N85" s="663"/>
      <c r="O85" s="664"/>
      <c r="P85" s="664"/>
      <c r="Q85" s="664"/>
      <c r="R85" s="664"/>
      <c r="S85" s="666"/>
    </row>
    <row r="86" spans="1:19" s="574" customFormat="1" ht="57" customHeight="1" x14ac:dyDescent="0.15">
      <c r="A86" s="638">
        <v>45</v>
      </c>
      <c r="B86" s="644" t="s">
        <v>9498</v>
      </c>
      <c r="C86" s="645" t="s">
        <v>9499</v>
      </c>
      <c r="D86" s="645" t="s">
        <v>5909</v>
      </c>
      <c r="E86" s="645" t="s">
        <v>9500</v>
      </c>
      <c r="F86" s="646">
        <v>2350</v>
      </c>
      <c r="G86" s="646" t="s">
        <v>5868</v>
      </c>
      <c r="H86" s="647">
        <v>43161</v>
      </c>
      <c r="I86" s="648" t="s">
        <v>9501</v>
      </c>
      <c r="J86" s="652" t="s">
        <v>9502</v>
      </c>
      <c r="K86" s="662" t="s">
        <v>1799</v>
      </c>
      <c r="L86" s="663"/>
      <c r="M86" s="662" t="s">
        <v>1799</v>
      </c>
      <c r="N86" s="663"/>
      <c r="O86" s="664" t="s">
        <v>1799</v>
      </c>
      <c r="P86" s="664"/>
      <c r="Q86" s="664"/>
      <c r="R86" s="664"/>
      <c r="S86" s="666"/>
    </row>
    <row r="87" spans="1:19" s="574" customFormat="1" ht="34.5" customHeight="1" x14ac:dyDescent="0.15">
      <c r="A87" s="638">
        <v>46</v>
      </c>
      <c r="B87" s="644" t="s">
        <v>9503</v>
      </c>
      <c r="C87" s="645" t="s">
        <v>9504</v>
      </c>
      <c r="D87" s="645" t="s">
        <v>9505</v>
      </c>
      <c r="E87" s="645" t="s">
        <v>9506</v>
      </c>
      <c r="F87" s="646">
        <v>3646.17</v>
      </c>
      <c r="G87" s="646" t="s">
        <v>5868</v>
      </c>
      <c r="H87" s="647">
        <v>43166</v>
      </c>
      <c r="I87" s="648" t="s">
        <v>9507</v>
      </c>
      <c r="J87" s="652" t="s">
        <v>9508</v>
      </c>
      <c r="K87" s="662"/>
      <c r="L87" s="663"/>
      <c r="M87" s="662"/>
      <c r="N87" s="663"/>
      <c r="O87" s="664"/>
      <c r="P87" s="664"/>
      <c r="Q87" s="664"/>
      <c r="R87" s="664"/>
      <c r="S87" s="666"/>
    </row>
    <row r="88" spans="1:19" s="574" customFormat="1" ht="48.75" customHeight="1" x14ac:dyDescent="0.15">
      <c r="A88" s="638">
        <v>47</v>
      </c>
      <c r="B88" s="644" t="s">
        <v>9604</v>
      </c>
      <c r="C88" s="645" t="s">
        <v>9605</v>
      </c>
      <c r="D88" s="645" t="s">
        <v>9606</v>
      </c>
      <c r="E88" s="645" t="s">
        <v>9607</v>
      </c>
      <c r="F88" s="646">
        <v>950</v>
      </c>
      <c r="G88" s="646" t="s">
        <v>5992</v>
      </c>
      <c r="H88" s="647">
        <v>43217</v>
      </c>
      <c r="I88" s="648" t="s">
        <v>9608</v>
      </c>
      <c r="J88" s="652" t="s">
        <v>9609</v>
      </c>
      <c r="K88" s="662"/>
      <c r="L88" s="663"/>
      <c r="M88" s="662"/>
      <c r="N88" s="663"/>
      <c r="O88" s="664"/>
      <c r="P88" s="664"/>
      <c r="Q88" s="664"/>
      <c r="R88" s="664"/>
      <c r="S88" s="666"/>
    </row>
    <row r="89" spans="1:19" s="574" customFormat="1" ht="93.75" customHeight="1" x14ac:dyDescent="0.15">
      <c r="A89" s="638">
        <v>48</v>
      </c>
      <c r="B89" s="644" t="s">
        <v>9509</v>
      </c>
      <c r="C89" s="645" t="s">
        <v>8831</v>
      </c>
      <c r="D89" s="645" t="s">
        <v>8832</v>
      </c>
      <c r="E89" s="645" t="s">
        <v>9510</v>
      </c>
      <c r="F89" s="646">
        <v>1000</v>
      </c>
      <c r="G89" s="646" t="s">
        <v>5868</v>
      </c>
      <c r="H89" s="647">
        <v>43178</v>
      </c>
      <c r="I89" s="648" t="s">
        <v>9511</v>
      </c>
      <c r="J89" s="652" t="s">
        <v>9512</v>
      </c>
      <c r="K89" s="662"/>
      <c r="L89" s="663"/>
      <c r="M89" s="662"/>
      <c r="N89" s="663"/>
      <c r="O89" s="664"/>
      <c r="P89" s="664"/>
      <c r="Q89" s="664"/>
      <c r="R89" s="664"/>
      <c r="S89" s="666"/>
    </row>
    <row r="90" spans="1:19" s="574" customFormat="1" ht="85.5" customHeight="1" x14ac:dyDescent="0.15">
      <c r="A90" s="638">
        <v>49</v>
      </c>
      <c r="B90" s="644" t="s">
        <v>9513</v>
      </c>
      <c r="C90" s="645" t="s">
        <v>9514</v>
      </c>
      <c r="D90" s="645" t="s">
        <v>5843</v>
      </c>
      <c r="E90" s="645" t="s">
        <v>9515</v>
      </c>
      <c r="F90" s="646">
        <v>1780</v>
      </c>
      <c r="G90" s="646" t="s">
        <v>5868</v>
      </c>
      <c r="H90" s="647">
        <v>43175</v>
      </c>
      <c r="I90" s="648" t="s">
        <v>9516</v>
      </c>
      <c r="J90" s="652" t="s">
        <v>9517</v>
      </c>
      <c r="K90" s="662"/>
      <c r="L90" s="663"/>
      <c r="M90" s="662"/>
      <c r="N90" s="663"/>
      <c r="O90" s="664"/>
      <c r="P90" s="664"/>
      <c r="Q90" s="664"/>
      <c r="R90" s="664"/>
      <c r="S90" s="666"/>
    </row>
    <row r="91" spans="1:19" s="574" customFormat="1" ht="54.75" customHeight="1" x14ac:dyDescent="0.15">
      <c r="A91" s="638">
        <v>50</v>
      </c>
      <c r="B91" s="644" t="s">
        <v>9610</v>
      </c>
      <c r="C91" s="645" t="s">
        <v>9611</v>
      </c>
      <c r="D91" s="645" t="s">
        <v>8832</v>
      </c>
      <c r="E91" s="649" t="s">
        <v>9612</v>
      </c>
      <c r="F91" s="646">
        <v>1800</v>
      </c>
      <c r="G91" s="646" t="s">
        <v>5992</v>
      </c>
      <c r="H91" s="647">
        <v>43208</v>
      </c>
      <c r="I91" s="648" t="s">
        <v>9613</v>
      </c>
      <c r="J91" s="652" t="s">
        <v>9614</v>
      </c>
      <c r="K91" s="662"/>
      <c r="L91" s="663"/>
      <c r="M91" s="662"/>
      <c r="N91" s="663"/>
      <c r="O91" s="664"/>
      <c r="P91" s="664"/>
      <c r="Q91" s="664"/>
      <c r="R91" s="664"/>
      <c r="S91" s="666"/>
    </row>
    <row r="92" spans="1:19" s="574" customFormat="1" ht="68.25" customHeight="1" x14ac:dyDescent="0.15">
      <c r="A92" s="937">
        <v>51</v>
      </c>
      <c r="B92" s="938" t="s">
        <v>9518</v>
      </c>
      <c r="C92" s="939" t="s">
        <v>9519</v>
      </c>
      <c r="D92" s="645" t="s">
        <v>9520</v>
      </c>
      <c r="E92" s="939" t="s">
        <v>9521</v>
      </c>
      <c r="F92" s="646">
        <v>560.1</v>
      </c>
      <c r="G92" s="646" t="s">
        <v>5868</v>
      </c>
      <c r="H92" s="940">
        <v>43182</v>
      </c>
      <c r="I92" s="648" t="s">
        <v>9522</v>
      </c>
      <c r="J92" s="652" t="s">
        <v>9523</v>
      </c>
      <c r="K92" s="662" t="s">
        <v>1799</v>
      </c>
      <c r="L92" s="663"/>
      <c r="M92" s="662" t="s">
        <v>1799</v>
      </c>
      <c r="N92" s="663"/>
      <c r="O92" s="664" t="s">
        <v>1799</v>
      </c>
      <c r="P92" s="664"/>
      <c r="Q92" s="664"/>
      <c r="R92" s="664"/>
      <c r="S92" s="666"/>
    </row>
    <row r="93" spans="1:19" s="574" customFormat="1" ht="72.75" customHeight="1" x14ac:dyDescent="0.15">
      <c r="A93" s="937"/>
      <c r="B93" s="938"/>
      <c r="C93" s="939"/>
      <c r="D93" s="645" t="s">
        <v>9524</v>
      </c>
      <c r="E93" s="939"/>
      <c r="F93" s="646">
        <v>406.8</v>
      </c>
      <c r="G93" s="646" t="s">
        <v>5868</v>
      </c>
      <c r="H93" s="940"/>
      <c r="I93" s="648" t="s">
        <v>9522</v>
      </c>
      <c r="J93" s="652" t="s">
        <v>9525</v>
      </c>
      <c r="K93" s="662" t="s">
        <v>1799</v>
      </c>
      <c r="L93" s="663"/>
      <c r="M93" s="662" t="s">
        <v>1799</v>
      </c>
      <c r="N93" s="663"/>
      <c r="O93" s="664" t="s">
        <v>1799</v>
      </c>
      <c r="P93" s="664"/>
      <c r="Q93" s="664"/>
      <c r="R93" s="664"/>
      <c r="S93" s="666"/>
    </row>
    <row r="94" spans="1:19" s="574" customFormat="1" ht="85.5" customHeight="1" x14ac:dyDescent="0.15">
      <c r="A94" s="937"/>
      <c r="B94" s="938"/>
      <c r="C94" s="939"/>
      <c r="D94" s="645" t="s">
        <v>9526</v>
      </c>
      <c r="E94" s="939"/>
      <c r="F94" s="646">
        <v>664.5</v>
      </c>
      <c r="G94" s="646" t="s">
        <v>5868</v>
      </c>
      <c r="H94" s="940"/>
      <c r="I94" s="648" t="s">
        <v>9522</v>
      </c>
      <c r="J94" s="652" t="s">
        <v>9527</v>
      </c>
      <c r="K94" s="662" t="s">
        <v>1799</v>
      </c>
      <c r="L94" s="663"/>
      <c r="M94" s="662" t="s">
        <v>1799</v>
      </c>
      <c r="N94" s="663"/>
      <c r="O94" s="664" t="s">
        <v>1799</v>
      </c>
      <c r="P94" s="664"/>
      <c r="Q94" s="664"/>
      <c r="R94" s="664"/>
      <c r="S94" s="666"/>
    </row>
    <row r="95" spans="1:19" s="574" customFormat="1" ht="33" customHeight="1" x14ac:dyDescent="0.15">
      <c r="A95" s="937"/>
      <c r="B95" s="938"/>
      <c r="C95" s="939"/>
      <c r="D95" s="645" t="s">
        <v>9528</v>
      </c>
      <c r="E95" s="939"/>
      <c r="F95" s="646">
        <v>664.5</v>
      </c>
      <c r="G95" s="646" t="s">
        <v>5868</v>
      </c>
      <c r="H95" s="940"/>
      <c r="I95" s="648" t="s">
        <v>9522</v>
      </c>
      <c r="J95" s="652" t="s">
        <v>9529</v>
      </c>
      <c r="K95" s="662" t="s">
        <v>1799</v>
      </c>
      <c r="L95" s="663"/>
      <c r="M95" s="662" t="s">
        <v>1799</v>
      </c>
      <c r="N95" s="663"/>
      <c r="O95" s="664" t="s">
        <v>1799</v>
      </c>
      <c r="P95" s="664"/>
      <c r="Q95" s="664"/>
      <c r="R95" s="664"/>
      <c r="S95" s="666"/>
    </row>
    <row r="96" spans="1:19" s="574" customFormat="1" ht="68.25" customHeight="1" x14ac:dyDescent="0.15">
      <c r="A96" s="937"/>
      <c r="B96" s="938"/>
      <c r="C96" s="939"/>
      <c r="D96" s="645" t="s">
        <v>8637</v>
      </c>
      <c r="E96" s="939"/>
      <c r="F96" s="646">
        <v>759.3</v>
      </c>
      <c r="G96" s="646" t="s">
        <v>5868</v>
      </c>
      <c r="H96" s="940"/>
      <c r="I96" s="648" t="s">
        <v>9522</v>
      </c>
      <c r="J96" s="652" t="s">
        <v>9530</v>
      </c>
      <c r="K96" s="662" t="s">
        <v>1799</v>
      </c>
      <c r="L96" s="663"/>
      <c r="M96" s="662" t="s">
        <v>1799</v>
      </c>
      <c r="N96" s="663"/>
      <c r="O96" s="664" t="s">
        <v>1799</v>
      </c>
      <c r="P96" s="664"/>
      <c r="Q96" s="664"/>
      <c r="R96" s="664"/>
      <c r="S96" s="666"/>
    </row>
    <row r="97" spans="1:19" s="574" customFormat="1" ht="72.75" customHeight="1" x14ac:dyDescent="0.15">
      <c r="A97" s="937">
        <v>52</v>
      </c>
      <c r="B97" s="938" t="s">
        <v>9531</v>
      </c>
      <c r="C97" s="939" t="s">
        <v>9532</v>
      </c>
      <c r="D97" s="645" t="s">
        <v>5970</v>
      </c>
      <c r="E97" s="939" t="s">
        <v>9533</v>
      </c>
      <c r="F97" s="646">
        <v>139.05000000000001</v>
      </c>
      <c r="G97" s="646" t="s">
        <v>5868</v>
      </c>
      <c r="H97" s="940">
        <v>43174</v>
      </c>
      <c r="I97" s="648" t="s">
        <v>9534</v>
      </c>
      <c r="J97" s="652" t="s">
        <v>9535</v>
      </c>
      <c r="K97" s="662" t="s">
        <v>1799</v>
      </c>
      <c r="L97" s="663"/>
      <c r="M97" s="662" t="s">
        <v>1799</v>
      </c>
      <c r="N97" s="663"/>
      <c r="O97" s="664" t="s">
        <v>1799</v>
      </c>
      <c r="P97" s="664"/>
      <c r="Q97" s="664"/>
      <c r="R97" s="664"/>
      <c r="S97" s="666"/>
    </row>
    <row r="98" spans="1:19" s="574" customFormat="1" ht="85.5" customHeight="1" x14ac:dyDescent="0.15">
      <c r="A98" s="937"/>
      <c r="B98" s="938"/>
      <c r="C98" s="939"/>
      <c r="D98" s="645" t="s">
        <v>6988</v>
      </c>
      <c r="E98" s="939"/>
      <c r="F98" s="646">
        <v>270</v>
      </c>
      <c r="G98" s="646" t="s">
        <v>5868</v>
      </c>
      <c r="H98" s="940"/>
      <c r="I98" s="648" t="s">
        <v>9534</v>
      </c>
      <c r="J98" s="652" t="s">
        <v>9536</v>
      </c>
      <c r="K98" s="662" t="s">
        <v>1799</v>
      </c>
      <c r="L98" s="663"/>
      <c r="M98" s="662" t="s">
        <v>1799</v>
      </c>
      <c r="N98" s="663"/>
      <c r="O98" s="664" t="s">
        <v>1799</v>
      </c>
      <c r="P98" s="664"/>
      <c r="Q98" s="664"/>
      <c r="R98" s="664"/>
      <c r="S98" s="666"/>
    </row>
    <row r="99" spans="1:19" s="574" customFormat="1" ht="33" customHeight="1" x14ac:dyDescent="0.15">
      <c r="A99" s="937"/>
      <c r="B99" s="938"/>
      <c r="C99" s="939"/>
      <c r="D99" s="645" t="s">
        <v>5835</v>
      </c>
      <c r="E99" s="939"/>
      <c r="F99" s="646">
        <v>1250</v>
      </c>
      <c r="G99" s="646" t="s">
        <v>5868</v>
      </c>
      <c r="H99" s="940"/>
      <c r="I99" s="648" t="s">
        <v>9534</v>
      </c>
      <c r="J99" s="652" t="s">
        <v>9537</v>
      </c>
      <c r="K99" s="662" t="s">
        <v>1799</v>
      </c>
      <c r="L99" s="663"/>
      <c r="M99" s="662" t="s">
        <v>1799</v>
      </c>
      <c r="N99" s="663"/>
      <c r="O99" s="664"/>
      <c r="P99" s="664"/>
      <c r="Q99" s="664"/>
      <c r="R99" s="664" t="s">
        <v>1799</v>
      </c>
      <c r="S99" s="666"/>
    </row>
    <row r="100" spans="1:19" s="574" customFormat="1" ht="33" customHeight="1" x14ac:dyDescent="0.15">
      <c r="A100" s="638">
        <v>53</v>
      </c>
      <c r="B100" s="644" t="s">
        <v>9615</v>
      </c>
      <c r="C100" s="645" t="s">
        <v>9616</v>
      </c>
      <c r="D100" s="645" t="s">
        <v>5729</v>
      </c>
      <c r="E100" s="645" t="s">
        <v>9617</v>
      </c>
      <c r="F100" s="646">
        <v>3033</v>
      </c>
      <c r="G100" s="646" t="s">
        <v>5992</v>
      </c>
      <c r="H100" s="647">
        <v>43196</v>
      </c>
      <c r="I100" s="648" t="s">
        <v>9618</v>
      </c>
      <c r="J100" s="652" t="s">
        <v>9619</v>
      </c>
      <c r="K100" s="662"/>
      <c r="L100" s="663"/>
      <c r="M100" s="662"/>
      <c r="N100" s="663"/>
      <c r="O100" s="664"/>
      <c r="P100" s="664"/>
      <c r="Q100" s="664"/>
      <c r="R100" s="664"/>
      <c r="S100" s="666"/>
    </row>
    <row r="101" spans="1:19" s="574" customFormat="1" ht="51.75" customHeight="1" x14ac:dyDescent="0.15">
      <c r="A101" s="638">
        <v>54</v>
      </c>
      <c r="B101" s="644" t="s">
        <v>9538</v>
      </c>
      <c r="C101" s="645" t="s">
        <v>9499</v>
      </c>
      <c r="D101" s="645" t="s">
        <v>5909</v>
      </c>
      <c r="E101" s="645" t="s">
        <v>9539</v>
      </c>
      <c r="F101" s="646">
        <v>180</v>
      </c>
      <c r="G101" s="646" t="s">
        <v>5868</v>
      </c>
      <c r="H101" s="647">
        <v>43167</v>
      </c>
      <c r="I101" s="648" t="s">
        <v>9501</v>
      </c>
      <c r="J101" s="652" t="s">
        <v>9540</v>
      </c>
      <c r="K101" s="662" t="s">
        <v>1799</v>
      </c>
      <c r="L101" s="663"/>
      <c r="M101" s="662" t="s">
        <v>1799</v>
      </c>
      <c r="N101" s="663"/>
      <c r="O101" s="664" t="s">
        <v>1799</v>
      </c>
      <c r="P101" s="664"/>
      <c r="Q101" s="664"/>
      <c r="R101" s="664"/>
      <c r="S101" s="666"/>
    </row>
    <row r="102" spans="1:19" s="574" customFormat="1" ht="33" customHeight="1" x14ac:dyDescent="0.15">
      <c r="A102" s="638">
        <v>55</v>
      </c>
      <c r="B102" s="644" t="s">
        <v>9620</v>
      </c>
      <c r="C102" s="645" t="s">
        <v>9621</v>
      </c>
      <c r="D102" s="645" t="s">
        <v>9622</v>
      </c>
      <c r="E102" s="645" t="s">
        <v>9623</v>
      </c>
      <c r="F102" s="646">
        <v>3200</v>
      </c>
      <c r="G102" s="646" t="s">
        <v>6012</v>
      </c>
      <c r="H102" s="647">
        <v>43244</v>
      </c>
      <c r="I102" s="648" t="s">
        <v>9624</v>
      </c>
      <c r="J102" s="652" t="s">
        <v>9625</v>
      </c>
      <c r="K102" s="662"/>
      <c r="L102" s="663"/>
      <c r="M102" s="662"/>
      <c r="N102" s="663"/>
      <c r="O102" s="664"/>
      <c r="P102" s="664"/>
      <c r="Q102" s="664"/>
      <c r="R102" s="664"/>
      <c r="S102" s="666"/>
    </row>
    <row r="103" spans="1:19" s="574" customFormat="1" ht="33" customHeight="1" x14ac:dyDescent="0.15">
      <c r="A103" s="638">
        <v>56</v>
      </c>
      <c r="B103" s="644" t="s">
        <v>9541</v>
      </c>
      <c r="C103" s="645" t="s">
        <v>9542</v>
      </c>
      <c r="D103" s="645" t="s">
        <v>9543</v>
      </c>
      <c r="E103" s="645" t="s">
        <v>9544</v>
      </c>
      <c r="F103" s="646">
        <v>540</v>
      </c>
      <c r="G103" s="646" t="s">
        <v>5868</v>
      </c>
      <c r="H103" s="647">
        <v>43174</v>
      </c>
      <c r="I103" s="648" t="s">
        <v>8881</v>
      </c>
      <c r="J103" s="652" t="s">
        <v>9545</v>
      </c>
      <c r="K103" s="662" t="s">
        <v>1799</v>
      </c>
      <c r="L103" s="663"/>
      <c r="M103" s="662" t="s">
        <v>1799</v>
      </c>
      <c r="N103" s="663"/>
      <c r="O103" s="664" t="s">
        <v>1799</v>
      </c>
      <c r="P103" s="664"/>
      <c r="Q103" s="664"/>
      <c r="R103" s="664"/>
      <c r="S103" s="666"/>
    </row>
    <row r="104" spans="1:19" s="574" customFormat="1" ht="33" customHeight="1" x14ac:dyDescent="0.15">
      <c r="A104" s="937">
        <v>57</v>
      </c>
      <c r="B104" s="938" t="s">
        <v>9546</v>
      </c>
      <c r="C104" s="939" t="s">
        <v>9547</v>
      </c>
      <c r="D104" s="645" t="s">
        <v>5716</v>
      </c>
      <c r="E104" s="939" t="s">
        <v>9548</v>
      </c>
      <c r="F104" s="646">
        <v>664.44</v>
      </c>
      <c r="G104" s="646" t="s">
        <v>5868</v>
      </c>
      <c r="H104" s="647">
        <v>43179</v>
      </c>
      <c r="I104" s="648" t="s">
        <v>9549</v>
      </c>
      <c r="J104" s="652" t="s">
        <v>9550</v>
      </c>
      <c r="K104" s="662" t="s">
        <v>1799</v>
      </c>
      <c r="L104" s="663"/>
      <c r="M104" s="662" t="s">
        <v>1799</v>
      </c>
      <c r="N104" s="663"/>
      <c r="O104" s="664" t="s">
        <v>1799</v>
      </c>
      <c r="P104" s="664"/>
      <c r="Q104" s="664"/>
      <c r="R104" s="664"/>
      <c r="S104" s="666"/>
    </row>
    <row r="105" spans="1:19" s="574" customFormat="1" ht="33" customHeight="1" x14ac:dyDescent="0.15">
      <c r="A105" s="937"/>
      <c r="B105" s="938"/>
      <c r="C105" s="939"/>
      <c r="D105" s="645" t="s">
        <v>5719</v>
      </c>
      <c r="E105" s="939"/>
      <c r="F105" s="646">
        <v>759.36</v>
      </c>
      <c r="G105" s="646" t="s">
        <v>5868</v>
      </c>
      <c r="H105" s="647">
        <v>43179</v>
      </c>
      <c r="I105" s="648" t="s">
        <v>9549</v>
      </c>
      <c r="J105" s="652" t="s">
        <v>9492</v>
      </c>
      <c r="K105" s="662" t="s">
        <v>1799</v>
      </c>
      <c r="L105" s="663"/>
      <c r="M105" s="662" t="s">
        <v>1799</v>
      </c>
      <c r="N105" s="663"/>
      <c r="O105" s="664" t="s">
        <v>1799</v>
      </c>
      <c r="P105" s="664"/>
      <c r="Q105" s="664"/>
      <c r="R105" s="664"/>
      <c r="S105" s="666"/>
    </row>
    <row r="106" spans="1:19" s="574" customFormat="1" ht="33" customHeight="1" x14ac:dyDescent="0.15">
      <c r="A106" s="638">
        <v>58</v>
      </c>
      <c r="B106" s="644" t="s">
        <v>9551</v>
      </c>
      <c r="C106" s="645" t="s">
        <v>9552</v>
      </c>
      <c r="D106" s="645" t="s">
        <v>5720</v>
      </c>
      <c r="E106" s="645" t="s">
        <v>9553</v>
      </c>
      <c r="F106" s="646">
        <v>116.43</v>
      </c>
      <c r="G106" s="646" t="s">
        <v>5868</v>
      </c>
      <c r="H106" s="647">
        <v>43179</v>
      </c>
      <c r="I106" s="648" t="s">
        <v>9554</v>
      </c>
      <c r="J106" s="652" t="s">
        <v>9555</v>
      </c>
      <c r="K106" s="662" t="s">
        <v>1799</v>
      </c>
      <c r="L106" s="663"/>
      <c r="M106" s="662" t="s">
        <v>1799</v>
      </c>
      <c r="N106" s="663"/>
      <c r="O106" s="664" t="s">
        <v>1799</v>
      </c>
      <c r="P106" s="664"/>
      <c r="Q106" s="664"/>
      <c r="R106" s="664"/>
      <c r="S106" s="666"/>
    </row>
    <row r="107" spans="1:19" s="574" customFormat="1" ht="43.5" customHeight="1" x14ac:dyDescent="0.15">
      <c r="A107" s="638">
        <v>59</v>
      </c>
      <c r="B107" s="644" t="s">
        <v>9626</v>
      </c>
      <c r="C107" s="645" t="s">
        <v>9627</v>
      </c>
      <c r="D107" s="645" t="s">
        <v>9628</v>
      </c>
      <c r="E107" s="645" t="s">
        <v>9628</v>
      </c>
      <c r="F107" s="646" t="s">
        <v>5699</v>
      </c>
      <c r="G107" s="646" t="s">
        <v>5992</v>
      </c>
      <c r="H107" s="647">
        <v>43203</v>
      </c>
      <c r="I107" s="645" t="s">
        <v>9628</v>
      </c>
      <c r="J107" s="652" t="s">
        <v>5699</v>
      </c>
      <c r="K107" s="662"/>
      <c r="L107" s="663"/>
      <c r="M107" s="662"/>
      <c r="N107" s="663"/>
      <c r="O107" s="664"/>
      <c r="P107" s="664"/>
      <c r="Q107" s="664"/>
      <c r="R107" s="664"/>
      <c r="S107" s="651" t="s">
        <v>9628</v>
      </c>
    </row>
    <row r="108" spans="1:19" s="574" customFormat="1" ht="33" customHeight="1" x14ac:dyDescent="0.15">
      <c r="A108" s="638">
        <v>60</v>
      </c>
      <c r="B108" s="644" t="s">
        <v>9629</v>
      </c>
      <c r="C108" s="645" t="s">
        <v>8862</v>
      </c>
      <c r="D108" s="645" t="s">
        <v>9628</v>
      </c>
      <c r="E108" s="645" t="s">
        <v>9628</v>
      </c>
      <c r="F108" s="646" t="s">
        <v>5699</v>
      </c>
      <c r="G108" s="646" t="s">
        <v>5992</v>
      </c>
      <c r="H108" s="647">
        <v>43203</v>
      </c>
      <c r="I108" s="645" t="s">
        <v>9628</v>
      </c>
      <c r="J108" s="652" t="s">
        <v>5699</v>
      </c>
      <c r="K108" s="662"/>
      <c r="L108" s="663"/>
      <c r="M108" s="662"/>
      <c r="N108" s="663"/>
      <c r="O108" s="664"/>
      <c r="P108" s="664"/>
      <c r="Q108" s="664"/>
      <c r="R108" s="664"/>
      <c r="S108" s="651" t="s">
        <v>9628</v>
      </c>
    </row>
    <row r="109" spans="1:19" s="574" customFormat="1" ht="57" customHeight="1" x14ac:dyDescent="0.15">
      <c r="A109" s="638">
        <v>61</v>
      </c>
      <c r="B109" s="644" t="s">
        <v>9631</v>
      </c>
      <c r="C109" s="645" t="s">
        <v>9632</v>
      </c>
      <c r="D109" s="645" t="s">
        <v>5824</v>
      </c>
      <c r="E109" s="645" t="s">
        <v>8885</v>
      </c>
      <c r="F109" s="646">
        <v>2000</v>
      </c>
      <c r="G109" s="646" t="s">
        <v>5992</v>
      </c>
      <c r="H109" s="647">
        <v>43207</v>
      </c>
      <c r="I109" s="648" t="s">
        <v>9633</v>
      </c>
      <c r="J109" s="652" t="s">
        <v>9634</v>
      </c>
      <c r="K109" s="662"/>
      <c r="L109" s="663"/>
      <c r="M109" s="662"/>
      <c r="N109" s="663"/>
      <c r="O109" s="664"/>
      <c r="P109" s="664"/>
      <c r="Q109" s="664"/>
      <c r="R109" s="664"/>
      <c r="S109" s="648" t="s">
        <v>9628</v>
      </c>
    </row>
    <row r="110" spans="1:19" s="574" customFormat="1" ht="57" customHeight="1" x14ac:dyDescent="0.15">
      <c r="A110" s="638">
        <v>62</v>
      </c>
      <c r="B110" s="644" t="s">
        <v>9635</v>
      </c>
      <c r="C110" s="645" t="s">
        <v>9636</v>
      </c>
      <c r="D110" s="645" t="s">
        <v>7053</v>
      </c>
      <c r="E110" s="645" t="s">
        <v>9637</v>
      </c>
      <c r="F110" s="646">
        <v>5000</v>
      </c>
      <c r="G110" s="646" t="s">
        <v>6012</v>
      </c>
      <c r="H110" s="647">
        <v>43229</v>
      </c>
      <c r="I110" s="648" t="s">
        <v>9638</v>
      </c>
      <c r="J110" s="652" t="s">
        <v>9639</v>
      </c>
      <c r="K110" s="662"/>
      <c r="L110" s="663"/>
      <c r="M110" s="662"/>
      <c r="N110" s="663"/>
      <c r="O110" s="664"/>
      <c r="P110" s="664"/>
      <c r="Q110" s="664"/>
      <c r="R110" s="664"/>
      <c r="S110" s="651" t="s">
        <v>9628</v>
      </c>
    </row>
    <row r="111" spans="1:19" s="574" customFormat="1" ht="55.5" customHeight="1" x14ac:dyDescent="0.15">
      <c r="A111" s="638">
        <v>63</v>
      </c>
      <c r="B111" s="644" t="s">
        <v>9556</v>
      </c>
      <c r="C111" s="645" t="s">
        <v>9499</v>
      </c>
      <c r="D111" s="645" t="s">
        <v>5909</v>
      </c>
      <c r="E111" s="645" t="s">
        <v>9557</v>
      </c>
      <c r="F111" s="646">
        <v>450</v>
      </c>
      <c r="G111" s="646" t="s">
        <v>5868</v>
      </c>
      <c r="H111" s="647">
        <v>43182</v>
      </c>
      <c r="I111" s="648" t="s">
        <v>9501</v>
      </c>
      <c r="J111" s="652" t="s">
        <v>9558</v>
      </c>
      <c r="K111" s="662"/>
      <c r="L111" s="663"/>
      <c r="M111" s="662"/>
      <c r="N111" s="663"/>
      <c r="O111" s="664"/>
      <c r="P111" s="664"/>
      <c r="Q111" s="664"/>
      <c r="R111" s="664"/>
      <c r="S111" s="651" t="s">
        <v>9628</v>
      </c>
    </row>
    <row r="112" spans="1:19" s="574" customFormat="1" ht="33.75" customHeight="1" x14ac:dyDescent="0.15">
      <c r="A112" s="937">
        <v>64</v>
      </c>
      <c r="B112" s="938" t="s">
        <v>9640</v>
      </c>
      <c r="C112" s="939" t="s">
        <v>9641</v>
      </c>
      <c r="D112" s="645" t="s">
        <v>8959</v>
      </c>
      <c r="E112" s="939" t="s">
        <v>9642</v>
      </c>
      <c r="F112" s="646">
        <v>352</v>
      </c>
      <c r="G112" s="646" t="s">
        <v>5992</v>
      </c>
      <c r="H112" s="940">
        <v>43206</v>
      </c>
      <c r="I112" s="648" t="s">
        <v>9643</v>
      </c>
      <c r="J112" s="652" t="s">
        <v>9644</v>
      </c>
      <c r="K112" s="662"/>
      <c r="L112" s="663"/>
      <c r="M112" s="662"/>
      <c r="N112" s="663"/>
      <c r="O112" s="664"/>
      <c r="P112" s="664"/>
      <c r="Q112" s="664"/>
      <c r="R112" s="664"/>
      <c r="S112" s="648" t="s">
        <v>9628</v>
      </c>
    </row>
    <row r="113" spans="1:19" s="574" customFormat="1" ht="33.75" customHeight="1" x14ac:dyDescent="0.15">
      <c r="A113" s="937"/>
      <c r="B113" s="938"/>
      <c r="C113" s="939"/>
      <c r="D113" s="645" t="s">
        <v>9645</v>
      </c>
      <c r="E113" s="939"/>
      <c r="F113" s="646">
        <v>165</v>
      </c>
      <c r="G113" s="646" t="s">
        <v>5992</v>
      </c>
      <c r="H113" s="940"/>
      <c r="I113" s="648" t="s">
        <v>9646</v>
      </c>
      <c r="J113" s="652" t="s">
        <v>9647</v>
      </c>
      <c r="K113" s="662"/>
      <c r="L113" s="663"/>
      <c r="M113" s="662"/>
      <c r="N113" s="663"/>
      <c r="O113" s="664"/>
      <c r="P113" s="664"/>
      <c r="Q113" s="664"/>
      <c r="R113" s="664"/>
      <c r="S113" s="648" t="s">
        <v>9628</v>
      </c>
    </row>
    <row r="114" spans="1:19" s="321" customFormat="1" ht="33.75" customHeight="1" x14ac:dyDescent="0.2">
      <c r="A114" s="937"/>
      <c r="B114" s="938"/>
      <c r="C114" s="939"/>
      <c r="D114" s="645" t="s">
        <v>9648</v>
      </c>
      <c r="E114" s="939"/>
      <c r="F114" s="646">
        <v>586.74</v>
      </c>
      <c r="G114" s="646" t="s">
        <v>5992</v>
      </c>
      <c r="H114" s="940"/>
      <c r="I114" s="648" t="s">
        <v>8527</v>
      </c>
      <c r="J114" s="652" t="s">
        <v>9649</v>
      </c>
      <c r="K114" s="662"/>
      <c r="L114" s="663"/>
      <c r="M114" s="662"/>
      <c r="N114" s="663"/>
      <c r="O114" s="664"/>
      <c r="P114" s="664"/>
      <c r="Q114" s="664"/>
      <c r="R114" s="664"/>
      <c r="S114" s="648" t="s">
        <v>9628</v>
      </c>
    </row>
    <row r="115" spans="1:19" s="455" customFormat="1" ht="36.75" customHeight="1" x14ac:dyDescent="0.2">
      <c r="A115" s="937">
        <v>65</v>
      </c>
      <c r="B115" s="938" t="s">
        <v>9650</v>
      </c>
      <c r="C115" s="939" t="s">
        <v>9651</v>
      </c>
      <c r="D115" s="645" t="s">
        <v>8775</v>
      </c>
      <c r="E115" s="939" t="s">
        <v>9652</v>
      </c>
      <c r="F115" s="646">
        <v>14774.7</v>
      </c>
      <c r="G115" s="646" t="s">
        <v>6012</v>
      </c>
      <c r="H115" s="940">
        <v>43248</v>
      </c>
      <c r="I115" s="648" t="s">
        <v>9653</v>
      </c>
      <c r="J115" s="652" t="s">
        <v>9654</v>
      </c>
      <c r="K115" s="662"/>
      <c r="L115" s="663"/>
      <c r="M115" s="662"/>
      <c r="N115" s="663"/>
      <c r="O115" s="664"/>
      <c r="P115" s="664"/>
      <c r="Q115" s="664"/>
      <c r="R115" s="664"/>
      <c r="S115" s="648" t="s">
        <v>9628</v>
      </c>
    </row>
    <row r="116" spans="1:19" s="457" customFormat="1" ht="81" customHeight="1" x14ac:dyDescent="0.15">
      <c r="A116" s="937"/>
      <c r="B116" s="938"/>
      <c r="C116" s="939"/>
      <c r="D116" s="645" t="s">
        <v>8450</v>
      </c>
      <c r="E116" s="939"/>
      <c r="F116" s="646">
        <v>4295.84</v>
      </c>
      <c r="G116" s="646" t="s">
        <v>6012</v>
      </c>
      <c r="H116" s="940"/>
      <c r="I116" s="648" t="s">
        <v>9653</v>
      </c>
      <c r="J116" s="652" t="s">
        <v>9655</v>
      </c>
      <c r="K116" s="662"/>
      <c r="L116" s="663"/>
      <c r="M116" s="662"/>
      <c r="N116" s="663"/>
      <c r="O116" s="664"/>
      <c r="P116" s="664"/>
      <c r="Q116" s="664"/>
      <c r="R116" s="664"/>
      <c r="S116" s="666"/>
    </row>
    <row r="117" spans="1:19" s="457" customFormat="1" ht="57.75" customHeight="1" x14ac:dyDescent="0.15">
      <c r="A117" s="937"/>
      <c r="B117" s="938"/>
      <c r="C117" s="939"/>
      <c r="D117" s="645" t="s">
        <v>9656</v>
      </c>
      <c r="E117" s="939"/>
      <c r="F117" s="646">
        <v>3051</v>
      </c>
      <c r="G117" s="646" t="s">
        <v>6012</v>
      </c>
      <c r="H117" s="940"/>
      <c r="I117" s="648" t="s">
        <v>9653</v>
      </c>
      <c r="J117" s="652" t="s">
        <v>9657</v>
      </c>
      <c r="K117" s="662"/>
      <c r="L117" s="663"/>
      <c r="M117" s="662"/>
      <c r="N117" s="663"/>
      <c r="O117" s="664"/>
      <c r="P117" s="664"/>
      <c r="Q117" s="664"/>
      <c r="R117" s="664"/>
      <c r="S117" s="666"/>
    </row>
    <row r="118" spans="1:19" s="465" customFormat="1" ht="79.5" customHeight="1" x14ac:dyDescent="0.2">
      <c r="A118" s="937">
        <v>66</v>
      </c>
      <c r="B118" s="938" t="s">
        <v>9658</v>
      </c>
      <c r="C118" s="939" t="s">
        <v>9659</v>
      </c>
      <c r="D118" s="645" t="s">
        <v>8959</v>
      </c>
      <c r="E118" s="939" t="s">
        <v>9660</v>
      </c>
      <c r="F118" s="646">
        <v>76.5</v>
      </c>
      <c r="G118" s="646" t="s">
        <v>6012</v>
      </c>
      <c r="H118" s="940">
        <v>43222</v>
      </c>
      <c r="I118" s="648" t="s">
        <v>9661</v>
      </c>
      <c r="J118" s="652" t="s">
        <v>9662</v>
      </c>
      <c r="K118" s="662"/>
      <c r="L118" s="663"/>
      <c r="M118" s="662"/>
      <c r="N118" s="663"/>
      <c r="O118" s="664"/>
      <c r="P118" s="664"/>
      <c r="Q118" s="664"/>
      <c r="R118" s="664"/>
      <c r="S118" s="666"/>
    </row>
    <row r="119" spans="1:19" s="465" customFormat="1" ht="69" customHeight="1" x14ac:dyDescent="0.2">
      <c r="A119" s="937"/>
      <c r="B119" s="938"/>
      <c r="C119" s="939"/>
      <c r="D119" s="645" t="s">
        <v>5929</v>
      </c>
      <c r="E119" s="939"/>
      <c r="F119" s="646">
        <v>440.15</v>
      </c>
      <c r="G119" s="646" t="s">
        <v>6012</v>
      </c>
      <c r="H119" s="940"/>
      <c r="I119" s="648" t="s">
        <v>9663</v>
      </c>
      <c r="J119" s="652" t="s">
        <v>9664</v>
      </c>
      <c r="K119" s="662"/>
      <c r="L119" s="663"/>
      <c r="M119" s="662"/>
      <c r="N119" s="663"/>
      <c r="O119" s="664"/>
      <c r="P119" s="664"/>
      <c r="Q119" s="664"/>
      <c r="R119" s="664"/>
      <c r="S119" s="666"/>
    </row>
    <row r="120" spans="1:19" s="465" customFormat="1" ht="57.75" customHeight="1" x14ac:dyDescent="0.2">
      <c r="A120" s="937"/>
      <c r="B120" s="938"/>
      <c r="C120" s="939"/>
      <c r="D120" s="645" t="s">
        <v>6019</v>
      </c>
      <c r="E120" s="939"/>
      <c r="F120" s="646">
        <v>440.36</v>
      </c>
      <c r="G120" s="646" t="s">
        <v>6012</v>
      </c>
      <c r="H120" s="940"/>
      <c r="I120" s="648" t="s">
        <v>9665</v>
      </c>
      <c r="J120" s="652" t="s">
        <v>9666</v>
      </c>
      <c r="K120" s="662"/>
      <c r="L120" s="663"/>
      <c r="M120" s="662"/>
      <c r="N120" s="663"/>
      <c r="O120" s="664"/>
      <c r="P120" s="664"/>
      <c r="Q120" s="664"/>
      <c r="R120" s="664"/>
      <c r="S120" s="666"/>
    </row>
    <row r="121" spans="1:19" s="321" customFormat="1" ht="29.25" x14ac:dyDescent="0.2">
      <c r="A121" s="638">
        <v>67</v>
      </c>
      <c r="B121" s="644" t="s">
        <v>9667</v>
      </c>
      <c r="C121" s="645" t="s">
        <v>9668</v>
      </c>
      <c r="D121" s="645" t="s">
        <v>6988</v>
      </c>
      <c r="E121" s="645" t="s">
        <v>9669</v>
      </c>
      <c r="F121" s="646">
        <v>2400</v>
      </c>
      <c r="G121" s="646" t="s">
        <v>5992</v>
      </c>
      <c r="H121" s="647">
        <v>43209</v>
      </c>
      <c r="I121" s="648" t="s">
        <v>9670</v>
      </c>
      <c r="J121" s="652" t="s">
        <v>9671</v>
      </c>
      <c r="K121" s="662"/>
      <c r="L121" s="663"/>
      <c r="M121" s="662"/>
      <c r="N121" s="663"/>
      <c r="O121" s="664"/>
      <c r="P121" s="664"/>
      <c r="Q121" s="664"/>
      <c r="R121" s="664"/>
      <c r="S121" s="666"/>
    </row>
    <row r="122" spans="1:19" s="321" customFormat="1" ht="29.25" x14ac:dyDescent="0.2">
      <c r="A122" s="638">
        <v>68</v>
      </c>
      <c r="B122" s="644" t="s">
        <v>9672</v>
      </c>
      <c r="C122" s="645" t="s">
        <v>9673</v>
      </c>
      <c r="D122" s="645" t="s">
        <v>6087</v>
      </c>
      <c r="E122" s="645" t="s">
        <v>9674</v>
      </c>
      <c r="F122" s="646">
        <v>10250</v>
      </c>
      <c r="G122" s="646" t="s">
        <v>6012</v>
      </c>
      <c r="H122" s="647">
        <v>43223</v>
      </c>
      <c r="I122" s="648" t="s">
        <v>9675</v>
      </c>
      <c r="J122" s="652" t="s">
        <v>9676</v>
      </c>
      <c r="K122" s="662"/>
      <c r="L122" s="663"/>
      <c r="M122" s="662"/>
      <c r="N122" s="663"/>
      <c r="O122" s="664"/>
      <c r="P122" s="664"/>
      <c r="Q122" s="664"/>
      <c r="R122" s="664"/>
      <c r="S122" s="666"/>
    </row>
    <row r="123" spans="1:19" s="321" customFormat="1" ht="29.25" x14ac:dyDescent="0.2">
      <c r="A123" s="638">
        <v>69</v>
      </c>
      <c r="B123" s="644" t="s">
        <v>9677</v>
      </c>
      <c r="C123" s="645" t="s">
        <v>9678</v>
      </c>
      <c r="D123" s="645" t="s">
        <v>9679</v>
      </c>
      <c r="E123" s="645" t="s">
        <v>9680</v>
      </c>
      <c r="F123" s="646">
        <v>420</v>
      </c>
      <c r="G123" s="646" t="s">
        <v>5992</v>
      </c>
      <c r="H123" s="647">
        <v>43206</v>
      </c>
      <c r="I123" s="648" t="s">
        <v>9630</v>
      </c>
      <c r="J123" s="652" t="s">
        <v>9681</v>
      </c>
      <c r="K123" s="662"/>
      <c r="L123" s="663"/>
      <c r="M123" s="662"/>
      <c r="N123" s="663"/>
      <c r="O123" s="664"/>
      <c r="P123" s="664"/>
      <c r="Q123" s="664"/>
      <c r="R123" s="664"/>
      <c r="S123" s="666"/>
    </row>
    <row r="124" spans="1:19" s="321" customFormat="1" ht="29.25" x14ac:dyDescent="0.2">
      <c r="A124" s="638">
        <v>70</v>
      </c>
      <c r="B124" s="644" t="s">
        <v>9682</v>
      </c>
      <c r="C124" s="645" t="s">
        <v>9683</v>
      </c>
      <c r="D124" s="645" t="s">
        <v>9580</v>
      </c>
      <c r="E124" s="645" t="s">
        <v>9684</v>
      </c>
      <c r="F124" s="646">
        <v>1512</v>
      </c>
      <c r="G124" s="646" t="s">
        <v>6012</v>
      </c>
      <c r="H124" s="647">
        <v>43222</v>
      </c>
      <c r="I124" s="648" t="s">
        <v>9685</v>
      </c>
      <c r="J124" s="652" t="s">
        <v>9686</v>
      </c>
      <c r="K124" s="662"/>
      <c r="L124" s="663"/>
      <c r="M124" s="662"/>
      <c r="N124" s="663"/>
      <c r="O124" s="664"/>
      <c r="P124" s="664"/>
      <c r="Q124" s="664"/>
      <c r="R124" s="664"/>
      <c r="S124" s="666"/>
    </row>
    <row r="125" spans="1:19" s="321" customFormat="1" ht="19.5" x14ac:dyDescent="0.2">
      <c r="A125" s="638">
        <v>71</v>
      </c>
      <c r="B125" s="644" t="s">
        <v>9687</v>
      </c>
      <c r="C125" s="645" t="s">
        <v>9688</v>
      </c>
      <c r="D125" s="645" t="s">
        <v>1140</v>
      </c>
      <c r="E125" s="650" t="s">
        <v>9689</v>
      </c>
      <c r="F125" s="646">
        <v>5985</v>
      </c>
      <c r="G125" s="646" t="s">
        <v>6012</v>
      </c>
      <c r="H125" s="647">
        <v>43223</v>
      </c>
      <c r="I125" s="648" t="s">
        <v>9690</v>
      </c>
      <c r="J125" s="652" t="s">
        <v>9691</v>
      </c>
      <c r="K125" s="662"/>
      <c r="L125" s="663"/>
      <c r="M125" s="662"/>
      <c r="N125" s="663"/>
      <c r="O125" s="664"/>
      <c r="P125" s="664"/>
      <c r="Q125" s="664"/>
      <c r="R125" s="664"/>
      <c r="S125" s="666"/>
    </row>
    <row r="126" spans="1:19" s="321" customFormat="1" ht="19.5" x14ac:dyDescent="0.2">
      <c r="A126" s="638">
        <v>72</v>
      </c>
      <c r="B126" s="644" t="s">
        <v>9692</v>
      </c>
      <c r="C126" s="645" t="s">
        <v>9693</v>
      </c>
      <c r="D126" s="645" t="s">
        <v>9628</v>
      </c>
      <c r="E126" s="650" t="s">
        <v>9628</v>
      </c>
      <c r="F126" s="646" t="s">
        <v>5699</v>
      </c>
      <c r="G126" s="646" t="s">
        <v>6012</v>
      </c>
      <c r="H126" s="647">
        <v>43236</v>
      </c>
      <c r="I126" s="648" t="s">
        <v>9628</v>
      </c>
      <c r="J126" s="652" t="s">
        <v>5699</v>
      </c>
      <c r="K126" s="662"/>
      <c r="L126" s="663"/>
      <c r="M126" s="662"/>
      <c r="N126" s="663"/>
      <c r="O126" s="664"/>
      <c r="P126" s="664"/>
      <c r="Q126" s="664"/>
      <c r="R126" s="664"/>
      <c r="S126" s="671" t="s">
        <v>9628</v>
      </c>
    </row>
    <row r="127" spans="1:19" s="321" customFormat="1" ht="60.75" customHeight="1" x14ac:dyDescent="0.2">
      <c r="A127" s="638">
        <v>73</v>
      </c>
      <c r="B127" s="644" t="s">
        <v>9694</v>
      </c>
      <c r="C127" s="645" t="s">
        <v>9499</v>
      </c>
      <c r="D127" s="645" t="s">
        <v>5909</v>
      </c>
      <c r="E127" s="645" t="s">
        <v>9695</v>
      </c>
      <c r="F127" s="646">
        <v>2300</v>
      </c>
      <c r="G127" s="646" t="s">
        <v>5992</v>
      </c>
      <c r="H127" s="647">
        <v>43213</v>
      </c>
      <c r="I127" s="648" t="s">
        <v>9501</v>
      </c>
      <c r="J127" s="652" t="s">
        <v>9696</v>
      </c>
      <c r="K127" s="662"/>
      <c r="L127" s="663"/>
      <c r="M127" s="662"/>
      <c r="N127" s="663"/>
      <c r="O127" s="664"/>
      <c r="P127" s="664"/>
      <c r="Q127" s="664"/>
      <c r="R127" s="664"/>
      <c r="S127" s="666"/>
    </row>
    <row r="128" spans="1:19" s="321" customFormat="1" ht="39" x14ac:dyDescent="0.2">
      <c r="A128" s="638">
        <v>74</v>
      </c>
      <c r="B128" s="644" t="s">
        <v>9697</v>
      </c>
      <c r="C128" s="645" t="s">
        <v>9627</v>
      </c>
      <c r="D128" s="645" t="s">
        <v>9628</v>
      </c>
      <c r="E128" s="645" t="s">
        <v>9628</v>
      </c>
      <c r="F128" s="646" t="s">
        <v>5699</v>
      </c>
      <c r="G128" s="646" t="s">
        <v>6012</v>
      </c>
      <c r="H128" s="647">
        <v>43245</v>
      </c>
      <c r="I128" s="645" t="s">
        <v>9628</v>
      </c>
      <c r="J128" s="652" t="s">
        <v>5699</v>
      </c>
      <c r="K128" s="662"/>
      <c r="L128" s="663"/>
      <c r="M128" s="662"/>
      <c r="N128" s="663"/>
      <c r="O128" s="664"/>
      <c r="P128" s="664"/>
      <c r="Q128" s="664"/>
      <c r="R128" s="664"/>
      <c r="S128" s="671" t="s">
        <v>9628</v>
      </c>
    </row>
    <row r="129" spans="1:19" s="321" customFormat="1" ht="29.25" x14ac:dyDescent="0.2">
      <c r="A129" s="638">
        <v>75</v>
      </c>
      <c r="B129" s="644" t="s">
        <v>9698</v>
      </c>
      <c r="C129" s="645" t="s">
        <v>8862</v>
      </c>
      <c r="D129" s="645" t="s">
        <v>9628</v>
      </c>
      <c r="E129" s="645" t="s">
        <v>9628</v>
      </c>
      <c r="F129" s="646" t="s">
        <v>5699</v>
      </c>
      <c r="G129" s="646" t="s">
        <v>6012</v>
      </c>
      <c r="H129" s="647">
        <v>43245</v>
      </c>
      <c r="I129" s="645" t="s">
        <v>9628</v>
      </c>
      <c r="J129" s="652" t="s">
        <v>5699</v>
      </c>
      <c r="K129" s="662"/>
      <c r="L129" s="663"/>
      <c r="M129" s="662"/>
      <c r="N129" s="663"/>
      <c r="O129" s="664"/>
      <c r="P129" s="664"/>
      <c r="Q129" s="664"/>
      <c r="R129" s="664"/>
      <c r="S129" s="671" t="s">
        <v>9628</v>
      </c>
    </row>
    <row r="130" spans="1:19" s="321" customFormat="1" ht="33.75" customHeight="1" x14ac:dyDescent="0.2">
      <c r="A130" s="638">
        <v>76</v>
      </c>
      <c r="B130" s="644" t="s">
        <v>9699</v>
      </c>
      <c r="C130" s="645" t="s">
        <v>9700</v>
      </c>
      <c r="D130" s="645" t="s">
        <v>9580</v>
      </c>
      <c r="E130" s="645" t="s">
        <v>9701</v>
      </c>
      <c r="F130" s="646">
        <v>239</v>
      </c>
      <c r="G130" s="646" t="s">
        <v>6012</v>
      </c>
      <c r="H130" s="647">
        <v>43228</v>
      </c>
      <c r="I130" s="648" t="s">
        <v>8881</v>
      </c>
      <c r="J130" s="652" t="s">
        <v>9702</v>
      </c>
      <c r="K130" s="662"/>
      <c r="L130" s="663"/>
      <c r="M130" s="662"/>
      <c r="N130" s="663"/>
      <c r="O130" s="664"/>
      <c r="P130" s="664"/>
      <c r="Q130" s="664"/>
      <c r="R130" s="664"/>
      <c r="S130" s="666"/>
    </row>
    <row r="131" spans="1:19" s="321" customFormat="1" ht="36.75" customHeight="1" x14ac:dyDescent="0.2">
      <c r="A131" s="638">
        <v>77</v>
      </c>
      <c r="B131" s="644" t="s">
        <v>9703</v>
      </c>
      <c r="C131" s="645" t="s">
        <v>9704</v>
      </c>
      <c r="D131" s="645" t="s">
        <v>5929</v>
      </c>
      <c r="E131" s="645" t="s">
        <v>9705</v>
      </c>
      <c r="F131" s="646">
        <v>452</v>
      </c>
      <c r="G131" s="646" t="s">
        <v>6012</v>
      </c>
      <c r="H131" s="647">
        <v>43227</v>
      </c>
      <c r="I131" s="648" t="s">
        <v>9706</v>
      </c>
      <c r="J131" s="652" t="s">
        <v>9707</v>
      </c>
      <c r="K131" s="662"/>
      <c r="L131" s="663"/>
      <c r="M131" s="662"/>
      <c r="N131" s="663"/>
      <c r="O131" s="664"/>
      <c r="P131" s="664"/>
      <c r="Q131" s="664"/>
      <c r="R131" s="664"/>
      <c r="S131" s="666"/>
    </row>
    <row r="132" spans="1:19" s="321" customFormat="1" ht="19.5" x14ac:dyDescent="0.2">
      <c r="A132" s="638">
        <v>78</v>
      </c>
      <c r="B132" s="644" t="s">
        <v>9708</v>
      </c>
      <c r="C132" s="645" t="s">
        <v>9709</v>
      </c>
      <c r="D132" s="645" t="s">
        <v>9628</v>
      </c>
      <c r="E132" s="650" t="s">
        <v>9628</v>
      </c>
      <c r="F132" s="646" t="s">
        <v>5699</v>
      </c>
      <c r="G132" s="646" t="s">
        <v>6012</v>
      </c>
      <c r="H132" s="647">
        <v>43231</v>
      </c>
      <c r="I132" s="648" t="s">
        <v>9628</v>
      </c>
      <c r="J132" s="652" t="s">
        <v>5699</v>
      </c>
      <c r="K132" s="662"/>
      <c r="L132" s="663"/>
      <c r="M132" s="662"/>
      <c r="N132" s="663"/>
      <c r="O132" s="664"/>
      <c r="P132" s="664"/>
      <c r="Q132" s="664"/>
      <c r="R132" s="664"/>
      <c r="S132" s="671" t="s">
        <v>9628</v>
      </c>
    </row>
    <row r="133" spans="1:19" s="321" customFormat="1" ht="19.5" x14ac:dyDescent="0.2">
      <c r="A133" s="638">
        <v>79</v>
      </c>
      <c r="B133" s="644" t="s">
        <v>9710</v>
      </c>
      <c r="C133" s="645" t="s">
        <v>9711</v>
      </c>
      <c r="D133" s="645" t="s">
        <v>9628</v>
      </c>
      <c r="E133" s="650" t="s">
        <v>9628</v>
      </c>
      <c r="F133" s="646" t="s">
        <v>5699</v>
      </c>
      <c r="G133" s="646" t="s">
        <v>6012</v>
      </c>
      <c r="H133" s="647">
        <v>43231</v>
      </c>
      <c r="I133" s="648" t="s">
        <v>9628</v>
      </c>
      <c r="J133" s="652" t="s">
        <v>5699</v>
      </c>
      <c r="K133" s="662"/>
      <c r="L133" s="663"/>
      <c r="M133" s="662"/>
      <c r="N133" s="663"/>
      <c r="O133" s="664"/>
      <c r="P133" s="664"/>
      <c r="Q133" s="664"/>
      <c r="R133" s="664"/>
      <c r="S133" s="671" t="s">
        <v>9628</v>
      </c>
    </row>
    <row r="134" spans="1:19" s="321" customFormat="1" ht="30" customHeight="1" x14ac:dyDescent="0.2">
      <c r="A134" s="638">
        <v>80</v>
      </c>
      <c r="B134" s="644" t="s">
        <v>9712</v>
      </c>
      <c r="C134" s="645" t="s">
        <v>9700</v>
      </c>
      <c r="D134" s="645" t="s">
        <v>6275</v>
      </c>
      <c r="E134" s="645" t="s">
        <v>9713</v>
      </c>
      <c r="F134" s="646">
        <v>1547</v>
      </c>
      <c r="G134" s="646" t="s">
        <v>6012</v>
      </c>
      <c r="H134" s="647">
        <v>43251</v>
      </c>
      <c r="I134" s="648" t="s">
        <v>9714</v>
      </c>
      <c r="J134" s="652" t="s">
        <v>9715</v>
      </c>
      <c r="K134" s="662"/>
      <c r="L134" s="663"/>
      <c r="M134" s="662"/>
      <c r="N134" s="663"/>
      <c r="O134" s="664"/>
      <c r="P134" s="664"/>
      <c r="Q134" s="664"/>
      <c r="R134" s="664"/>
      <c r="S134" s="666"/>
    </row>
    <row r="135" spans="1:19" s="321" customFormat="1" ht="53.25" customHeight="1" x14ac:dyDescent="0.2">
      <c r="A135" s="638">
        <v>81</v>
      </c>
      <c r="B135" s="644" t="s">
        <v>9716</v>
      </c>
      <c r="C135" s="645" t="s">
        <v>9499</v>
      </c>
      <c r="D135" s="645" t="s">
        <v>5909</v>
      </c>
      <c r="E135" s="645" t="s">
        <v>9557</v>
      </c>
      <c r="F135" s="646">
        <v>2300</v>
      </c>
      <c r="G135" s="646" t="s">
        <v>6012</v>
      </c>
      <c r="H135" s="647">
        <v>43238</v>
      </c>
      <c r="I135" s="648" t="s">
        <v>9501</v>
      </c>
      <c r="J135" s="652" t="s">
        <v>9717</v>
      </c>
      <c r="K135" s="662"/>
      <c r="L135" s="663"/>
      <c r="M135" s="662"/>
      <c r="N135" s="663"/>
      <c r="O135" s="664"/>
      <c r="P135" s="664"/>
      <c r="Q135" s="664"/>
      <c r="R135" s="664"/>
      <c r="S135" s="666"/>
    </row>
    <row r="136" spans="1:19" s="321" customFormat="1" ht="32.25" customHeight="1" x14ac:dyDescent="0.2">
      <c r="A136" s="638">
        <v>82</v>
      </c>
      <c r="B136" s="644" t="s">
        <v>9718</v>
      </c>
      <c r="C136" s="645" t="s">
        <v>9719</v>
      </c>
      <c r="D136" s="645" t="s">
        <v>9628</v>
      </c>
      <c r="E136" s="645" t="s">
        <v>9628</v>
      </c>
      <c r="F136" s="646" t="s">
        <v>5699</v>
      </c>
      <c r="G136" s="646" t="s">
        <v>5822</v>
      </c>
      <c r="H136" s="647">
        <v>43280</v>
      </c>
      <c r="I136" s="648" t="s">
        <v>9628</v>
      </c>
      <c r="J136" s="652" t="s">
        <v>5699</v>
      </c>
      <c r="K136" s="662"/>
      <c r="L136" s="663"/>
      <c r="M136" s="662"/>
      <c r="N136" s="663"/>
      <c r="O136" s="664"/>
      <c r="P136" s="664"/>
      <c r="Q136" s="664"/>
      <c r="R136" s="664"/>
      <c r="S136" s="671" t="s">
        <v>9628</v>
      </c>
    </row>
    <row r="137" spans="1:19" s="321" customFormat="1" ht="29.25" customHeight="1" x14ac:dyDescent="0.2">
      <c r="A137" s="638">
        <v>83</v>
      </c>
      <c r="B137" s="644" t="s">
        <v>9720</v>
      </c>
      <c r="C137" s="645" t="s">
        <v>9499</v>
      </c>
      <c r="D137" s="645" t="s">
        <v>9628</v>
      </c>
      <c r="E137" s="645" t="s">
        <v>9628</v>
      </c>
      <c r="F137" s="646" t="s">
        <v>5699</v>
      </c>
      <c r="G137" s="646" t="s">
        <v>5822</v>
      </c>
      <c r="H137" s="647">
        <v>43266</v>
      </c>
      <c r="I137" s="648" t="s">
        <v>9628</v>
      </c>
      <c r="J137" s="652" t="s">
        <v>5699</v>
      </c>
      <c r="K137" s="662"/>
      <c r="L137" s="663"/>
      <c r="M137" s="662"/>
      <c r="N137" s="663"/>
      <c r="O137" s="664"/>
      <c r="P137" s="664"/>
      <c r="Q137" s="664"/>
      <c r="R137" s="664"/>
      <c r="S137" s="671" t="s">
        <v>9628</v>
      </c>
    </row>
    <row r="138" spans="1:19" s="321" customFormat="1" ht="30" thickBot="1" x14ac:dyDescent="0.25">
      <c r="A138" s="625">
        <v>84</v>
      </c>
      <c r="B138" s="653" t="s">
        <v>9721</v>
      </c>
      <c r="C138" s="654" t="s">
        <v>9722</v>
      </c>
      <c r="D138" s="654" t="s">
        <v>5716</v>
      </c>
      <c r="E138" s="654" t="s">
        <v>9723</v>
      </c>
      <c r="F138" s="655">
        <v>271.2</v>
      </c>
      <c r="G138" s="655" t="s">
        <v>5822</v>
      </c>
      <c r="H138" s="656">
        <v>43273</v>
      </c>
      <c r="I138" s="657" t="s">
        <v>9726</v>
      </c>
      <c r="J138" s="658" t="s">
        <v>9724</v>
      </c>
      <c r="K138" s="667"/>
      <c r="L138" s="668"/>
      <c r="M138" s="667"/>
      <c r="N138" s="668"/>
      <c r="O138" s="669"/>
      <c r="P138" s="669"/>
      <c r="Q138" s="669"/>
      <c r="R138" s="669"/>
      <c r="S138" s="670"/>
    </row>
    <row r="139" spans="1:19" s="321" customFormat="1" ht="19.5" thickTop="1" x14ac:dyDescent="0.2">
      <c r="A139" s="463"/>
      <c r="B139" s="614"/>
      <c r="C139" s="615"/>
      <c r="D139" s="616"/>
      <c r="E139" s="615"/>
      <c r="F139" s="617"/>
      <c r="G139" s="617"/>
      <c r="H139" s="618"/>
      <c r="I139" s="619"/>
      <c r="J139" s="620"/>
      <c r="K139" s="621"/>
      <c r="L139" s="622"/>
      <c r="M139" s="621"/>
      <c r="N139" s="622"/>
      <c r="O139" s="156"/>
      <c r="P139" s="156"/>
      <c r="Q139" s="156"/>
      <c r="R139" s="156"/>
      <c r="S139" s="464"/>
    </row>
    <row r="140" spans="1:19" s="321" customFormat="1" ht="32.25" customHeight="1" thickBot="1" x14ac:dyDescent="0.55000000000000004">
      <c r="A140" s="911" t="s">
        <v>9278</v>
      </c>
      <c r="B140" s="911"/>
      <c r="C140" s="911"/>
      <c r="D140" s="911"/>
      <c r="E140" s="911"/>
      <c r="F140" s="911"/>
      <c r="G140" s="911"/>
      <c r="H140" s="911"/>
      <c r="I140" s="911"/>
      <c r="J140" s="911"/>
      <c r="K140" s="911"/>
      <c r="L140" s="911"/>
      <c r="M140" s="911"/>
      <c r="N140" s="911"/>
      <c r="O140" s="911"/>
      <c r="P140" s="911"/>
      <c r="Q140" s="911"/>
      <c r="R140" s="911"/>
      <c r="S140" s="911"/>
    </row>
    <row r="141" spans="1:19" s="321" customFormat="1" ht="81.75" customHeight="1" thickTop="1" x14ac:dyDescent="0.2">
      <c r="A141" s="929" t="s">
        <v>6505</v>
      </c>
      <c r="B141" s="931" t="s">
        <v>8022</v>
      </c>
      <c r="C141" s="931" t="s">
        <v>8679</v>
      </c>
      <c r="D141" s="931" t="s">
        <v>5685</v>
      </c>
      <c r="E141" s="931" t="s">
        <v>5686</v>
      </c>
      <c r="F141" s="933" t="s">
        <v>5687</v>
      </c>
      <c r="G141" s="933" t="s">
        <v>5688</v>
      </c>
      <c r="H141" s="931" t="s">
        <v>5689</v>
      </c>
      <c r="I141" s="931" t="s">
        <v>5690</v>
      </c>
      <c r="J141" s="935" t="s">
        <v>5691</v>
      </c>
      <c r="K141" s="926" t="s">
        <v>3390</v>
      </c>
      <c r="L141" s="926"/>
      <c r="M141" s="926" t="s">
        <v>3391</v>
      </c>
      <c r="N141" s="926"/>
      <c r="O141" s="926" t="s">
        <v>3392</v>
      </c>
      <c r="P141" s="926"/>
      <c r="Q141" s="926"/>
      <c r="R141" s="926"/>
      <c r="S141" s="927" t="s">
        <v>3393</v>
      </c>
    </row>
    <row r="142" spans="1:19" s="321" customFormat="1" ht="33.75" customHeight="1" x14ac:dyDescent="0.2">
      <c r="A142" s="930"/>
      <c r="B142" s="932"/>
      <c r="C142" s="932"/>
      <c r="D142" s="932"/>
      <c r="E142" s="932"/>
      <c r="F142" s="934"/>
      <c r="G142" s="934"/>
      <c r="H142" s="932"/>
      <c r="I142" s="932"/>
      <c r="J142" s="936"/>
      <c r="K142" s="643" t="s">
        <v>3396</v>
      </c>
      <c r="L142" s="643" t="s">
        <v>5692</v>
      </c>
      <c r="M142" s="643" t="s">
        <v>3396</v>
      </c>
      <c r="N142" s="643" t="s">
        <v>3395</v>
      </c>
      <c r="O142" s="643" t="s">
        <v>1795</v>
      </c>
      <c r="P142" s="643" t="s">
        <v>1796</v>
      </c>
      <c r="Q142" s="643" t="s">
        <v>1797</v>
      </c>
      <c r="R142" s="643" t="s">
        <v>1798</v>
      </c>
      <c r="S142" s="928"/>
    </row>
    <row r="143" spans="1:19" s="321" customFormat="1" ht="56.25" x14ac:dyDescent="0.2">
      <c r="A143" s="640">
        <v>1</v>
      </c>
      <c r="B143" s="637" t="s">
        <v>8929</v>
      </c>
      <c r="C143" s="632" t="s">
        <v>9559</v>
      </c>
      <c r="D143" s="632" t="s">
        <v>7524</v>
      </c>
      <c r="E143" s="632" t="s">
        <v>8931</v>
      </c>
      <c r="F143" s="356">
        <v>17020</v>
      </c>
      <c r="G143" s="636" t="s">
        <v>5696</v>
      </c>
      <c r="H143" s="633">
        <v>43111</v>
      </c>
      <c r="I143" s="508" t="s">
        <v>9560</v>
      </c>
      <c r="J143" s="659" t="s">
        <v>9560</v>
      </c>
      <c r="K143" s="660"/>
      <c r="L143" s="626"/>
      <c r="M143" s="623"/>
      <c r="N143" s="626"/>
      <c r="O143" s="627"/>
      <c r="P143" s="627"/>
      <c r="Q143" s="627"/>
      <c r="R143" s="627"/>
      <c r="S143" s="628"/>
    </row>
    <row r="144" spans="1:19" s="321" customFormat="1" ht="33.75" x14ac:dyDescent="0.2">
      <c r="A144" s="640">
        <v>2</v>
      </c>
      <c r="B144" s="637" t="s">
        <v>9561</v>
      </c>
      <c r="C144" s="632" t="s">
        <v>9562</v>
      </c>
      <c r="D144" s="632" t="s">
        <v>7524</v>
      </c>
      <c r="E144" s="632" t="s">
        <v>8931</v>
      </c>
      <c r="F144" s="356">
        <v>92632.69</v>
      </c>
      <c r="G144" s="636" t="s">
        <v>5696</v>
      </c>
      <c r="H144" s="633">
        <v>43131</v>
      </c>
      <c r="I144" s="508" t="s">
        <v>9563</v>
      </c>
      <c r="J144" s="659" t="s">
        <v>9564</v>
      </c>
      <c r="K144" s="660"/>
      <c r="L144" s="626"/>
      <c r="M144" s="623"/>
      <c r="N144" s="626"/>
      <c r="O144" s="627"/>
      <c r="P144" s="627"/>
      <c r="Q144" s="627"/>
      <c r="R144" s="627"/>
      <c r="S144" s="628"/>
    </row>
    <row r="145" spans="1:19" s="321" customFormat="1" ht="34.5" thickBot="1" x14ac:dyDescent="0.25">
      <c r="A145" s="641">
        <v>3</v>
      </c>
      <c r="B145" s="466" t="s">
        <v>9303</v>
      </c>
      <c r="C145" s="634" t="s">
        <v>9565</v>
      </c>
      <c r="D145" s="634" t="s">
        <v>6019</v>
      </c>
      <c r="E145" s="634" t="s">
        <v>9566</v>
      </c>
      <c r="F145" s="359">
        <v>176000</v>
      </c>
      <c r="G145" s="360" t="s">
        <v>5868</v>
      </c>
      <c r="H145" s="635">
        <v>43175</v>
      </c>
      <c r="I145" s="642" t="s">
        <v>9567</v>
      </c>
      <c r="J145" s="595" t="s">
        <v>9568</v>
      </c>
      <c r="K145" s="661"/>
      <c r="L145" s="630"/>
      <c r="M145" s="629"/>
      <c r="N145" s="630"/>
      <c r="O145" s="631"/>
      <c r="P145" s="631"/>
      <c r="Q145" s="631"/>
      <c r="R145" s="360"/>
      <c r="S145" s="624"/>
    </row>
    <row r="146" spans="1:19" ht="13.5" thickTop="1" x14ac:dyDescent="0.2">
      <c r="C146" s="610"/>
      <c r="D146" s="342"/>
      <c r="E146" s="610"/>
      <c r="F146" s="343"/>
      <c r="G146" s="338"/>
      <c r="H146" s="342"/>
      <c r="I146" s="342"/>
      <c r="J146" s="456"/>
      <c r="K146" s="321"/>
      <c r="L146" s="321"/>
      <c r="M146" s="321"/>
      <c r="N146" s="321"/>
      <c r="O146" s="322"/>
      <c r="P146" s="322"/>
      <c r="Q146" s="322"/>
      <c r="R146" s="322"/>
      <c r="S146" s="453"/>
    </row>
    <row r="147" spans="1:19" x14ac:dyDescent="0.2">
      <c r="C147" s="610"/>
      <c r="D147" s="342"/>
      <c r="E147" s="610"/>
      <c r="F147" s="343"/>
      <c r="G147" s="338"/>
      <c r="H147" s="342"/>
      <c r="I147" s="342"/>
      <c r="J147" s="456"/>
      <c r="K147" s="321"/>
      <c r="L147" s="321"/>
      <c r="M147" s="321"/>
      <c r="N147" s="321"/>
      <c r="O147" s="322"/>
      <c r="P147" s="322"/>
      <c r="Q147" s="322"/>
      <c r="R147" s="322"/>
      <c r="S147" s="453"/>
    </row>
    <row r="148" spans="1:19" x14ac:dyDescent="0.2">
      <c r="C148" s="610"/>
      <c r="D148" s="342"/>
      <c r="E148" s="610"/>
      <c r="F148" s="343"/>
      <c r="G148" s="338"/>
      <c r="H148" s="342"/>
      <c r="I148" s="342"/>
      <c r="J148" s="456"/>
      <c r="K148" s="321"/>
      <c r="L148" s="321"/>
      <c r="M148" s="321"/>
      <c r="N148" s="321"/>
      <c r="O148" s="322"/>
      <c r="P148" s="322"/>
      <c r="Q148" s="322"/>
      <c r="R148" s="322"/>
      <c r="S148" s="453"/>
    </row>
    <row r="149" spans="1:19" x14ac:dyDescent="0.2">
      <c r="C149" s="610"/>
      <c r="D149" s="342"/>
      <c r="E149" s="610"/>
      <c r="F149" s="343"/>
      <c r="G149" s="338"/>
      <c r="H149" s="342"/>
      <c r="I149" s="342"/>
      <c r="J149" s="456"/>
      <c r="K149" s="321"/>
      <c r="L149" s="321"/>
      <c r="M149" s="321"/>
      <c r="N149" s="321"/>
      <c r="O149" s="322"/>
      <c r="P149" s="322"/>
      <c r="Q149" s="322"/>
      <c r="R149" s="322"/>
      <c r="S149" s="453"/>
    </row>
    <row r="150" spans="1:19" x14ac:dyDescent="0.2">
      <c r="C150" s="610"/>
      <c r="D150" s="342"/>
      <c r="E150" s="610"/>
      <c r="F150" s="343"/>
      <c r="G150" s="338"/>
      <c r="H150" s="342"/>
      <c r="I150" s="342"/>
      <c r="J150" s="456"/>
      <c r="K150" s="321"/>
      <c r="L150" s="321"/>
      <c r="M150" s="321"/>
      <c r="N150" s="321"/>
      <c r="O150" s="322"/>
      <c r="P150" s="322"/>
      <c r="Q150" s="322"/>
      <c r="R150" s="322"/>
      <c r="S150" s="453"/>
    </row>
    <row r="151" spans="1:19" x14ac:dyDescent="0.2">
      <c r="C151" s="610"/>
      <c r="D151" s="342"/>
      <c r="E151" s="610"/>
      <c r="F151" s="343"/>
      <c r="G151" s="338"/>
      <c r="H151" s="342"/>
      <c r="I151" s="342"/>
      <c r="J151" s="456"/>
      <c r="K151" s="321"/>
      <c r="L151" s="321"/>
      <c r="M151" s="321"/>
      <c r="N151" s="321"/>
      <c r="O151" s="322"/>
      <c r="P151" s="322"/>
      <c r="Q151" s="322"/>
      <c r="R151" s="322"/>
      <c r="S151" s="453"/>
    </row>
    <row r="152" spans="1:19" x14ac:dyDescent="0.2">
      <c r="C152" s="610"/>
      <c r="D152" s="342"/>
      <c r="E152" s="610"/>
      <c r="F152" s="343"/>
      <c r="G152" s="338"/>
      <c r="H152" s="342"/>
      <c r="I152" s="342"/>
      <c r="J152" s="456"/>
      <c r="K152" s="321"/>
      <c r="L152" s="321"/>
      <c r="M152" s="321"/>
      <c r="N152" s="321"/>
      <c r="O152" s="322"/>
      <c r="P152" s="322"/>
      <c r="Q152" s="322"/>
      <c r="R152" s="322"/>
      <c r="S152" s="453"/>
    </row>
    <row r="153" spans="1:19" x14ac:dyDescent="0.2">
      <c r="C153" s="610"/>
      <c r="D153" s="342"/>
      <c r="E153" s="610"/>
      <c r="F153" s="343"/>
      <c r="G153" s="338"/>
      <c r="H153" s="342"/>
      <c r="I153" s="342"/>
      <c r="J153" s="456"/>
      <c r="K153" s="321"/>
      <c r="L153" s="321"/>
      <c r="M153" s="321"/>
      <c r="N153" s="321"/>
      <c r="O153" s="322"/>
      <c r="P153" s="322"/>
      <c r="Q153" s="322"/>
      <c r="R153" s="322"/>
      <c r="S153" s="453"/>
    </row>
    <row r="154" spans="1:19" x14ac:dyDescent="0.2">
      <c r="C154" s="610"/>
      <c r="D154" s="342"/>
      <c r="E154" s="610"/>
      <c r="F154" s="343"/>
      <c r="G154" s="338"/>
      <c r="H154" s="342"/>
      <c r="I154" s="342"/>
      <c r="J154" s="456"/>
      <c r="K154" s="321"/>
      <c r="L154" s="321"/>
      <c r="M154" s="321"/>
      <c r="N154" s="321"/>
      <c r="O154" s="322"/>
      <c r="P154" s="322"/>
      <c r="Q154" s="322"/>
      <c r="R154" s="322"/>
      <c r="S154" s="453"/>
    </row>
    <row r="155" spans="1:19" x14ac:dyDescent="0.2">
      <c r="C155" s="610"/>
      <c r="D155" s="342"/>
      <c r="E155" s="610"/>
      <c r="F155" s="343"/>
      <c r="G155" s="338"/>
      <c r="H155" s="342"/>
      <c r="I155" s="342"/>
      <c r="J155" s="456"/>
      <c r="K155" s="321"/>
      <c r="L155" s="321"/>
      <c r="M155" s="321"/>
      <c r="N155" s="321"/>
      <c r="O155" s="322"/>
      <c r="P155" s="322"/>
      <c r="Q155" s="322"/>
      <c r="R155" s="322"/>
      <c r="S155" s="453"/>
    </row>
    <row r="156" spans="1:19" x14ac:dyDescent="0.2">
      <c r="C156" s="610"/>
      <c r="D156" s="342"/>
      <c r="E156" s="610"/>
      <c r="F156" s="343"/>
      <c r="G156" s="338"/>
      <c r="H156" s="342"/>
      <c r="I156" s="342"/>
      <c r="J156" s="456"/>
      <c r="K156" s="321"/>
      <c r="L156" s="321"/>
      <c r="M156" s="321"/>
      <c r="N156" s="321"/>
      <c r="O156" s="322"/>
      <c r="P156" s="322"/>
      <c r="Q156" s="322"/>
      <c r="R156" s="322"/>
      <c r="S156" s="453"/>
    </row>
    <row r="157" spans="1:19" x14ac:dyDescent="0.2">
      <c r="C157" s="610"/>
      <c r="D157" s="342"/>
      <c r="E157" s="610"/>
      <c r="F157" s="343"/>
      <c r="G157" s="338"/>
      <c r="H157" s="342"/>
      <c r="I157" s="342"/>
      <c r="J157" s="456"/>
      <c r="K157" s="321"/>
      <c r="L157" s="321"/>
      <c r="M157" s="321"/>
      <c r="N157" s="321"/>
      <c r="O157" s="322"/>
      <c r="P157" s="322"/>
      <c r="Q157" s="322"/>
      <c r="R157" s="322"/>
      <c r="S157" s="453"/>
    </row>
    <row r="158" spans="1:19" x14ac:dyDescent="0.2">
      <c r="C158" s="610"/>
      <c r="D158" s="342"/>
      <c r="E158" s="610"/>
      <c r="F158" s="343"/>
      <c r="G158" s="338"/>
      <c r="H158" s="342"/>
      <c r="I158" s="342"/>
      <c r="J158" s="456"/>
      <c r="K158" s="321"/>
      <c r="L158" s="321"/>
      <c r="M158" s="321"/>
      <c r="N158" s="321"/>
      <c r="O158" s="322"/>
      <c r="P158" s="322"/>
      <c r="Q158" s="322"/>
      <c r="R158" s="322"/>
      <c r="S158" s="453"/>
    </row>
    <row r="159" spans="1:19" x14ac:dyDescent="0.2">
      <c r="C159" s="610"/>
      <c r="D159" s="342"/>
      <c r="E159" s="610"/>
      <c r="F159" s="343"/>
      <c r="G159" s="338"/>
      <c r="H159" s="342"/>
      <c r="I159" s="342"/>
      <c r="J159" s="456"/>
      <c r="K159" s="321"/>
      <c r="L159" s="321"/>
      <c r="M159" s="321"/>
      <c r="N159" s="321"/>
      <c r="O159" s="322"/>
      <c r="P159" s="322"/>
      <c r="Q159" s="322"/>
      <c r="R159" s="322"/>
      <c r="S159" s="453"/>
    </row>
    <row r="160" spans="1:19" x14ac:dyDescent="0.2">
      <c r="C160" s="610"/>
      <c r="D160" s="342"/>
      <c r="E160" s="610"/>
      <c r="F160" s="343"/>
      <c r="G160" s="338"/>
      <c r="H160" s="342"/>
      <c r="I160" s="342"/>
      <c r="J160" s="456"/>
      <c r="K160" s="321"/>
      <c r="L160" s="321"/>
      <c r="M160" s="321"/>
      <c r="N160" s="321"/>
      <c r="O160" s="322"/>
      <c r="P160" s="322"/>
      <c r="Q160" s="322"/>
      <c r="R160" s="322"/>
      <c r="S160" s="453"/>
    </row>
    <row r="161" spans="3:19" x14ac:dyDescent="0.2">
      <c r="C161" s="610"/>
      <c r="D161" s="342"/>
      <c r="E161" s="610"/>
      <c r="F161" s="343"/>
      <c r="G161" s="338"/>
      <c r="H161" s="342"/>
      <c r="I161" s="342"/>
      <c r="J161" s="456"/>
      <c r="K161" s="321"/>
      <c r="L161" s="321"/>
      <c r="M161" s="321"/>
      <c r="N161" s="321"/>
      <c r="O161" s="322"/>
      <c r="P161" s="322"/>
      <c r="Q161" s="322"/>
      <c r="R161" s="322"/>
      <c r="S161" s="453"/>
    </row>
    <row r="162" spans="3:19" x14ac:dyDescent="0.2">
      <c r="C162" s="610"/>
      <c r="D162" s="342"/>
      <c r="E162" s="610"/>
      <c r="F162" s="343"/>
      <c r="G162" s="338"/>
      <c r="H162" s="342"/>
      <c r="I162" s="342"/>
      <c r="J162" s="456"/>
      <c r="K162" s="321"/>
      <c r="L162" s="321"/>
      <c r="M162" s="321"/>
      <c r="N162" s="321"/>
      <c r="O162" s="322"/>
      <c r="P162" s="322"/>
      <c r="Q162" s="322"/>
      <c r="R162" s="322"/>
      <c r="S162" s="453"/>
    </row>
    <row r="163" spans="3:19" x14ac:dyDescent="0.2">
      <c r="C163" s="610"/>
      <c r="D163" s="342"/>
      <c r="E163" s="610"/>
      <c r="F163" s="343"/>
      <c r="G163" s="338"/>
      <c r="H163" s="342"/>
      <c r="I163" s="342"/>
      <c r="J163" s="456"/>
      <c r="K163" s="321"/>
      <c r="L163" s="321"/>
      <c r="M163" s="321"/>
      <c r="N163" s="321"/>
      <c r="O163" s="322"/>
      <c r="P163" s="322"/>
      <c r="Q163" s="322"/>
      <c r="R163" s="322"/>
      <c r="S163" s="453"/>
    </row>
    <row r="164" spans="3:19" x14ac:dyDescent="0.2">
      <c r="C164" s="610"/>
      <c r="D164" s="342"/>
      <c r="E164" s="610"/>
      <c r="F164" s="343"/>
      <c r="G164" s="338"/>
      <c r="H164" s="342"/>
      <c r="I164" s="342"/>
      <c r="J164" s="456"/>
      <c r="K164" s="321"/>
      <c r="L164" s="321"/>
      <c r="M164" s="321"/>
      <c r="N164" s="321"/>
      <c r="O164" s="322"/>
      <c r="P164" s="322"/>
      <c r="Q164" s="322"/>
      <c r="R164" s="322"/>
      <c r="S164" s="453"/>
    </row>
    <row r="165" spans="3:19" x14ac:dyDescent="0.2">
      <c r="C165" s="610"/>
      <c r="D165" s="342"/>
      <c r="E165" s="610"/>
      <c r="F165" s="343"/>
      <c r="G165" s="338"/>
      <c r="H165" s="342"/>
      <c r="I165" s="342"/>
      <c r="J165" s="456"/>
      <c r="K165" s="321"/>
      <c r="L165" s="321"/>
      <c r="M165" s="321"/>
      <c r="N165" s="321"/>
      <c r="O165" s="322"/>
      <c r="P165" s="322"/>
      <c r="Q165" s="322"/>
      <c r="R165" s="322"/>
      <c r="S165" s="453"/>
    </row>
    <row r="166" spans="3:19" x14ac:dyDescent="0.2">
      <c r="C166" s="610"/>
      <c r="D166" s="342"/>
      <c r="E166" s="610"/>
      <c r="F166" s="343"/>
      <c r="G166" s="338"/>
      <c r="H166" s="342"/>
      <c r="I166" s="342"/>
      <c r="J166" s="456"/>
      <c r="K166" s="321"/>
      <c r="L166" s="321"/>
      <c r="M166" s="321"/>
      <c r="N166" s="321"/>
      <c r="O166" s="322"/>
      <c r="P166" s="322"/>
      <c r="Q166" s="322"/>
      <c r="R166" s="322"/>
      <c r="S166" s="453"/>
    </row>
    <row r="167" spans="3:19" x14ac:dyDescent="0.2">
      <c r="C167" s="610"/>
      <c r="D167" s="342"/>
      <c r="E167" s="610"/>
      <c r="F167" s="343"/>
      <c r="G167" s="338"/>
      <c r="H167" s="342"/>
      <c r="I167" s="342"/>
      <c r="J167" s="456"/>
      <c r="K167" s="321"/>
      <c r="L167" s="321"/>
      <c r="M167" s="321"/>
      <c r="N167" s="321"/>
      <c r="O167" s="322"/>
      <c r="P167" s="322"/>
      <c r="Q167" s="322"/>
      <c r="R167" s="322"/>
      <c r="S167" s="453"/>
    </row>
    <row r="168" spans="3:19" x14ac:dyDescent="0.2">
      <c r="C168" s="610"/>
      <c r="D168" s="342"/>
      <c r="E168" s="610"/>
      <c r="F168" s="343"/>
      <c r="G168" s="338"/>
      <c r="H168" s="342"/>
      <c r="I168" s="342"/>
      <c r="J168" s="456"/>
      <c r="K168" s="321"/>
      <c r="L168" s="321"/>
      <c r="M168" s="321"/>
      <c r="N168" s="321"/>
      <c r="O168" s="322"/>
      <c r="P168" s="322"/>
      <c r="Q168" s="322"/>
      <c r="R168" s="322"/>
      <c r="S168" s="453"/>
    </row>
    <row r="169" spans="3:19" x14ac:dyDescent="0.2">
      <c r="C169" s="610"/>
      <c r="D169" s="342"/>
      <c r="E169" s="610"/>
      <c r="F169" s="343"/>
      <c r="G169" s="338"/>
      <c r="H169" s="342"/>
      <c r="I169" s="342"/>
      <c r="J169" s="456"/>
      <c r="K169" s="321"/>
      <c r="L169" s="321"/>
      <c r="M169" s="321"/>
      <c r="N169" s="321"/>
      <c r="O169" s="322"/>
      <c r="P169" s="322"/>
      <c r="Q169" s="322"/>
      <c r="R169" s="322"/>
      <c r="S169" s="453"/>
    </row>
    <row r="170" spans="3:19" x14ac:dyDescent="0.2">
      <c r="C170" s="610"/>
      <c r="D170" s="342"/>
      <c r="E170" s="610"/>
      <c r="F170" s="343"/>
      <c r="G170" s="338"/>
      <c r="H170" s="342"/>
      <c r="I170" s="342"/>
      <c r="J170" s="456"/>
      <c r="K170" s="321"/>
      <c r="L170" s="321"/>
      <c r="M170" s="321"/>
      <c r="N170" s="321"/>
      <c r="O170" s="322"/>
      <c r="P170" s="322"/>
      <c r="Q170" s="322"/>
      <c r="R170" s="322"/>
      <c r="S170" s="453"/>
    </row>
    <row r="171" spans="3:19" x14ac:dyDescent="0.2">
      <c r="C171" s="610"/>
      <c r="D171" s="342"/>
      <c r="E171" s="610"/>
      <c r="F171" s="343"/>
      <c r="G171" s="338"/>
      <c r="H171" s="342"/>
      <c r="I171" s="342"/>
      <c r="J171" s="456"/>
      <c r="K171" s="321"/>
      <c r="L171" s="321"/>
      <c r="M171" s="321"/>
      <c r="N171" s="321"/>
      <c r="O171" s="322"/>
      <c r="P171" s="322"/>
      <c r="Q171" s="322"/>
      <c r="R171" s="322"/>
      <c r="S171" s="453"/>
    </row>
    <row r="172" spans="3:19" x14ac:dyDescent="0.2">
      <c r="C172" s="610"/>
      <c r="D172" s="342"/>
      <c r="E172" s="610"/>
      <c r="F172" s="343"/>
      <c r="G172" s="338"/>
      <c r="H172" s="342"/>
      <c r="I172" s="342"/>
      <c r="J172" s="456"/>
      <c r="K172" s="321"/>
      <c r="L172" s="321"/>
      <c r="M172" s="321"/>
      <c r="N172" s="321"/>
      <c r="O172" s="322"/>
      <c r="P172" s="322"/>
      <c r="Q172" s="322"/>
      <c r="R172" s="322"/>
      <c r="S172" s="453"/>
    </row>
    <row r="173" spans="3:19" x14ac:dyDescent="0.2">
      <c r="C173" s="610"/>
      <c r="D173" s="342"/>
      <c r="E173" s="610"/>
      <c r="F173" s="343"/>
      <c r="G173" s="338"/>
      <c r="H173" s="342"/>
      <c r="I173" s="342"/>
      <c r="J173" s="456"/>
      <c r="K173" s="321"/>
      <c r="L173" s="321"/>
      <c r="M173" s="321"/>
      <c r="N173" s="321"/>
      <c r="O173" s="322"/>
      <c r="P173" s="322"/>
      <c r="Q173" s="322"/>
      <c r="R173" s="322"/>
      <c r="S173" s="453"/>
    </row>
    <row r="174" spans="3:19" x14ac:dyDescent="0.2">
      <c r="C174" s="610"/>
      <c r="D174" s="342"/>
      <c r="E174" s="610"/>
      <c r="F174" s="343"/>
      <c r="G174" s="338"/>
      <c r="H174" s="342"/>
      <c r="I174" s="342"/>
      <c r="J174" s="456"/>
      <c r="K174" s="321"/>
      <c r="L174" s="321"/>
      <c r="M174" s="321"/>
      <c r="N174" s="321"/>
      <c r="O174" s="322"/>
      <c r="P174" s="322"/>
      <c r="Q174" s="322"/>
      <c r="R174" s="322"/>
      <c r="S174" s="453"/>
    </row>
    <row r="175" spans="3:19" x14ac:dyDescent="0.2">
      <c r="C175" s="610"/>
      <c r="D175" s="342"/>
      <c r="E175" s="610"/>
      <c r="F175" s="343"/>
      <c r="G175" s="338"/>
      <c r="H175" s="342"/>
      <c r="I175" s="342"/>
      <c r="J175" s="456"/>
      <c r="K175" s="321"/>
      <c r="L175" s="321"/>
      <c r="M175" s="321"/>
      <c r="N175" s="321"/>
      <c r="O175" s="322"/>
      <c r="P175" s="322"/>
      <c r="Q175" s="322"/>
      <c r="R175" s="322"/>
      <c r="S175" s="453"/>
    </row>
    <row r="176" spans="3:19" x14ac:dyDescent="0.2">
      <c r="C176" s="610"/>
      <c r="D176" s="342"/>
      <c r="E176" s="610"/>
      <c r="F176" s="343"/>
      <c r="G176" s="338"/>
      <c r="H176" s="342"/>
      <c r="I176" s="342"/>
      <c r="J176" s="456"/>
      <c r="K176" s="321"/>
      <c r="L176" s="321"/>
      <c r="M176" s="321"/>
      <c r="N176" s="321"/>
      <c r="O176" s="322"/>
      <c r="P176" s="322"/>
      <c r="Q176" s="322"/>
      <c r="R176" s="322"/>
      <c r="S176" s="453"/>
    </row>
    <row r="177" spans="3:19" x14ac:dyDescent="0.2">
      <c r="C177" s="610"/>
      <c r="D177" s="342"/>
      <c r="E177" s="610"/>
      <c r="F177" s="343"/>
      <c r="G177" s="338"/>
      <c r="H177" s="342"/>
      <c r="I177" s="342"/>
      <c r="J177" s="456"/>
      <c r="K177" s="321"/>
      <c r="L177" s="321"/>
      <c r="M177" s="321"/>
      <c r="N177" s="321"/>
      <c r="O177" s="322"/>
      <c r="P177" s="322"/>
      <c r="Q177" s="322"/>
      <c r="R177" s="322"/>
      <c r="S177" s="453"/>
    </row>
    <row r="178" spans="3:19" x14ac:dyDescent="0.2">
      <c r="C178" s="610"/>
      <c r="D178" s="342"/>
      <c r="E178" s="610"/>
      <c r="F178" s="343"/>
      <c r="G178" s="338"/>
      <c r="H178" s="342"/>
      <c r="I178" s="342"/>
      <c r="J178" s="456"/>
      <c r="K178" s="321"/>
      <c r="L178" s="321"/>
      <c r="M178" s="321"/>
      <c r="N178" s="321"/>
      <c r="O178" s="322"/>
      <c r="P178" s="322"/>
      <c r="Q178" s="322"/>
      <c r="R178" s="322"/>
      <c r="S178" s="453"/>
    </row>
    <row r="179" spans="3:19" x14ac:dyDescent="0.2">
      <c r="C179" s="610"/>
      <c r="D179" s="342"/>
      <c r="E179" s="610"/>
      <c r="F179" s="343"/>
      <c r="G179" s="338"/>
      <c r="H179" s="342"/>
      <c r="I179" s="342"/>
      <c r="J179" s="456"/>
      <c r="K179" s="321"/>
      <c r="L179" s="321"/>
      <c r="M179" s="321"/>
      <c r="N179" s="321"/>
      <c r="O179" s="322"/>
      <c r="P179" s="322"/>
      <c r="Q179" s="322"/>
      <c r="R179" s="322"/>
      <c r="S179" s="453"/>
    </row>
    <row r="180" spans="3:19" x14ac:dyDescent="0.2">
      <c r="C180" s="610"/>
      <c r="D180" s="342"/>
      <c r="E180" s="610"/>
      <c r="F180" s="343"/>
      <c r="G180" s="338"/>
      <c r="H180" s="342"/>
      <c r="I180" s="342"/>
      <c r="J180" s="456"/>
      <c r="K180" s="321"/>
      <c r="L180" s="321"/>
      <c r="M180" s="321"/>
      <c r="N180" s="321"/>
      <c r="O180" s="322"/>
      <c r="P180" s="322"/>
      <c r="Q180" s="322"/>
      <c r="R180" s="322"/>
      <c r="S180" s="453"/>
    </row>
    <row r="181" spans="3:19" x14ac:dyDescent="0.2">
      <c r="C181" s="610"/>
      <c r="D181" s="342"/>
      <c r="E181" s="610"/>
      <c r="F181" s="343"/>
      <c r="G181" s="338"/>
      <c r="H181" s="342"/>
      <c r="I181" s="342"/>
      <c r="J181" s="456"/>
      <c r="K181" s="321"/>
      <c r="L181" s="321"/>
      <c r="M181" s="321"/>
      <c r="N181" s="321"/>
      <c r="O181" s="322"/>
      <c r="P181" s="322"/>
      <c r="Q181" s="322"/>
      <c r="R181" s="322"/>
      <c r="S181" s="453"/>
    </row>
    <row r="182" spans="3:19" x14ac:dyDescent="0.2">
      <c r="C182" s="610"/>
      <c r="D182" s="342"/>
      <c r="E182" s="610"/>
      <c r="F182" s="343"/>
      <c r="G182" s="338"/>
      <c r="H182" s="342"/>
      <c r="I182" s="342"/>
      <c r="J182" s="456"/>
      <c r="K182" s="321"/>
      <c r="L182" s="321"/>
      <c r="M182" s="321"/>
      <c r="N182" s="321"/>
      <c r="O182" s="322"/>
      <c r="P182" s="322"/>
      <c r="Q182" s="322"/>
      <c r="R182" s="322"/>
      <c r="S182" s="453"/>
    </row>
    <row r="183" spans="3:19" x14ac:dyDescent="0.2">
      <c r="C183" s="610"/>
      <c r="D183" s="342"/>
      <c r="E183" s="610"/>
      <c r="F183" s="343"/>
      <c r="G183" s="338"/>
      <c r="H183" s="342"/>
      <c r="I183" s="342"/>
      <c r="J183" s="456"/>
      <c r="K183" s="321"/>
      <c r="L183" s="321"/>
      <c r="M183" s="321"/>
      <c r="N183" s="321"/>
      <c r="O183" s="322"/>
      <c r="P183" s="322"/>
      <c r="Q183" s="322"/>
      <c r="R183" s="322"/>
      <c r="S183" s="453"/>
    </row>
    <row r="184" spans="3:19" x14ac:dyDescent="0.2">
      <c r="C184" s="610"/>
      <c r="D184" s="342"/>
      <c r="E184" s="610"/>
      <c r="F184" s="343"/>
      <c r="G184" s="338"/>
      <c r="H184" s="342"/>
      <c r="I184" s="342"/>
      <c r="J184" s="456"/>
      <c r="K184" s="321"/>
      <c r="L184" s="321"/>
      <c r="M184" s="321"/>
      <c r="N184" s="321"/>
      <c r="O184" s="322"/>
      <c r="P184" s="322"/>
      <c r="Q184" s="322"/>
      <c r="R184" s="322"/>
      <c r="S184" s="453"/>
    </row>
    <row r="185" spans="3:19" x14ac:dyDescent="0.2">
      <c r="C185" s="610"/>
      <c r="D185" s="342"/>
      <c r="E185" s="610"/>
      <c r="F185" s="343"/>
      <c r="G185" s="338"/>
      <c r="H185" s="342"/>
      <c r="I185" s="342"/>
      <c r="J185" s="456"/>
      <c r="K185" s="321"/>
      <c r="L185" s="321"/>
      <c r="M185" s="321"/>
      <c r="N185" s="321"/>
      <c r="O185" s="322"/>
      <c r="P185" s="322"/>
      <c r="Q185" s="322"/>
      <c r="R185" s="322"/>
      <c r="S185" s="453"/>
    </row>
    <row r="186" spans="3:19" x14ac:dyDescent="0.2">
      <c r="C186" s="610"/>
      <c r="D186" s="342"/>
      <c r="E186" s="610"/>
      <c r="F186" s="343"/>
      <c r="G186" s="338"/>
      <c r="H186" s="342"/>
      <c r="I186" s="342"/>
      <c r="J186" s="456"/>
      <c r="K186" s="321"/>
      <c r="L186" s="321"/>
      <c r="M186" s="321"/>
      <c r="N186" s="321"/>
      <c r="O186" s="322"/>
      <c r="P186" s="322"/>
      <c r="Q186" s="322"/>
      <c r="R186" s="322"/>
      <c r="S186" s="453"/>
    </row>
    <row r="187" spans="3:19" x14ac:dyDescent="0.2">
      <c r="C187" s="610"/>
      <c r="D187" s="342"/>
      <c r="E187" s="610"/>
      <c r="F187" s="343"/>
      <c r="G187" s="338"/>
      <c r="H187" s="342"/>
      <c r="I187" s="342"/>
      <c r="J187" s="456"/>
      <c r="K187" s="321"/>
      <c r="L187" s="321"/>
      <c r="M187" s="321"/>
      <c r="N187" s="321"/>
      <c r="O187" s="322"/>
      <c r="P187" s="322"/>
      <c r="Q187" s="322"/>
      <c r="R187" s="322"/>
      <c r="S187" s="453"/>
    </row>
    <row r="188" spans="3:19" x14ac:dyDescent="0.2">
      <c r="C188" s="610"/>
      <c r="D188" s="342"/>
      <c r="E188" s="610"/>
      <c r="F188" s="343"/>
      <c r="G188" s="338"/>
      <c r="H188" s="342"/>
      <c r="I188" s="342"/>
      <c r="J188" s="456"/>
      <c r="K188" s="321"/>
      <c r="L188" s="321"/>
      <c r="M188" s="321"/>
      <c r="N188" s="321"/>
      <c r="O188" s="322"/>
      <c r="P188" s="322"/>
      <c r="Q188" s="322"/>
      <c r="R188" s="322"/>
      <c r="S188" s="453"/>
    </row>
    <row r="189" spans="3:19" x14ac:dyDescent="0.2">
      <c r="C189" s="610"/>
      <c r="D189" s="342"/>
      <c r="E189" s="610"/>
      <c r="F189" s="343"/>
      <c r="G189" s="338"/>
      <c r="H189" s="342"/>
      <c r="I189" s="342"/>
      <c r="J189" s="456"/>
      <c r="K189" s="321"/>
      <c r="L189" s="321"/>
      <c r="M189" s="321"/>
      <c r="N189" s="321"/>
      <c r="O189" s="322"/>
      <c r="P189" s="322"/>
      <c r="Q189" s="322"/>
      <c r="R189" s="322"/>
      <c r="S189" s="453"/>
    </row>
    <row r="190" spans="3:19" x14ac:dyDescent="0.2">
      <c r="C190" s="610"/>
      <c r="D190" s="342"/>
      <c r="E190" s="610"/>
      <c r="F190" s="343"/>
      <c r="G190" s="338"/>
      <c r="H190" s="342"/>
      <c r="I190" s="342"/>
      <c r="J190" s="456"/>
      <c r="K190" s="321"/>
      <c r="L190" s="321"/>
      <c r="M190" s="321"/>
      <c r="N190" s="321"/>
      <c r="O190" s="322"/>
      <c r="P190" s="322"/>
      <c r="Q190" s="322"/>
      <c r="R190" s="322"/>
      <c r="S190" s="453"/>
    </row>
    <row r="191" spans="3:19" x14ac:dyDescent="0.2">
      <c r="C191" s="610"/>
      <c r="D191" s="342"/>
      <c r="E191" s="610"/>
      <c r="F191" s="343"/>
      <c r="G191" s="338"/>
      <c r="H191" s="342"/>
      <c r="I191" s="342"/>
      <c r="J191" s="456"/>
      <c r="K191" s="321"/>
      <c r="L191" s="321"/>
      <c r="M191" s="321"/>
      <c r="N191" s="321"/>
      <c r="O191" s="322"/>
      <c r="P191" s="322"/>
      <c r="Q191" s="322"/>
      <c r="R191" s="322"/>
      <c r="S191" s="453"/>
    </row>
    <row r="192" spans="3:19" x14ac:dyDescent="0.2">
      <c r="C192" s="610"/>
      <c r="D192" s="342"/>
      <c r="E192" s="610"/>
      <c r="F192" s="343"/>
      <c r="G192" s="338"/>
      <c r="H192" s="342"/>
      <c r="I192" s="342"/>
      <c r="J192" s="456"/>
      <c r="K192" s="321"/>
      <c r="L192" s="321"/>
      <c r="M192" s="321"/>
      <c r="N192" s="321"/>
      <c r="O192" s="322"/>
      <c r="P192" s="322"/>
      <c r="Q192" s="322"/>
      <c r="R192" s="322"/>
      <c r="S192" s="453"/>
    </row>
    <row r="193" spans="3:19" x14ac:dyDescent="0.2">
      <c r="C193" s="610"/>
      <c r="D193" s="342"/>
      <c r="E193" s="610"/>
      <c r="F193" s="343"/>
      <c r="G193" s="338"/>
      <c r="H193" s="342"/>
      <c r="I193" s="342"/>
      <c r="J193" s="456"/>
      <c r="K193" s="321"/>
      <c r="L193" s="321"/>
      <c r="M193" s="321"/>
      <c r="N193" s="321"/>
      <c r="O193" s="322"/>
      <c r="P193" s="322"/>
      <c r="Q193" s="322"/>
      <c r="R193" s="322"/>
      <c r="S193" s="453"/>
    </row>
    <row r="194" spans="3:19" x14ac:dyDescent="0.2">
      <c r="C194" s="610"/>
      <c r="D194" s="342"/>
      <c r="E194" s="610"/>
      <c r="F194" s="343"/>
      <c r="G194" s="338"/>
      <c r="H194" s="342"/>
      <c r="I194" s="342"/>
      <c r="J194" s="456"/>
      <c r="K194" s="321"/>
      <c r="L194" s="321"/>
      <c r="M194" s="321"/>
      <c r="N194" s="321"/>
      <c r="O194" s="322"/>
      <c r="P194" s="322"/>
      <c r="Q194" s="322"/>
      <c r="R194" s="322"/>
      <c r="S194" s="453"/>
    </row>
  </sheetData>
  <protectedRanges>
    <protectedRange sqref="A1:ID9 A146:S65384 T14:ID15 T116:ID117 A13:ID13 T121:ID65215" name="Rango1"/>
    <protectedRange sqref="T20:ID44 T16:ID17 T47:ID114" name="Rango1_2"/>
    <protectedRange sqref="T18:ID18" name="Rango1_2_4"/>
    <protectedRange sqref="T45:ID46" name="Rango1_2_7"/>
    <protectedRange sqref="T19:ID19" name="Rango1_2_8"/>
    <protectedRange sqref="A141:J142 A14:J15" name="Rango1_1"/>
    <protectedRange sqref="B17:B18 I17:I18 A17 J17 A26:C29 A30:I44 A20:I25 J20:J44 C17:H17 E26:I29 A16:J16 A47:J139 S107:S115 S126 S128:S129 S132:S133 S136:S137" name="Rango1_2_1"/>
    <protectedRange sqref="J18 C18:H18 A18" name="Rango1_2_4_1"/>
    <protectedRange sqref="D26:D29" name="Rango1_2_3_1_1"/>
    <protectedRange sqref="A45:J46" name="Rango1_2_7_1"/>
    <protectedRange sqref="A19:J19" name="Rango1_2_8_1"/>
  </protectedRanges>
  <autoFilter ref="A15:U138"/>
  <mergeCells count="128">
    <mergeCell ref="A1:J1"/>
    <mergeCell ref="A13:D13"/>
    <mergeCell ref="A11:S11"/>
    <mergeCell ref="A10:S10"/>
    <mergeCell ref="A12:S12"/>
    <mergeCell ref="J14:J15"/>
    <mergeCell ref="K14:L14"/>
    <mergeCell ref="M14:N14"/>
    <mergeCell ref="O14:R14"/>
    <mergeCell ref="S14:S15"/>
    <mergeCell ref="F14:F15"/>
    <mergeCell ref="G14:G15"/>
    <mergeCell ref="H14:H15"/>
    <mergeCell ref="I14:I15"/>
    <mergeCell ref="A23:A25"/>
    <mergeCell ref="B23:B25"/>
    <mergeCell ref="C23:C25"/>
    <mergeCell ref="E23:E25"/>
    <mergeCell ref="A14:A15"/>
    <mergeCell ref="B14:B15"/>
    <mergeCell ref="C14:C15"/>
    <mergeCell ref="D14:D15"/>
    <mergeCell ref="E14:E15"/>
    <mergeCell ref="A26:A29"/>
    <mergeCell ref="B26:B29"/>
    <mergeCell ref="C26:C29"/>
    <mergeCell ref="E26:E29"/>
    <mergeCell ref="H26:H29"/>
    <mergeCell ref="A30:A32"/>
    <mergeCell ref="B30:B32"/>
    <mergeCell ref="C30:C32"/>
    <mergeCell ref="E30:E32"/>
    <mergeCell ref="H30:H32"/>
    <mergeCell ref="A39:A40"/>
    <mergeCell ref="B39:B40"/>
    <mergeCell ref="C39:C40"/>
    <mergeCell ref="E39:E40"/>
    <mergeCell ref="H39:H40"/>
    <mergeCell ref="A41:A42"/>
    <mergeCell ref="B41:B42"/>
    <mergeCell ref="C41:C42"/>
    <mergeCell ref="E41:E42"/>
    <mergeCell ref="H41:H42"/>
    <mergeCell ref="A45:A46"/>
    <mergeCell ref="B45:B46"/>
    <mergeCell ref="C45:C46"/>
    <mergeCell ref="E45:E46"/>
    <mergeCell ref="H45:H46"/>
    <mergeCell ref="A47:A48"/>
    <mergeCell ref="B47:B48"/>
    <mergeCell ref="C47:C48"/>
    <mergeCell ref="E47:E48"/>
    <mergeCell ref="A49:A50"/>
    <mergeCell ref="B49:B50"/>
    <mergeCell ref="C49:C50"/>
    <mergeCell ref="E49:E50"/>
    <mergeCell ref="H49:H50"/>
    <mergeCell ref="I49:I50"/>
    <mergeCell ref="A58:A62"/>
    <mergeCell ref="B58:B62"/>
    <mergeCell ref="C58:C62"/>
    <mergeCell ref="E58:E62"/>
    <mergeCell ref="A64:A65"/>
    <mergeCell ref="B64:B65"/>
    <mergeCell ref="C64:C65"/>
    <mergeCell ref="E64:E65"/>
    <mergeCell ref="A68:A70"/>
    <mergeCell ref="B68:B70"/>
    <mergeCell ref="C68:C70"/>
    <mergeCell ref="E68:E70"/>
    <mergeCell ref="H68:H70"/>
    <mergeCell ref="A72:A74"/>
    <mergeCell ref="B72:B74"/>
    <mergeCell ref="C72:C74"/>
    <mergeCell ref="E72:E74"/>
    <mergeCell ref="A76:A80"/>
    <mergeCell ref="B76:B80"/>
    <mergeCell ref="C76:C80"/>
    <mergeCell ref="E76:E80"/>
    <mergeCell ref="H76:H80"/>
    <mergeCell ref="A84:A85"/>
    <mergeCell ref="B84:B85"/>
    <mergeCell ref="C84:C85"/>
    <mergeCell ref="E84:E85"/>
    <mergeCell ref="A92:A96"/>
    <mergeCell ref="B92:B96"/>
    <mergeCell ref="C92:C96"/>
    <mergeCell ref="E92:E96"/>
    <mergeCell ref="H92:H96"/>
    <mergeCell ref="A112:A114"/>
    <mergeCell ref="B112:B114"/>
    <mergeCell ref="C112:C114"/>
    <mergeCell ref="E112:E114"/>
    <mergeCell ref="H112:H114"/>
    <mergeCell ref="A97:A99"/>
    <mergeCell ref="B97:B99"/>
    <mergeCell ref="C97:C99"/>
    <mergeCell ref="E97:E99"/>
    <mergeCell ref="H97:H99"/>
    <mergeCell ref="A104:A105"/>
    <mergeCell ref="B104:B105"/>
    <mergeCell ref="C104:C105"/>
    <mergeCell ref="E104:E105"/>
    <mergeCell ref="A115:A117"/>
    <mergeCell ref="B115:B117"/>
    <mergeCell ref="C115:C117"/>
    <mergeCell ref="E115:E117"/>
    <mergeCell ref="H115:H117"/>
    <mergeCell ref="A118:A120"/>
    <mergeCell ref="B118:B120"/>
    <mergeCell ref="C118:C120"/>
    <mergeCell ref="E118:E120"/>
    <mergeCell ref="H118:H120"/>
    <mergeCell ref="K141:L141"/>
    <mergeCell ref="M141:N141"/>
    <mergeCell ref="O141:R141"/>
    <mergeCell ref="S141:S142"/>
    <mergeCell ref="A140:S140"/>
    <mergeCell ref="A141:A142"/>
    <mergeCell ref="B141:B142"/>
    <mergeCell ref="C141:C142"/>
    <mergeCell ref="D141:D142"/>
    <mergeCell ref="E141:E142"/>
    <mergeCell ref="F141:F142"/>
    <mergeCell ref="G141:G142"/>
    <mergeCell ref="H141:H142"/>
    <mergeCell ref="I141:I142"/>
    <mergeCell ref="J141:J142"/>
  </mergeCells>
  <conditionalFormatting sqref="A26:C26 D25 F27:G29 I27:I29 A20:B22 A23:D24 F39:H39 A39:D39 A38 A33:D37 F40:G40 D59:D62 A58:D58 D65 F65:I65 D69:D70 F69:G70 D73:D74 F73:I74 A76:C76 F77:G80 I77:I80 D85 A97:D97 D93:D96 F93:G96 I93:I96 D98:D99 F98:G99 I98:I99 F85:I85 F58:I62 D105 A115:D115 D113:D114 F113:G114 I113:I114 A118:D118 D116:D117 F116:G117 D119:D120 F119:G120 I119:I120 F23:I26 F33:I38 A51:I57 A63:I64 A71:I72 A66:I68 I69:I70 A75:I75 E76:I76 A81:I84 A86:I92 F97:I97 A100:I104 F105:I105 I116:I117 F118:I118 A106:I112 F115:I115 F30:I30 I31:I32 A41:I41 A49:I49 F47:I48 J47:J49 A16:J19 A43:J45 J23:J41 B121:I133 B138 D134:D138 F134:G138 I134:I138 J51:J138">
    <cfRule type="cellIs" dxfId="55" priority="69" stopIfTrue="1" operator="lessThanOrEqual">
      <formula>0</formula>
    </cfRule>
  </conditionalFormatting>
  <conditionalFormatting sqref="A144:B145">
    <cfRule type="cellIs" dxfId="54" priority="68" stopIfTrue="1" operator="lessThanOrEqual">
      <formula>0</formula>
    </cfRule>
  </conditionalFormatting>
  <conditionalFormatting sqref="C144:C145">
    <cfRule type="cellIs" dxfId="53" priority="67" stopIfTrue="1" operator="lessThanOrEqual">
      <formula>0</formula>
    </cfRule>
  </conditionalFormatting>
  <conditionalFormatting sqref="E144:G144 E145">
    <cfRule type="cellIs" dxfId="52" priority="66" stopIfTrue="1" operator="lessThanOrEqual">
      <formula>0</formula>
    </cfRule>
  </conditionalFormatting>
  <conditionalFormatting sqref="H144">
    <cfRule type="cellIs" dxfId="51" priority="65" stopIfTrue="1" operator="lessThanOrEqual">
      <formula>0</formula>
    </cfRule>
  </conditionalFormatting>
  <conditionalFormatting sqref="I144">
    <cfRule type="cellIs" dxfId="50" priority="64" stopIfTrue="1" operator="lessThanOrEqual">
      <formula>0</formula>
    </cfRule>
  </conditionalFormatting>
  <conditionalFormatting sqref="D144">
    <cfRule type="cellIs" dxfId="49" priority="63" stopIfTrue="1" operator="lessThanOrEqual">
      <formula>0</formula>
    </cfRule>
  </conditionalFormatting>
  <conditionalFormatting sqref="J144">
    <cfRule type="cellIs" dxfId="48" priority="62" stopIfTrue="1" operator="lessThanOrEqual">
      <formula>0</formula>
    </cfRule>
  </conditionalFormatting>
  <conditionalFormatting sqref="E26">
    <cfRule type="cellIs" dxfId="47" priority="61" stopIfTrue="1" operator="lessThanOrEqual">
      <formula>0</formula>
    </cfRule>
  </conditionalFormatting>
  <conditionalFormatting sqref="D26:D29">
    <cfRule type="cellIs" dxfId="46" priority="60" stopIfTrue="1" operator="lessThanOrEqual">
      <formula>0</formula>
    </cfRule>
  </conditionalFormatting>
  <conditionalFormatting sqref="E23:E24">
    <cfRule type="cellIs" dxfId="45" priority="59" stopIfTrue="1" operator="lessThanOrEqual">
      <formula>0</formula>
    </cfRule>
  </conditionalFormatting>
  <conditionalFormatting sqref="E33">
    <cfRule type="cellIs" dxfId="44" priority="58" stopIfTrue="1" operator="lessThanOrEqual">
      <formula>0</formula>
    </cfRule>
  </conditionalFormatting>
  <conditionalFormatting sqref="C20:J20">
    <cfRule type="cellIs" dxfId="43" priority="57" stopIfTrue="1" operator="lessThanOrEqual">
      <formula>0</formula>
    </cfRule>
  </conditionalFormatting>
  <conditionalFormatting sqref="C22:J22">
    <cfRule type="cellIs" dxfId="42" priority="56" stopIfTrue="1" operator="lessThanOrEqual">
      <formula>0</formula>
    </cfRule>
  </conditionalFormatting>
  <conditionalFormatting sqref="C21:D21 F21:H21 J21">
    <cfRule type="cellIs" dxfId="41" priority="55" stopIfTrue="1" operator="lessThanOrEqual">
      <formula>0</formula>
    </cfRule>
  </conditionalFormatting>
  <conditionalFormatting sqref="E21">
    <cfRule type="cellIs" dxfId="40" priority="54" stopIfTrue="1" operator="lessThanOrEqual">
      <formula>0</formula>
    </cfRule>
  </conditionalFormatting>
  <conditionalFormatting sqref="I21">
    <cfRule type="cellIs" dxfId="39" priority="53" stopIfTrue="1" operator="lessThanOrEqual">
      <formula>0</formula>
    </cfRule>
  </conditionalFormatting>
  <conditionalFormatting sqref="A30:D30 D31:D32 F31:G32">
    <cfRule type="cellIs" dxfId="38" priority="52" stopIfTrue="1" operator="lessThanOrEqual">
      <formula>0</formula>
    </cfRule>
  </conditionalFormatting>
  <conditionalFormatting sqref="E30">
    <cfRule type="cellIs" dxfId="37" priority="51" stopIfTrue="1" operator="lessThanOrEqual">
      <formula>0</formula>
    </cfRule>
  </conditionalFormatting>
  <conditionalFormatting sqref="E34">
    <cfRule type="cellIs" dxfId="36" priority="50" stopIfTrue="1" operator="lessThanOrEqual">
      <formula>0</formula>
    </cfRule>
  </conditionalFormatting>
  <conditionalFormatting sqref="E35">
    <cfRule type="cellIs" dxfId="35" priority="49" stopIfTrue="1" operator="lessThanOrEqual">
      <formula>0</formula>
    </cfRule>
  </conditionalFormatting>
  <conditionalFormatting sqref="E36:E37 E39">
    <cfRule type="cellIs" dxfId="34" priority="48" stopIfTrue="1" operator="lessThanOrEqual">
      <formula>0</formula>
    </cfRule>
  </conditionalFormatting>
  <conditionalFormatting sqref="B38:D38">
    <cfRule type="cellIs" dxfId="33" priority="47" stopIfTrue="1" operator="lessThanOrEqual">
      <formula>0</formula>
    </cfRule>
  </conditionalFormatting>
  <conditionalFormatting sqref="E38">
    <cfRule type="cellIs" dxfId="32" priority="46" stopIfTrue="1" operator="lessThanOrEqual">
      <formula>0</formula>
    </cfRule>
  </conditionalFormatting>
  <conditionalFormatting sqref="D42 F42:G42 I42:J42">
    <cfRule type="cellIs" dxfId="31" priority="45" stopIfTrue="1" operator="lessThanOrEqual">
      <formula>0</formula>
    </cfRule>
  </conditionalFormatting>
  <conditionalFormatting sqref="D50 F50:G50 J50">
    <cfRule type="cellIs" dxfId="30" priority="44" stopIfTrue="1" operator="lessThanOrEqual">
      <formula>0</formula>
    </cfRule>
  </conditionalFormatting>
  <conditionalFormatting sqref="F46:G46 D45:D46 I46:J46">
    <cfRule type="cellIs" dxfId="29" priority="43" stopIfTrue="1" operator="lessThanOrEqual">
      <formula>0</formula>
    </cfRule>
  </conditionalFormatting>
  <conditionalFormatting sqref="D48 A47:D47">
    <cfRule type="cellIs" dxfId="28" priority="42" stopIfTrue="1" operator="lessThanOrEqual">
      <formula>0</formula>
    </cfRule>
  </conditionalFormatting>
  <conditionalFormatting sqref="E47">
    <cfRule type="cellIs" dxfId="27" priority="41" stopIfTrue="1" operator="lessThanOrEqual">
      <formula>0</formula>
    </cfRule>
  </conditionalFormatting>
  <conditionalFormatting sqref="I39">
    <cfRule type="cellIs" dxfId="26" priority="40" stopIfTrue="1" operator="lessThanOrEqual">
      <formula>0</formula>
    </cfRule>
  </conditionalFormatting>
  <conditionalFormatting sqref="I40">
    <cfRule type="cellIs" dxfId="25" priority="39" stopIfTrue="1" operator="lessThanOrEqual">
      <formula>0</formula>
    </cfRule>
  </conditionalFormatting>
  <conditionalFormatting sqref="D40">
    <cfRule type="cellIs" dxfId="24" priority="38" stopIfTrue="1" operator="lessThanOrEqual">
      <formula>0</formula>
    </cfRule>
  </conditionalFormatting>
  <conditionalFormatting sqref="A143:B143">
    <cfRule type="cellIs" dxfId="23" priority="37" stopIfTrue="1" operator="lessThanOrEqual">
      <formula>0</formula>
    </cfRule>
  </conditionalFormatting>
  <conditionalFormatting sqref="C143">
    <cfRule type="cellIs" dxfId="22" priority="36" stopIfTrue="1" operator="lessThanOrEqual">
      <formula>0</formula>
    </cfRule>
  </conditionalFormatting>
  <conditionalFormatting sqref="E143:G143">
    <cfRule type="cellIs" dxfId="21" priority="35" stopIfTrue="1" operator="lessThanOrEqual">
      <formula>0</formula>
    </cfRule>
  </conditionalFormatting>
  <conditionalFormatting sqref="H143">
    <cfRule type="cellIs" dxfId="20" priority="34" stopIfTrue="1" operator="lessThanOrEqual">
      <formula>0</formula>
    </cfRule>
  </conditionalFormatting>
  <conditionalFormatting sqref="I143">
    <cfRule type="cellIs" dxfId="19" priority="33" stopIfTrue="1" operator="lessThanOrEqual">
      <formula>0</formula>
    </cfRule>
  </conditionalFormatting>
  <conditionalFormatting sqref="D143">
    <cfRule type="cellIs" dxfId="18" priority="32" stopIfTrue="1" operator="lessThanOrEqual">
      <formula>0</formula>
    </cfRule>
  </conditionalFormatting>
  <conditionalFormatting sqref="J143">
    <cfRule type="cellIs" dxfId="17" priority="31" stopIfTrue="1" operator="lessThanOrEqual">
      <formula>0</formula>
    </cfRule>
  </conditionalFormatting>
  <conditionalFormatting sqref="E58">
    <cfRule type="cellIs" dxfId="16" priority="30" stopIfTrue="1" operator="lessThanOrEqual">
      <formula>0</formula>
    </cfRule>
  </conditionalFormatting>
  <conditionalFormatting sqref="D76:D80">
    <cfRule type="cellIs" dxfId="15" priority="29" stopIfTrue="1" operator="lessThanOrEqual">
      <formula>0</formula>
    </cfRule>
  </conditionalFormatting>
  <conditionalFormatting sqref="E97">
    <cfRule type="cellIs" dxfId="14" priority="28" stopIfTrue="1" operator="lessThanOrEqual">
      <formula>0</formula>
    </cfRule>
  </conditionalFormatting>
  <conditionalFormatting sqref="E118">
    <cfRule type="cellIs" dxfId="13" priority="27" stopIfTrue="1" operator="lessThanOrEqual">
      <formula>0</formula>
    </cfRule>
  </conditionalFormatting>
  <conditionalFormatting sqref="B136:B137">
    <cfRule type="cellIs" dxfId="12" priority="22" stopIfTrue="1" operator="lessThanOrEqual">
      <formula>0</formula>
    </cfRule>
  </conditionalFormatting>
  <conditionalFormatting sqref="B134">
    <cfRule type="cellIs" dxfId="11" priority="25" stopIfTrue="1" operator="lessThanOrEqual">
      <formula>0</formula>
    </cfRule>
  </conditionalFormatting>
  <conditionalFormatting sqref="C134">
    <cfRule type="cellIs" dxfId="10" priority="24" stopIfTrue="1" operator="lessThanOrEqual">
      <formula>0</formula>
    </cfRule>
  </conditionalFormatting>
  <conditionalFormatting sqref="B135">
    <cfRule type="cellIs" dxfId="9" priority="23" stopIfTrue="1" operator="lessThanOrEqual">
      <formula>0</formula>
    </cfRule>
  </conditionalFormatting>
  <conditionalFormatting sqref="E115">
    <cfRule type="cellIs" dxfId="8" priority="18" stopIfTrue="1" operator="lessThanOrEqual">
      <formula>0</formula>
    </cfRule>
  </conditionalFormatting>
  <conditionalFormatting sqref="D145">
    <cfRule type="cellIs" dxfId="7" priority="8" stopIfTrue="1" operator="lessThanOrEqual">
      <formula>0</formula>
    </cfRule>
  </conditionalFormatting>
  <conditionalFormatting sqref="F145">
    <cfRule type="cellIs" dxfId="6" priority="7" stopIfTrue="1" operator="lessThanOrEqual">
      <formula>0</formula>
    </cfRule>
  </conditionalFormatting>
  <conditionalFormatting sqref="G145 R145">
    <cfRule type="cellIs" dxfId="5" priority="6" stopIfTrue="1" operator="lessThanOrEqual">
      <formula>0</formula>
    </cfRule>
  </conditionalFormatting>
  <conditionalFormatting sqref="H145 S145">
    <cfRule type="cellIs" dxfId="4" priority="5" stopIfTrue="1" operator="lessThanOrEqual">
      <formula>0</formula>
    </cfRule>
  </conditionalFormatting>
  <conditionalFormatting sqref="I145">
    <cfRule type="cellIs" dxfId="3" priority="4" stopIfTrue="1" operator="lessThanOrEqual">
      <formula>0</formula>
    </cfRule>
  </conditionalFormatting>
  <conditionalFormatting sqref="J145">
    <cfRule type="cellIs" dxfId="2" priority="3" stopIfTrue="1" operator="lessThanOrEqual">
      <formula>0</formula>
    </cfRule>
  </conditionalFormatting>
  <conditionalFormatting sqref="S107:S115">
    <cfRule type="cellIs" dxfId="1" priority="2" stopIfTrue="1" operator="lessThanOrEqual">
      <formula>0</formula>
    </cfRule>
  </conditionalFormatting>
  <conditionalFormatting sqref="S136:S137 S132:S133 S128:S129 S126">
    <cfRule type="cellIs" dxfId="0" priority="1" stopIfTrue="1" operator="lessThanOrEqual">
      <formula>0</formula>
    </cfRule>
  </conditionalFormatting>
  <hyperlinks>
    <hyperlink ref="J18" r:id="rId1"/>
    <hyperlink ref="J17" r:id="rId2"/>
    <hyperlink ref="J16" r:id="rId3"/>
    <hyperlink ref="J144" r:id="rId4"/>
    <hyperlink ref="J20" r:id="rId5"/>
    <hyperlink ref="J23" r:id="rId6"/>
    <hyperlink ref="J24" r:id="rId7"/>
    <hyperlink ref="J25" r:id="rId8"/>
    <hyperlink ref="J26" r:id="rId9"/>
    <hyperlink ref="J27" r:id="rId10"/>
    <hyperlink ref="J28" r:id="rId11"/>
    <hyperlink ref="J29" r:id="rId12"/>
    <hyperlink ref="J30" r:id="rId13"/>
    <hyperlink ref="J31" r:id="rId14"/>
    <hyperlink ref="J32" r:id="rId15"/>
    <hyperlink ref="J33" r:id="rId16"/>
    <hyperlink ref="J34" r:id="rId17"/>
    <hyperlink ref="J35" r:id="rId18"/>
    <hyperlink ref="J36" r:id="rId19"/>
    <hyperlink ref="J37" r:id="rId20"/>
    <hyperlink ref="J38" r:id="rId21"/>
    <hyperlink ref="J41" r:id="rId22"/>
    <hyperlink ref="J42" r:id="rId23"/>
    <hyperlink ref="J43" r:id="rId24"/>
    <hyperlink ref="J49" r:id="rId25"/>
    <hyperlink ref="J50" r:id="rId26"/>
    <hyperlink ref="J45" r:id="rId27"/>
    <hyperlink ref="J46" r:id="rId28"/>
    <hyperlink ref="J47" r:id="rId29"/>
    <hyperlink ref="J48" r:id="rId30"/>
    <hyperlink ref="J44" r:id="rId31"/>
    <hyperlink ref="J52" r:id="rId32"/>
    <hyperlink ref="J51" r:id="rId33"/>
    <hyperlink ref="J39" r:id="rId34"/>
    <hyperlink ref="J40" r:id="rId35"/>
    <hyperlink ref="J143" r:id="rId36"/>
    <hyperlink ref="J19" r:id="rId37"/>
    <hyperlink ref="J53" r:id="rId38"/>
    <hyperlink ref="J54" r:id="rId39" display="Contratode Servicio N° 12/2018"/>
  </hyperlinks>
  <printOptions horizontalCentered="1"/>
  <pageMargins left="0" right="0" top="0.35433070866141736" bottom="0" header="0" footer="0"/>
  <pageSetup scale="33" orientation="landscape" r:id="rId40"/>
  <headerFooter alignWithMargins="0"/>
  <rowBreaks count="3" manualBreakCount="3">
    <brk id="40" max="18" man="1"/>
    <brk id="118" max="18" man="1"/>
    <brk id="152" max="18" man="1"/>
  </rowBreaks>
  <colBreaks count="1" manualBreakCount="1">
    <brk id="20" max="1048575" man="1"/>
  </colBreaks>
  <drawing r:id="rId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00"/>
  </sheetPr>
  <dimension ref="A1:Z594"/>
  <sheetViews>
    <sheetView view="pageBreakPreview" topLeftCell="A373" zoomScale="50" zoomScaleNormal="82" zoomScaleSheetLayoutView="50" workbookViewId="0">
      <selection activeCell="B367" sqref="B367"/>
    </sheetView>
  </sheetViews>
  <sheetFormatPr baseColWidth="10" defaultColWidth="11.7109375" defaultRowHeight="15.75" x14ac:dyDescent="0.2"/>
  <cols>
    <col min="1" max="1" width="23.85546875" style="27" customWidth="1"/>
    <col min="2" max="2" width="60.7109375" style="18" customWidth="1"/>
    <col min="3" max="3" width="113.7109375" style="18" customWidth="1"/>
    <col min="4" max="4" width="15.7109375" style="30" customWidth="1"/>
    <col min="5" max="5" width="22.5703125" style="31" customWidth="1"/>
    <col min="6" max="6" width="19" style="15" hidden="1" customWidth="1"/>
    <col min="7" max="14" width="11.7109375" style="15"/>
    <col min="15" max="15" width="24" style="15" hidden="1" customWidth="1"/>
    <col min="16" max="26" width="11.7109375" style="15"/>
    <col min="27" max="16384" width="11.7109375" style="18"/>
  </cols>
  <sheetData>
    <row r="1" spans="1:25" s="15" customFormat="1" x14ac:dyDescent="0.2">
      <c r="A1" s="716"/>
      <c r="B1" s="716"/>
      <c r="C1" s="716"/>
      <c r="D1" s="716"/>
      <c r="E1" s="716"/>
    </row>
    <row r="2" spans="1:25" s="15" customFormat="1" x14ac:dyDescent="0.2">
      <c r="A2" s="16"/>
      <c r="D2" s="16"/>
      <c r="E2" s="17"/>
    </row>
    <row r="3" spans="1:25" s="15" customFormat="1" x14ac:dyDescent="0.2">
      <c r="A3" s="16"/>
      <c r="D3" s="16"/>
      <c r="E3" s="17"/>
    </row>
    <row r="4" spans="1:25" s="130" customFormat="1" x14ac:dyDescent="0.2">
      <c r="A4" s="16"/>
      <c r="D4" s="16"/>
      <c r="E4" s="17"/>
    </row>
    <row r="5" spans="1:25" s="130" customFormat="1" x14ac:dyDescent="0.2">
      <c r="A5" s="16"/>
      <c r="D5" s="16"/>
      <c r="E5" s="17"/>
    </row>
    <row r="6" spans="1:25" s="130" customFormat="1" x14ac:dyDescent="0.2">
      <c r="A6" s="16"/>
      <c r="D6" s="16"/>
      <c r="E6" s="17"/>
    </row>
    <row r="7" spans="1:25" s="130" customFormat="1" x14ac:dyDescent="0.2">
      <c r="A7" s="16"/>
      <c r="D7" s="16"/>
      <c r="E7" s="17"/>
    </row>
    <row r="8" spans="1:25" s="130" customFormat="1" x14ac:dyDescent="0.2">
      <c r="A8" s="16"/>
      <c r="D8" s="16"/>
      <c r="E8" s="17"/>
    </row>
    <row r="9" spans="1:25" s="15" customFormat="1" x14ac:dyDescent="0.2">
      <c r="A9" s="16"/>
      <c r="D9" s="16"/>
      <c r="E9" s="17"/>
    </row>
    <row r="10" spans="1:25" s="15" customFormat="1" x14ac:dyDescent="0.2">
      <c r="A10" s="16"/>
      <c r="D10" s="16"/>
      <c r="E10" s="17"/>
    </row>
    <row r="11" spans="1:25" s="15" customFormat="1" x14ac:dyDescent="0.2">
      <c r="A11" s="16"/>
      <c r="D11" s="16"/>
      <c r="E11" s="17"/>
    </row>
    <row r="12" spans="1:25" s="15" customFormat="1" ht="22.5" customHeight="1" x14ac:dyDescent="0.2">
      <c r="A12" s="16"/>
      <c r="D12" s="16"/>
      <c r="E12" s="17"/>
    </row>
    <row r="13" spans="1:25" s="16" customFormat="1" ht="29.25" customHeight="1" x14ac:dyDescent="0.2">
      <c r="A13" s="687" t="s">
        <v>2401</v>
      </c>
      <c r="B13" s="687"/>
      <c r="C13" s="687"/>
      <c r="D13" s="687"/>
      <c r="E13" s="687"/>
      <c r="F13" s="687"/>
      <c r="G13" s="687"/>
      <c r="H13" s="687"/>
      <c r="I13" s="687"/>
      <c r="J13" s="687"/>
      <c r="K13" s="687"/>
      <c r="L13" s="687"/>
      <c r="M13" s="687"/>
      <c r="N13" s="687"/>
      <c r="O13" s="687"/>
    </row>
    <row r="14" spans="1:25" s="16" customFormat="1" ht="19.5" customHeight="1" x14ac:dyDescent="0.2">
      <c r="A14" s="687" t="s">
        <v>0</v>
      </c>
      <c r="B14" s="687"/>
      <c r="C14" s="687"/>
      <c r="D14" s="687"/>
      <c r="E14" s="687"/>
      <c r="F14" s="687"/>
      <c r="G14" s="687"/>
      <c r="H14" s="687"/>
      <c r="I14" s="687"/>
      <c r="J14" s="687"/>
      <c r="K14" s="687"/>
      <c r="L14" s="687"/>
      <c r="M14" s="687"/>
      <c r="N14" s="687"/>
      <c r="O14" s="687"/>
    </row>
    <row r="15" spans="1:25" s="16" customFormat="1" ht="19.5" customHeight="1" thickBot="1" x14ac:dyDescent="0.25">
      <c r="A15" s="131"/>
      <c r="B15" s="131"/>
      <c r="C15" s="131"/>
      <c r="D15" s="131"/>
      <c r="E15" s="160"/>
      <c r="F15" s="131"/>
      <c r="G15" s="131"/>
      <c r="H15" s="131"/>
      <c r="I15" s="131"/>
      <c r="J15" s="131"/>
      <c r="K15" s="131"/>
      <c r="L15" s="131"/>
      <c r="M15" s="131"/>
      <c r="N15" s="131"/>
      <c r="O15" s="131"/>
    </row>
    <row r="16" spans="1:25" s="115" customFormat="1" ht="89.25" customHeight="1" thickTop="1" x14ac:dyDescent="0.2">
      <c r="A16" s="674" t="s">
        <v>3386</v>
      </c>
      <c r="B16" s="676" t="s">
        <v>3387</v>
      </c>
      <c r="C16" s="676" t="s">
        <v>3388</v>
      </c>
      <c r="D16" s="676" t="s">
        <v>1793</v>
      </c>
      <c r="E16" s="682" t="s">
        <v>1794</v>
      </c>
      <c r="F16" s="681" t="s">
        <v>3389</v>
      </c>
      <c r="G16" s="681" t="s">
        <v>3390</v>
      </c>
      <c r="H16" s="681"/>
      <c r="I16" s="681" t="s">
        <v>3391</v>
      </c>
      <c r="J16" s="681"/>
      <c r="K16" s="681" t="s">
        <v>3392</v>
      </c>
      <c r="L16" s="681"/>
      <c r="M16" s="681"/>
      <c r="N16" s="681"/>
      <c r="O16" s="679" t="s">
        <v>3393</v>
      </c>
      <c r="P16" s="114"/>
      <c r="Q16" s="114"/>
      <c r="R16" s="114"/>
      <c r="S16" s="114"/>
      <c r="T16" s="114"/>
      <c r="U16" s="114"/>
      <c r="V16" s="114"/>
      <c r="W16" s="114"/>
      <c r="X16" s="114"/>
      <c r="Y16" s="114"/>
    </row>
    <row r="17" spans="1:25" s="115" customFormat="1" ht="48.75" customHeight="1" thickBot="1" x14ac:dyDescent="0.25">
      <c r="A17" s="675"/>
      <c r="B17" s="677"/>
      <c r="C17" s="677"/>
      <c r="D17" s="677"/>
      <c r="E17" s="683"/>
      <c r="F17" s="684"/>
      <c r="G17" s="161" t="s">
        <v>3394</v>
      </c>
      <c r="H17" s="161" t="s">
        <v>3395</v>
      </c>
      <c r="I17" s="161" t="s">
        <v>3396</v>
      </c>
      <c r="J17" s="161" t="s">
        <v>3395</v>
      </c>
      <c r="K17" s="161" t="s">
        <v>1795</v>
      </c>
      <c r="L17" s="161" t="s">
        <v>1796</v>
      </c>
      <c r="M17" s="161" t="s">
        <v>1797</v>
      </c>
      <c r="N17" s="161" t="s">
        <v>1798</v>
      </c>
      <c r="O17" s="680"/>
      <c r="P17" s="114"/>
      <c r="Q17" s="114"/>
      <c r="R17" s="114"/>
      <c r="S17" s="114"/>
      <c r="T17" s="114"/>
      <c r="U17" s="114"/>
      <c r="V17" s="114"/>
      <c r="W17" s="114"/>
      <c r="X17" s="114"/>
      <c r="Y17" s="114"/>
    </row>
    <row r="18" spans="1:25" s="89" customFormat="1" ht="35.1" customHeight="1" x14ac:dyDescent="0.2">
      <c r="A18" s="711" t="s">
        <v>1985</v>
      </c>
      <c r="B18" s="85" t="s">
        <v>823</v>
      </c>
      <c r="C18" s="708" t="s">
        <v>3432</v>
      </c>
      <c r="D18" s="86">
        <v>595</v>
      </c>
      <c r="E18" s="163">
        <v>4708</v>
      </c>
      <c r="F18" s="20"/>
      <c r="G18" s="87" t="s">
        <v>1799</v>
      </c>
      <c r="H18" s="19"/>
      <c r="I18" s="87" t="s">
        <v>1799</v>
      </c>
      <c r="J18" s="19"/>
      <c r="K18" s="19"/>
      <c r="L18" s="87" t="s">
        <v>1799</v>
      </c>
      <c r="M18" s="87"/>
      <c r="N18" s="19"/>
      <c r="O18" s="88"/>
    </row>
    <row r="19" spans="1:25" s="89" customFormat="1" ht="35.1" customHeight="1" x14ac:dyDescent="0.2">
      <c r="A19" s="711"/>
      <c r="B19" s="85" t="s">
        <v>818</v>
      </c>
      <c r="C19" s="709"/>
      <c r="D19" s="86">
        <v>340</v>
      </c>
      <c r="E19" s="163">
        <v>4710</v>
      </c>
      <c r="F19" s="20"/>
      <c r="G19" s="87" t="s">
        <v>1799</v>
      </c>
      <c r="H19" s="19"/>
      <c r="I19" s="87" t="s">
        <v>1799</v>
      </c>
      <c r="J19" s="19"/>
      <c r="K19" s="19"/>
      <c r="L19" s="87"/>
      <c r="M19" s="87" t="s">
        <v>1799</v>
      </c>
      <c r="N19" s="19"/>
      <c r="O19" s="88"/>
    </row>
    <row r="20" spans="1:25" s="89" customFormat="1" ht="35.1" customHeight="1" x14ac:dyDescent="0.2">
      <c r="A20" s="711"/>
      <c r="B20" s="85" t="s">
        <v>1371</v>
      </c>
      <c r="C20" s="709"/>
      <c r="D20" s="86">
        <v>340</v>
      </c>
      <c r="E20" s="163">
        <v>4711</v>
      </c>
      <c r="F20" s="20"/>
      <c r="G20" s="87" t="s">
        <v>1799</v>
      </c>
      <c r="H20" s="19"/>
      <c r="I20" s="87" t="s">
        <v>1799</v>
      </c>
      <c r="J20" s="19"/>
      <c r="K20" s="19"/>
      <c r="L20" s="87"/>
      <c r="M20" s="87" t="s">
        <v>1799</v>
      </c>
      <c r="N20" s="19"/>
      <c r="O20" s="88"/>
    </row>
    <row r="21" spans="1:25" s="89" customFormat="1" ht="35.1" customHeight="1" x14ac:dyDescent="0.2">
      <c r="A21" s="711"/>
      <c r="B21" s="85" t="s">
        <v>1198</v>
      </c>
      <c r="C21" s="709"/>
      <c r="D21" s="86">
        <v>340</v>
      </c>
      <c r="E21" s="163">
        <v>4712</v>
      </c>
      <c r="F21" s="20"/>
      <c r="G21" s="87" t="s">
        <v>1799</v>
      </c>
      <c r="H21" s="19"/>
      <c r="I21" s="87" t="s">
        <v>1799</v>
      </c>
      <c r="J21" s="19"/>
      <c r="K21" s="19"/>
      <c r="L21" s="87" t="s">
        <v>1799</v>
      </c>
      <c r="M21" s="87"/>
      <c r="N21" s="19"/>
      <c r="O21" s="88"/>
    </row>
    <row r="22" spans="1:25" s="89" customFormat="1" ht="35.1" customHeight="1" x14ac:dyDescent="0.2">
      <c r="A22" s="711"/>
      <c r="B22" s="85" t="s">
        <v>1372</v>
      </c>
      <c r="C22" s="709"/>
      <c r="D22" s="86">
        <v>390</v>
      </c>
      <c r="E22" s="163">
        <v>4713</v>
      </c>
      <c r="F22" s="20"/>
      <c r="G22" s="87" t="s">
        <v>1799</v>
      </c>
      <c r="H22" s="19"/>
      <c r="I22" s="87" t="s">
        <v>1799</v>
      </c>
      <c r="J22" s="19"/>
      <c r="K22" s="19"/>
      <c r="L22" s="87" t="s">
        <v>1799</v>
      </c>
      <c r="M22" s="87"/>
      <c r="N22" s="19"/>
      <c r="O22" s="88"/>
    </row>
    <row r="23" spans="1:25" s="89" customFormat="1" ht="35.1" customHeight="1" x14ac:dyDescent="0.2">
      <c r="A23" s="711"/>
      <c r="B23" s="85" t="s">
        <v>819</v>
      </c>
      <c r="C23" s="709"/>
      <c r="D23" s="86">
        <v>390</v>
      </c>
      <c r="E23" s="163">
        <v>4714</v>
      </c>
      <c r="F23" s="20"/>
      <c r="G23" s="87" t="s">
        <v>1799</v>
      </c>
      <c r="H23" s="19"/>
      <c r="I23" s="87" t="s">
        <v>1799</v>
      </c>
      <c r="J23" s="19"/>
      <c r="K23" s="19"/>
      <c r="L23" s="87"/>
      <c r="M23" s="87" t="s">
        <v>1799</v>
      </c>
      <c r="N23" s="19"/>
      <c r="O23" s="88"/>
    </row>
    <row r="24" spans="1:25" s="89" customFormat="1" ht="35.1" customHeight="1" x14ac:dyDescent="0.2">
      <c r="A24" s="711"/>
      <c r="B24" s="85" t="s">
        <v>495</v>
      </c>
      <c r="C24" s="709"/>
      <c r="D24" s="86">
        <v>390</v>
      </c>
      <c r="E24" s="163">
        <v>4715</v>
      </c>
      <c r="F24" s="20"/>
      <c r="G24" s="87" t="s">
        <v>1799</v>
      </c>
      <c r="H24" s="19"/>
      <c r="I24" s="87" t="s">
        <v>1799</v>
      </c>
      <c r="J24" s="19"/>
      <c r="K24" s="19"/>
      <c r="L24" s="87"/>
      <c r="M24" s="87" t="s">
        <v>1799</v>
      </c>
      <c r="N24" s="19"/>
      <c r="O24" s="88"/>
    </row>
    <row r="25" spans="1:25" s="89" customFormat="1" ht="35.1" customHeight="1" x14ac:dyDescent="0.2">
      <c r="A25" s="711"/>
      <c r="B25" s="85" t="s">
        <v>1373</v>
      </c>
      <c r="C25" s="709"/>
      <c r="D25" s="86">
        <v>272</v>
      </c>
      <c r="E25" s="163">
        <v>4716</v>
      </c>
      <c r="F25" s="20"/>
      <c r="G25" s="87" t="s">
        <v>1799</v>
      </c>
      <c r="H25" s="19"/>
      <c r="I25" s="87" t="s">
        <v>1799</v>
      </c>
      <c r="J25" s="19"/>
      <c r="K25" s="19"/>
      <c r="L25" s="87"/>
      <c r="M25" s="87" t="s">
        <v>1799</v>
      </c>
      <c r="N25" s="19"/>
      <c r="O25" s="88"/>
    </row>
    <row r="26" spans="1:25" s="89" customFormat="1" ht="35.1" customHeight="1" x14ac:dyDescent="0.2">
      <c r="A26" s="711"/>
      <c r="B26" s="85" t="s">
        <v>494</v>
      </c>
      <c r="C26" s="709"/>
      <c r="D26" s="86">
        <v>272</v>
      </c>
      <c r="E26" s="163">
        <v>4717</v>
      </c>
      <c r="F26" s="20"/>
      <c r="G26" s="87" t="s">
        <v>1799</v>
      </c>
      <c r="H26" s="19"/>
      <c r="I26" s="87" t="s">
        <v>1799</v>
      </c>
      <c r="J26" s="19"/>
      <c r="K26" s="19"/>
      <c r="L26" s="87"/>
      <c r="M26" s="87" t="s">
        <v>1799</v>
      </c>
      <c r="N26" s="19"/>
      <c r="O26" s="88"/>
    </row>
    <row r="27" spans="1:25" s="89" customFormat="1" ht="35.1" customHeight="1" x14ac:dyDescent="0.2">
      <c r="A27" s="711"/>
      <c r="B27" s="85" t="s">
        <v>822</v>
      </c>
      <c r="C27" s="709"/>
      <c r="D27" s="86">
        <v>272</v>
      </c>
      <c r="E27" s="163">
        <v>4718</v>
      </c>
      <c r="F27" s="20"/>
      <c r="G27" s="87" t="s">
        <v>1799</v>
      </c>
      <c r="H27" s="19"/>
      <c r="I27" s="87" t="s">
        <v>1799</v>
      </c>
      <c r="J27" s="19"/>
      <c r="K27" s="19"/>
      <c r="L27" s="87" t="s">
        <v>1799</v>
      </c>
      <c r="M27" s="87"/>
      <c r="N27" s="19"/>
      <c r="O27" s="88"/>
    </row>
    <row r="28" spans="1:25" s="89" customFormat="1" ht="35.1" customHeight="1" x14ac:dyDescent="0.2">
      <c r="A28" s="711"/>
      <c r="B28" s="85" t="s">
        <v>488</v>
      </c>
      <c r="C28" s="709"/>
      <c r="D28" s="86">
        <v>595</v>
      </c>
      <c r="E28" s="163">
        <v>4719</v>
      </c>
      <c r="F28" s="20"/>
      <c r="G28" s="87" t="s">
        <v>1799</v>
      </c>
      <c r="H28" s="19"/>
      <c r="I28" s="87" t="s">
        <v>1799</v>
      </c>
      <c r="J28" s="19"/>
      <c r="K28" s="19"/>
      <c r="L28" s="87" t="s">
        <v>1799</v>
      </c>
      <c r="M28" s="87"/>
      <c r="N28" s="19"/>
      <c r="O28" s="88"/>
    </row>
    <row r="29" spans="1:25" s="89" customFormat="1" ht="35.1" customHeight="1" x14ac:dyDescent="0.2">
      <c r="A29" s="711"/>
      <c r="B29" s="85" t="s">
        <v>1374</v>
      </c>
      <c r="C29" s="709"/>
      <c r="D29" s="86">
        <v>595</v>
      </c>
      <c r="E29" s="163">
        <v>4720</v>
      </c>
      <c r="F29" s="20"/>
      <c r="G29" s="87" t="s">
        <v>1799</v>
      </c>
      <c r="H29" s="19"/>
      <c r="I29" s="87" t="s">
        <v>1799</v>
      </c>
      <c r="J29" s="19"/>
      <c r="K29" s="19"/>
      <c r="L29" s="87" t="s">
        <v>1799</v>
      </c>
      <c r="M29" s="87"/>
      <c r="N29" s="19"/>
      <c r="O29" s="88"/>
    </row>
    <row r="30" spans="1:25" s="89" customFormat="1" ht="35.1" customHeight="1" x14ac:dyDescent="0.2">
      <c r="A30" s="711"/>
      <c r="B30" s="85" t="s">
        <v>1375</v>
      </c>
      <c r="C30" s="709"/>
      <c r="D30" s="86">
        <v>425</v>
      </c>
      <c r="E30" s="163">
        <v>4722</v>
      </c>
      <c r="F30" s="20"/>
      <c r="G30" s="87" t="s">
        <v>1799</v>
      </c>
      <c r="H30" s="19"/>
      <c r="I30" s="87" t="s">
        <v>1799</v>
      </c>
      <c r="J30" s="19"/>
      <c r="K30" s="19"/>
      <c r="L30" s="87"/>
      <c r="M30" s="87" t="s">
        <v>1799</v>
      </c>
      <c r="N30" s="19"/>
      <c r="O30" s="88"/>
    </row>
    <row r="31" spans="1:25" s="89" customFormat="1" ht="35.1" customHeight="1" x14ac:dyDescent="0.2">
      <c r="A31" s="711"/>
      <c r="B31" s="85" t="s">
        <v>1376</v>
      </c>
      <c r="C31" s="709"/>
      <c r="D31" s="86">
        <v>425</v>
      </c>
      <c r="E31" s="163">
        <v>4723</v>
      </c>
      <c r="F31" s="20"/>
      <c r="G31" s="87" t="s">
        <v>1799</v>
      </c>
      <c r="H31" s="19"/>
      <c r="I31" s="87" t="s">
        <v>1799</v>
      </c>
      <c r="J31" s="19"/>
      <c r="K31" s="19"/>
      <c r="L31" s="87"/>
      <c r="M31" s="87" t="s">
        <v>1799</v>
      </c>
      <c r="N31" s="19"/>
      <c r="O31" s="88"/>
    </row>
    <row r="32" spans="1:25" s="89" customFormat="1" ht="35.1" customHeight="1" x14ac:dyDescent="0.2">
      <c r="A32" s="711"/>
      <c r="B32" s="85" t="s">
        <v>827</v>
      </c>
      <c r="C32" s="709"/>
      <c r="D32" s="86">
        <v>425</v>
      </c>
      <c r="E32" s="163">
        <v>4724</v>
      </c>
      <c r="F32" s="20"/>
      <c r="G32" s="87" t="s">
        <v>1799</v>
      </c>
      <c r="H32" s="19"/>
      <c r="I32" s="87" t="s">
        <v>1799</v>
      </c>
      <c r="J32" s="19"/>
      <c r="K32" s="19"/>
      <c r="L32" s="87"/>
      <c r="M32" s="87" t="s">
        <v>1799</v>
      </c>
      <c r="N32" s="19"/>
      <c r="O32" s="88"/>
    </row>
    <row r="33" spans="1:15" s="89" customFormat="1" ht="35.1" customHeight="1" x14ac:dyDescent="0.2">
      <c r="A33" s="711"/>
      <c r="B33" s="85" t="s">
        <v>1377</v>
      </c>
      <c r="C33" s="709"/>
      <c r="D33" s="86">
        <v>425</v>
      </c>
      <c r="E33" s="163">
        <v>4725</v>
      </c>
      <c r="F33" s="20"/>
      <c r="G33" s="87" t="s">
        <v>1799</v>
      </c>
      <c r="H33" s="19"/>
      <c r="I33" s="87" t="s">
        <v>1799</v>
      </c>
      <c r="J33" s="19"/>
      <c r="K33" s="19"/>
      <c r="L33" s="87"/>
      <c r="M33" s="87" t="s">
        <v>1799</v>
      </c>
      <c r="N33" s="19"/>
      <c r="O33" s="88"/>
    </row>
    <row r="34" spans="1:15" s="89" customFormat="1" ht="35.1" customHeight="1" x14ac:dyDescent="0.2">
      <c r="A34" s="711"/>
      <c r="B34" s="85" t="s">
        <v>509</v>
      </c>
      <c r="C34" s="709"/>
      <c r="D34" s="86">
        <v>425</v>
      </c>
      <c r="E34" s="163">
        <v>4726</v>
      </c>
      <c r="F34" s="20"/>
      <c r="G34" s="87" t="s">
        <v>1799</v>
      </c>
      <c r="H34" s="19"/>
      <c r="I34" s="87" t="s">
        <v>1799</v>
      </c>
      <c r="J34" s="19"/>
      <c r="K34" s="19"/>
      <c r="L34" s="87"/>
      <c r="M34" s="87" t="s">
        <v>1799</v>
      </c>
      <c r="N34" s="19"/>
      <c r="O34" s="88"/>
    </row>
    <row r="35" spans="1:15" s="89" customFormat="1" ht="35.1" customHeight="1" x14ac:dyDescent="0.2">
      <c r="A35" s="711"/>
      <c r="B35" s="85" t="s">
        <v>1378</v>
      </c>
      <c r="C35" s="709"/>
      <c r="D35" s="86">
        <v>425</v>
      </c>
      <c r="E35" s="163">
        <v>4727</v>
      </c>
      <c r="F35" s="20"/>
      <c r="G35" s="87" t="s">
        <v>1799</v>
      </c>
      <c r="H35" s="19"/>
      <c r="I35" s="87" t="s">
        <v>1799</v>
      </c>
      <c r="J35" s="19"/>
      <c r="K35" s="19"/>
      <c r="L35" s="87"/>
      <c r="M35" s="87" t="s">
        <v>1799</v>
      </c>
      <c r="N35" s="19"/>
      <c r="O35" s="88"/>
    </row>
    <row r="36" spans="1:15" s="89" customFormat="1" ht="35.1" customHeight="1" x14ac:dyDescent="0.2">
      <c r="A36" s="711"/>
      <c r="B36" s="85" t="s">
        <v>532</v>
      </c>
      <c r="C36" s="709"/>
      <c r="D36" s="86">
        <v>425</v>
      </c>
      <c r="E36" s="163">
        <v>4728</v>
      </c>
      <c r="F36" s="20"/>
      <c r="G36" s="87" t="s">
        <v>1799</v>
      </c>
      <c r="H36" s="19"/>
      <c r="I36" s="87" t="s">
        <v>1799</v>
      </c>
      <c r="J36" s="19"/>
      <c r="K36" s="19"/>
      <c r="L36" s="87" t="s">
        <v>1799</v>
      </c>
      <c r="M36" s="87"/>
      <c r="N36" s="19"/>
      <c r="O36" s="88"/>
    </row>
    <row r="37" spans="1:15" s="89" customFormat="1" ht="35.1" customHeight="1" x14ac:dyDescent="0.2">
      <c r="A37" s="711"/>
      <c r="B37" s="85" t="s">
        <v>531</v>
      </c>
      <c r="C37" s="709"/>
      <c r="D37" s="86">
        <v>425</v>
      </c>
      <c r="E37" s="163">
        <v>4729</v>
      </c>
      <c r="F37" s="20"/>
      <c r="G37" s="87" t="s">
        <v>1799</v>
      </c>
      <c r="H37" s="19"/>
      <c r="I37" s="87" t="s">
        <v>1799</v>
      </c>
      <c r="J37" s="19"/>
      <c r="K37" s="19"/>
      <c r="L37" s="87" t="s">
        <v>1799</v>
      </c>
      <c r="M37" s="87"/>
      <c r="N37" s="19"/>
      <c r="O37" s="88"/>
    </row>
    <row r="38" spans="1:15" s="89" customFormat="1" ht="35.1" customHeight="1" x14ac:dyDescent="0.2">
      <c r="A38" s="711"/>
      <c r="B38" s="85" t="s">
        <v>1379</v>
      </c>
      <c r="C38" s="709"/>
      <c r="D38" s="86">
        <v>425</v>
      </c>
      <c r="E38" s="163">
        <v>4730</v>
      </c>
      <c r="F38" s="20"/>
      <c r="G38" s="87" t="s">
        <v>1799</v>
      </c>
      <c r="H38" s="19"/>
      <c r="I38" s="87" t="s">
        <v>1799</v>
      </c>
      <c r="J38" s="19"/>
      <c r="K38" s="19"/>
      <c r="L38" s="87" t="s">
        <v>1799</v>
      </c>
      <c r="M38" s="87"/>
      <c r="N38" s="19"/>
      <c r="O38" s="88"/>
    </row>
    <row r="39" spans="1:15" s="89" customFormat="1" ht="35.1" customHeight="1" x14ac:dyDescent="0.2">
      <c r="A39" s="711"/>
      <c r="B39" s="85" t="s">
        <v>1380</v>
      </c>
      <c r="C39" s="709"/>
      <c r="D39" s="86">
        <v>425</v>
      </c>
      <c r="E39" s="163">
        <v>4731</v>
      </c>
      <c r="F39" s="20"/>
      <c r="G39" s="87" t="s">
        <v>1799</v>
      </c>
      <c r="H39" s="19"/>
      <c r="I39" s="87" t="s">
        <v>1799</v>
      </c>
      <c r="J39" s="19"/>
      <c r="K39" s="19"/>
      <c r="L39" s="87" t="s">
        <v>1799</v>
      </c>
      <c r="M39" s="87"/>
      <c r="N39" s="19"/>
      <c r="O39" s="88"/>
    </row>
    <row r="40" spans="1:15" s="89" customFormat="1" ht="35.1" customHeight="1" x14ac:dyDescent="0.2">
      <c r="A40" s="711"/>
      <c r="B40" s="85" t="s">
        <v>1381</v>
      </c>
      <c r="C40" s="709"/>
      <c r="D40" s="86">
        <v>255</v>
      </c>
      <c r="E40" s="163">
        <v>4732</v>
      </c>
      <c r="F40" s="20"/>
      <c r="G40" s="87" t="s">
        <v>1799</v>
      </c>
      <c r="H40" s="19"/>
      <c r="I40" s="87" t="s">
        <v>1799</v>
      </c>
      <c r="J40" s="19"/>
      <c r="K40" s="19"/>
      <c r="L40" s="87" t="s">
        <v>1799</v>
      </c>
      <c r="M40" s="87"/>
      <c r="N40" s="19"/>
      <c r="O40" s="88"/>
    </row>
    <row r="41" spans="1:15" s="89" customFormat="1" ht="35.1" customHeight="1" x14ac:dyDescent="0.2">
      <c r="A41" s="711"/>
      <c r="B41" s="85" t="s">
        <v>1382</v>
      </c>
      <c r="C41" s="709"/>
      <c r="D41" s="86">
        <v>255</v>
      </c>
      <c r="E41" s="163">
        <v>4733</v>
      </c>
      <c r="F41" s="20"/>
      <c r="G41" s="87" t="s">
        <v>1799</v>
      </c>
      <c r="H41" s="19"/>
      <c r="I41" s="87" t="s">
        <v>1799</v>
      </c>
      <c r="J41" s="19"/>
      <c r="K41" s="19"/>
      <c r="L41" s="87" t="s">
        <v>1799</v>
      </c>
      <c r="M41" s="87"/>
      <c r="N41" s="19"/>
      <c r="O41" s="88"/>
    </row>
    <row r="42" spans="1:15" s="89" customFormat="1" ht="35.1" customHeight="1" x14ac:dyDescent="0.2">
      <c r="A42" s="711"/>
      <c r="B42" s="85" t="s">
        <v>518</v>
      </c>
      <c r="C42" s="709"/>
      <c r="D42" s="86">
        <v>476</v>
      </c>
      <c r="E42" s="163">
        <v>4734</v>
      </c>
      <c r="F42" s="20"/>
      <c r="G42" s="87" t="s">
        <v>1799</v>
      </c>
      <c r="H42" s="19"/>
      <c r="I42" s="87" t="s">
        <v>1799</v>
      </c>
      <c r="J42" s="19"/>
      <c r="K42" s="19"/>
      <c r="L42" s="87" t="s">
        <v>1799</v>
      </c>
      <c r="M42" s="87"/>
      <c r="N42" s="19"/>
      <c r="O42" s="88"/>
    </row>
    <row r="43" spans="1:15" s="89" customFormat="1" ht="35.1" customHeight="1" x14ac:dyDescent="0.2">
      <c r="A43" s="711"/>
      <c r="B43" s="85" t="s">
        <v>1383</v>
      </c>
      <c r="C43" s="709"/>
      <c r="D43" s="86">
        <v>476</v>
      </c>
      <c r="E43" s="163">
        <v>4735</v>
      </c>
      <c r="F43" s="20"/>
      <c r="G43" s="87" t="s">
        <v>1799</v>
      </c>
      <c r="H43" s="19"/>
      <c r="I43" s="87" t="s">
        <v>1799</v>
      </c>
      <c r="J43" s="19"/>
      <c r="K43" s="19"/>
      <c r="L43" s="87" t="s">
        <v>1799</v>
      </c>
      <c r="M43" s="87"/>
      <c r="N43" s="19"/>
      <c r="O43" s="88"/>
    </row>
    <row r="44" spans="1:15" s="89" customFormat="1" ht="35.1" customHeight="1" x14ac:dyDescent="0.2">
      <c r="A44" s="711"/>
      <c r="B44" s="85" t="s">
        <v>1384</v>
      </c>
      <c r="C44" s="709"/>
      <c r="D44" s="86">
        <v>476</v>
      </c>
      <c r="E44" s="163">
        <v>4736</v>
      </c>
      <c r="F44" s="20"/>
      <c r="G44" s="87" t="s">
        <v>1799</v>
      </c>
      <c r="H44" s="19"/>
      <c r="I44" s="87" t="s">
        <v>1799</v>
      </c>
      <c r="J44" s="19"/>
      <c r="K44" s="19"/>
      <c r="L44" s="87"/>
      <c r="M44" s="87" t="s">
        <v>1799</v>
      </c>
      <c r="N44" s="19"/>
      <c r="O44" s="88"/>
    </row>
    <row r="45" spans="1:15" s="89" customFormat="1" ht="35.1" customHeight="1" x14ac:dyDescent="0.2">
      <c r="A45" s="711"/>
      <c r="B45" s="85" t="s">
        <v>835</v>
      </c>
      <c r="C45" s="709"/>
      <c r="D45" s="86">
        <v>476</v>
      </c>
      <c r="E45" s="163">
        <v>4737</v>
      </c>
      <c r="F45" s="20"/>
      <c r="G45" s="87" t="s">
        <v>1799</v>
      </c>
      <c r="H45" s="19"/>
      <c r="I45" s="87" t="s">
        <v>1799</v>
      </c>
      <c r="J45" s="19"/>
      <c r="K45" s="19"/>
      <c r="L45" s="87"/>
      <c r="M45" s="87" t="s">
        <v>1799</v>
      </c>
      <c r="N45" s="19"/>
      <c r="O45" s="88"/>
    </row>
    <row r="46" spans="1:15" s="89" customFormat="1" ht="35.1" customHeight="1" x14ac:dyDescent="0.2">
      <c r="A46" s="711"/>
      <c r="B46" s="85" t="s">
        <v>1385</v>
      </c>
      <c r="C46" s="709"/>
      <c r="D46" s="86">
        <v>476</v>
      </c>
      <c r="E46" s="163">
        <v>4738</v>
      </c>
      <c r="F46" s="20"/>
      <c r="G46" s="87" t="s">
        <v>1799</v>
      </c>
      <c r="H46" s="19"/>
      <c r="I46" s="87" t="s">
        <v>1799</v>
      </c>
      <c r="J46" s="19"/>
      <c r="K46" s="19"/>
      <c r="L46" s="87"/>
      <c r="M46" s="87" t="s">
        <v>1799</v>
      </c>
      <c r="N46" s="19"/>
      <c r="O46" s="88"/>
    </row>
    <row r="47" spans="1:15" s="89" customFormat="1" ht="35.1" customHeight="1" x14ac:dyDescent="0.2">
      <c r="A47" s="711"/>
      <c r="B47" s="85" t="s">
        <v>1386</v>
      </c>
      <c r="C47" s="709"/>
      <c r="D47" s="86">
        <v>476</v>
      </c>
      <c r="E47" s="163">
        <v>4739</v>
      </c>
      <c r="F47" s="20"/>
      <c r="G47" s="87" t="s">
        <v>1799</v>
      </c>
      <c r="H47" s="19"/>
      <c r="I47" s="87" t="s">
        <v>1799</v>
      </c>
      <c r="J47" s="19"/>
      <c r="K47" s="19"/>
      <c r="L47" s="87"/>
      <c r="M47" s="87" t="s">
        <v>1799</v>
      </c>
      <c r="N47" s="19"/>
      <c r="O47" s="88"/>
    </row>
    <row r="48" spans="1:15" s="89" customFormat="1" ht="35.1" customHeight="1" x14ac:dyDescent="0.2">
      <c r="A48" s="711"/>
      <c r="B48" s="85" t="s">
        <v>1387</v>
      </c>
      <c r="C48" s="709"/>
      <c r="D48" s="86">
        <v>476</v>
      </c>
      <c r="E48" s="163">
        <v>4740</v>
      </c>
      <c r="F48" s="20"/>
      <c r="G48" s="87" t="s">
        <v>1799</v>
      </c>
      <c r="H48" s="19"/>
      <c r="I48" s="87" t="s">
        <v>1799</v>
      </c>
      <c r="J48" s="19"/>
      <c r="K48" s="19"/>
      <c r="L48" s="87"/>
      <c r="M48" s="87" t="s">
        <v>1799</v>
      </c>
      <c r="N48" s="19"/>
      <c r="O48" s="88"/>
    </row>
    <row r="49" spans="1:15" s="89" customFormat="1" ht="35.1" customHeight="1" x14ac:dyDescent="0.2">
      <c r="A49" s="711"/>
      <c r="B49" s="85" t="s">
        <v>815</v>
      </c>
      <c r="C49" s="709"/>
      <c r="D49" s="86">
        <v>510</v>
      </c>
      <c r="E49" s="163">
        <v>4741</v>
      </c>
      <c r="F49" s="20"/>
      <c r="G49" s="87" t="s">
        <v>1799</v>
      </c>
      <c r="H49" s="19"/>
      <c r="I49" s="87" t="s">
        <v>1799</v>
      </c>
      <c r="J49" s="19"/>
      <c r="K49" s="19"/>
      <c r="L49" s="87"/>
      <c r="M49" s="87" t="s">
        <v>1799</v>
      </c>
      <c r="N49" s="19"/>
      <c r="O49" s="88"/>
    </row>
    <row r="50" spans="1:15" s="89" customFormat="1" ht="35.1" customHeight="1" x14ac:dyDescent="0.2">
      <c r="A50" s="711"/>
      <c r="B50" s="85" t="s">
        <v>1388</v>
      </c>
      <c r="C50" s="710"/>
      <c r="D50" s="86">
        <v>510</v>
      </c>
      <c r="E50" s="163">
        <v>4742</v>
      </c>
      <c r="F50" s="20"/>
      <c r="G50" s="87" t="s">
        <v>1799</v>
      </c>
      <c r="H50" s="19"/>
      <c r="I50" s="87" t="s">
        <v>1799</v>
      </c>
      <c r="J50" s="19"/>
      <c r="K50" s="19"/>
      <c r="L50" s="87"/>
      <c r="M50" s="87" t="s">
        <v>1799</v>
      </c>
      <c r="N50" s="19"/>
      <c r="O50" s="88"/>
    </row>
    <row r="51" spans="1:15" s="89" customFormat="1" ht="50.25" customHeight="1" x14ac:dyDescent="0.2">
      <c r="A51" s="90" t="s">
        <v>1986</v>
      </c>
      <c r="B51" s="85" t="s">
        <v>990</v>
      </c>
      <c r="C51" s="91" t="s">
        <v>4592</v>
      </c>
      <c r="D51" s="86">
        <v>5439.51</v>
      </c>
      <c r="E51" s="163">
        <v>4743</v>
      </c>
      <c r="F51" s="20"/>
      <c r="G51" s="87" t="s">
        <v>1799</v>
      </c>
      <c r="H51" s="19"/>
      <c r="I51" s="87" t="s">
        <v>1799</v>
      </c>
      <c r="J51" s="19"/>
      <c r="K51" s="19"/>
      <c r="L51" s="87"/>
      <c r="M51" s="87" t="s">
        <v>1799</v>
      </c>
      <c r="N51" s="19"/>
      <c r="O51" s="88"/>
    </row>
    <row r="52" spans="1:15" s="89" customFormat="1" ht="50.25" customHeight="1" x14ac:dyDescent="0.2">
      <c r="A52" s="90" t="s">
        <v>1987</v>
      </c>
      <c r="B52" s="85" t="s">
        <v>1093</v>
      </c>
      <c r="C52" s="91" t="s">
        <v>3400</v>
      </c>
      <c r="D52" s="86">
        <v>4530.6499999999996</v>
      </c>
      <c r="E52" s="163">
        <v>4744</v>
      </c>
      <c r="F52" s="20"/>
      <c r="G52" s="87" t="s">
        <v>1799</v>
      </c>
      <c r="H52" s="19"/>
      <c r="I52" s="87" t="s">
        <v>1799</v>
      </c>
      <c r="J52" s="19"/>
      <c r="K52" s="19"/>
      <c r="L52" s="87"/>
      <c r="M52" s="87" t="s">
        <v>1799</v>
      </c>
      <c r="N52" s="19"/>
      <c r="O52" s="88"/>
    </row>
    <row r="53" spans="1:15" s="89" customFormat="1" ht="50.25" customHeight="1" x14ac:dyDescent="0.2">
      <c r="A53" s="90" t="s">
        <v>1988</v>
      </c>
      <c r="B53" s="85" t="s">
        <v>1389</v>
      </c>
      <c r="C53" s="91" t="s">
        <v>4593</v>
      </c>
      <c r="D53" s="86">
        <v>2231.04</v>
      </c>
      <c r="E53" s="163">
        <v>4745</v>
      </c>
      <c r="F53" s="20"/>
      <c r="G53" s="87" t="s">
        <v>1799</v>
      </c>
      <c r="H53" s="19"/>
      <c r="I53" s="87" t="s">
        <v>1799</v>
      </c>
      <c r="J53" s="19"/>
      <c r="K53" s="19"/>
      <c r="L53" s="87" t="s">
        <v>1799</v>
      </c>
      <c r="M53" s="87"/>
      <c r="N53" s="19"/>
      <c r="O53" s="88"/>
    </row>
    <row r="54" spans="1:15" s="89" customFormat="1" ht="50.25" customHeight="1" x14ac:dyDescent="0.2">
      <c r="A54" s="90" t="s">
        <v>1989</v>
      </c>
      <c r="B54" s="85" t="s">
        <v>1390</v>
      </c>
      <c r="C54" s="91" t="s">
        <v>4594</v>
      </c>
      <c r="D54" s="86">
        <v>1032</v>
      </c>
      <c r="E54" s="163">
        <v>4746</v>
      </c>
      <c r="F54" s="20"/>
      <c r="G54" s="87" t="s">
        <v>1799</v>
      </c>
      <c r="H54" s="19"/>
      <c r="I54" s="87" t="s">
        <v>1799</v>
      </c>
      <c r="J54" s="19"/>
      <c r="K54" s="19"/>
      <c r="L54" s="87" t="s">
        <v>1799</v>
      </c>
      <c r="M54" s="87"/>
      <c r="N54" s="19"/>
      <c r="O54" s="88"/>
    </row>
    <row r="55" spans="1:15" s="89" customFormat="1" ht="50.25" customHeight="1" x14ac:dyDescent="0.2">
      <c r="A55" s="90" t="s">
        <v>1990</v>
      </c>
      <c r="B55" s="85" t="s">
        <v>1391</v>
      </c>
      <c r="C55" s="91" t="s">
        <v>4595</v>
      </c>
      <c r="D55" s="86">
        <v>6000</v>
      </c>
      <c r="E55" s="163">
        <v>4748</v>
      </c>
      <c r="F55" s="20"/>
      <c r="G55" s="87" t="s">
        <v>1799</v>
      </c>
      <c r="H55" s="19"/>
      <c r="I55" s="87" t="s">
        <v>1799</v>
      </c>
      <c r="J55" s="19"/>
      <c r="K55" s="19"/>
      <c r="L55" s="87" t="s">
        <v>1799</v>
      </c>
      <c r="M55" s="87"/>
      <c r="N55" s="19"/>
      <c r="O55" s="88"/>
    </row>
    <row r="56" spans="1:15" s="89" customFormat="1" ht="50.25" customHeight="1" x14ac:dyDescent="0.2">
      <c r="A56" s="711" t="s">
        <v>1991</v>
      </c>
      <c r="B56" s="85" t="s">
        <v>1392</v>
      </c>
      <c r="C56" s="706" t="s">
        <v>4519</v>
      </c>
      <c r="D56" s="86">
        <v>3711.29</v>
      </c>
      <c r="E56" s="163">
        <v>4750</v>
      </c>
      <c r="F56" s="20"/>
      <c r="G56" s="87" t="s">
        <v>1799</v>
      </c>
      <c r="H56" s="19"/>
      <c r="I56" s="87" t="s">
        <v>1799</v>
      </c>
      <c r="J56" s="19"/>
      <c r="K56" s="19"/>
      <c r="L56" s="87" t="s">
        <v>1799</v>
      </c>
      <c r="M56" s="87"/>
      <c r="N56" s="19"/>
      <c r="O56" s="88"/>
    </row>
    <row r="57" spans="1:15" s="89" customFormat="1" ht="50.25" customHeight="1" x14ac:dyDescent="0.2">
      <c r="A57" s="711"/>
      <c r="B57" s="85" t="s">
        <v>756</v>
      </c>
      <c r="C57" s="706"/>
      <c r="D57" s="86">
        <v>3711.29</v>
      </c>
      <c r="E57" s="163">
        <v>4752</v>
      </c>
      <c r="F57" s="20"/>
      <c r="G57" s="87" t="s">
        <v>1799</v>
      </c>
      <c r="H57" s="19"/>
      <c r="I57" s="87" t="s">
        <v>1799</v>
      </c>
      <c r="J57" s="19"/>
      <c r="K57" s="19"/>
      <c r="L57" s="87" t="s">
        <v>1799</v>
      </c>
      <c r="M57" s="87"/>
      <c r="N57" s="19"/>
      <c r="O57" s="88"/>
    </row>
    <row r="58" spans="1:15" s="89" customFormat="1" ht="50.25" customHeight="1" x14ac:dyDescent="0.2">
      <c r="A58" s="90" t="s">
        <v>1992</v>
      </c>
      <c r="B58" s="19" t="s">
        <v>1393</v>
      </c>
      <c r="C58" s="19" t="s">
        <v>4596</v>
      </c>
      <c r="D58" s="86">
        <v>4500.32</v>
      </c>
      <c r="E58" s="163">
        <v>4751</v>
      </c>
      <c r="F58" s="20"/>
      <c r="G58" s="87" t="s">
        <v>1799</v>
      </c>
      <c r="H58" s="19"/>
      <c r="I58" s="87" t="s">
        <v>1799</v>
      </c>
      <c r="J58" s="19"/>
      <c r="K58" s="19"/>
      <c r="L58" s="87"/>
      <c r="M58" s="87" t="s">
        <v>1799</v>
      </c>
      <c r="N58" s="19"/>
      <c r="O58" s="88"/>
    </row>
    <row r="59" spans="1:15" s="89" customFormat="1" ht="50.25" customHeight="1" x14ac:dyDescent="0.2">
      <c r="A59" s="90" t="s">
        <v>1993</v>
      </c>
      <c r="B59" s="85" t="s">
        <v>1394</v>
      </c>
      <c r="C59" s="91" t="s">
        <v>4597</v>
      </c>
      <c r="D59" s="86">
        <v>1272</v>
      </c>
      <c r="E59" s="163">
        <v>4753</v>
      </c>
      <c r="F59" s="20"/>
      <c r="G59" s="87" t="s">
        <v>1799</v>
      </c>
      <c r="H59" s="19"/>
      <c r="I59" s="87" t="s">
        <v>1799</v>
      </c>
      <c r="J59" s="19"/>
      <c r="K59" s="19"/>
      <c r="L59" s="87"/>
      <c r="M59" s="87" t="s">
        <v>1799</v>
      </c>
      <c r="N59" s="19"/>
      <c r="O59" s="88"/>
    </row>
    <row r="60" spans="1:15" s="89" customFormat="1" ht="50.25" customHeight="1" x14ac:dyDescent="0.2">
      <c r="A60" s="711" t="s">
        <v>1994</v>
      </c>
      <c r="B60" s="85" t="s">
        <v>1395</v>
      </c>
      <c r="C60" s="706" t="s">
        <v>4598</v>
      </c>
      <c r="D60" s="86">
        <v>3850</v>
      </c>
      <c r="E60" s="163">
        <v>4754</v>
      </c>
      <c r="F60" s="20"/>
      <c r="G60" s="87" t="s">
        <v>1799</v>
      </c>
      <c r="H60" s="19"/>
      <c r="I60" s="87" t="s">
        <v>1799</v>
      </c>
      <c r="J60" s="19"/>
      <c r="K60" s="19"/>
      <c r="L60" s="87" t="s">
        <v>1799</v>
      </c>
      <c r="M60" s="87"/>
      <c r="N60" s="19"/>
      <c r="O60" s="88"/>
    </row>
    <row r="61" spans="1:15" s="89" customFormat="1" ht="50.25" customHeight="1" x14ac:dyDescent="0.2">
      <c r="A61" s="711"/>
      <c r="B61" s="85" t="s">
        <v>1396</v>
      </c>
      <c r="C61" s="706"/>
      <c r="D61" s="86">
        <v>3850</v>
      </c>
      <c r="E61" s="163">
        <v>4755</v>
      </c>
      <c r="F61" s="20"/>
      <c r="G61" s="87" t="s">
        <v>1799</v>
      </c>
      <c r="H61" s="19"/>
      <c r="I61" s="87" t="s">
        <v>1799</v>
      </c>
      <c r="J61" s="19"/>
      <c r="K61" s="19"/>
      <c r="L61" s="87" t="s">
        <v>1799</v>
      </c>
      <c r="M61" s="87"/>
      <c r="N61" s="19"/>
      <c r="O61" s="88"/>
    </row>
    <row r="62" spans="1:15" s="89" customFormat="1" ht="50.25" customHeight="1" x14ac:dyDescent="0.2">
      <c r="A62" s="711" t="s">
        <v>1995</v>
      </c>
      <c r="B62" s="85" t="s">
        <v>1397</v>
      </c>
      <c r="C62" s="706" t="s">
        <v>4599</v>
      </c>
      <c r="D62" s="86">
        <v>8000</v>
      </c>
      <c r="E62" s="163">
        <v>4756</v>
      </c>
      <c r="F62" s="20"/>
      <c r="G62" s="87" t="s">
        <v>1799</v>
      </c>
      <c r="H62" s="19"/>
      <c r="I62" s="87" t="s">
        <v>1799</v>
      </c>
      <c r="J62" s="19"/>
      <c r="K62" s="19"/>
      <c r="L62" s="87" t="s">
        <v>1799</v>
      </c>
      <c r="M62" s="87"/>
      <c r="N62" s="19"/>
      <c r="O62" s="88"/>
    </row>
    <row r="63" spans="1:15" s="89" customFormat="1" ht="50.25" customHeight="1" x14ac:dyDescent="0.2">
      <c r="A63" s="711"/>
      <c r="B63" s="85" t="s">
        <v>1098</v>
      </c>
      <c r="C63" s="706"/>
      <c r="D63" s="86">
        <v>273</v>
      </c>
      <c r="E63" s="163">
        <v>4757</v>
      </c>
      <c r="F63" s="20"/>
      <c r="G63" s="87" t="s">
        <v>1799</v>
      </c>
      <c r="H63" s="19"/>
      <c r="I63" s="87" t="s">
        <v>1799</v>
      </c>
      <c r="J63" s="19"/>
      <c r="K63" s="19"/>
      <c r="L63" s="87" t="s">
        <v>1799</v>
      </c>
      <c r="M63" s="87"/>
      <c r="N63" s="19"/>
      <c r="O63" s="88"/>
    </row>
    <row r="64" spans="1:15" s="89" customFormat="1" ht="50.25" customHeight="1" x14ac:dyDescent="0.2">
      <c r="A64" s="711"/>
      <c r="B64" s="85" t="s">
        <v>1398</v>
      </c>
      <c r="C64" s="706"/>
      <c r="D64" s="86">
        <v>273</v>
      </c>
      <c r="E64" s="163">
        <v>4758</v>
      </c>
      <c r="F64" s="20"/>
      <c r="G64" s="87" t="s">
        <v>1799</v>
      </c>
      <c r="H64" s="19"/>
      <c r="I64" s="87" t="s">
        <v>1799</v>
      </c>
      <c r="J64" s="19"/>
      <c r="K64" s="19"/>
      <c r="L64" s="87" t="s">
        <v>1799</v>
      </c>
      <c r="M64" s="87"/>
      <c r="N64" s="19"/>
      <c r="O64" s="88"/>
    </row>
    <row r="65" spans="1:15" s="89" customFormat="1" ht="50.25" customHeight="1" x14ac:dyDescent="0.2">
      <c r="A65" s="90" t="s">
        <v>1996</v>
      </c>
      <c r="B65" s="85" t="s">
        <v>1399</v>
      </c>
      <c r="C65" s="91" t="s">
        <v>4600</v>
      </c>
      <c r="D65" s="86">
        <v>8276.1</v>
      </c>
      <c r="E65" s="163">
        <v>4759</v>
      </c>
      <c r="F65" s="20"/>
      <c r="G65" s="87" t="s">
        <v>1799</v>
      </c>
      <c r="H65" s="19"/>
      <c r="I65" s="87" t="s">
        <v>1799</v>
      </c>
      <c r="J65" s="19"/>
      <c r="K65" s="19"/>
      <c r="L65" s="87" t="s">
        <v>1799</v>
      </c>
      <c r="M65" s="87"/>
      <c r="N65" s="19"/>
      <c r="O65" s="88"/>
    </row>
    <row r="66" spans="1:15" s="89" customFormat="1" ht="50.25" customHeight="1" x14ac:dyDescent="0.2">
      <c r="A66" s="90" t="s">
        <v>1997</v>
      </c>
      <c r="B66" s="85" t="s">
        <v>1400</v>
      </c>
      <c r="C66" s="91" t="s">
        <v>4601</v>
      </c>
      <c r="D66" s="86">
        <v>292.56</v>
      </c>
      <c r="E66" s="163">
        <v>4760</v>
      </c>
      <c r="F66" s="20"/>
      <c r="G66" s="87" t="s">
        <v>1799</v>
      </c>
      <c r="H66" s="19"/>
      <c r="I66" s="87" t="s">
        <v>1799</v>
      </c>
      <c r="J66" s="19"/>
      <c r="K66" s="19"/>
      <c r="L66" s="87" t="s">
        <v>1799</v>
      </c>
      <c r="M66" s="87"/>
      <c r="N66" s="19"/>
      <c r="O66" s="88"/>
    </row>
    <row r="67" spans="1:15" s="89" customFormat="1" ht="50.25" customHeight="1" x14ac:dyDescent="0.2">
      <c r="A67" s="90" t="s">
        <v>1998</v>
      </c>
      <c r="B67" s="85" t="s">
        <v>1401</v>
      </c>
      <c r="C67" s="91" t="s">
        <v>4480</v>
      </c>
      <c r="D67" s="86">
        <v>252</v>
      </c>
      <c r="E67" s="163">
        <v>4761</v>
      </c>
      <c r="F67" s="20"/>
      <c r="G67" s="87" t="s">
        <v>1799</v>
      </c>
      <c r="H67" s="19"/>
      <c r="I67" s="87" t="s">
        <v>1799</v>
      </c>
      <c r="J67" s="19"/>
      <c r="K67" s="19"/>
      <c r="L67" s="87"/>
      <c r="M67" s="87" t="s">
        <v>1799</v>
      </c>
      <c r="N67" s="19"/>
      <c r="O67" s="88"/>
    </row>
    <row r="68" spans="1:15" s="89" customFormat="1" ht="50.25" customHeight="1" x14ac:dyDescent="0.2">
      <c r="A68" s="90" t="s">
        <v>1999</v>
      </c>
      <c r="B68" s="85" t="s">
        <v>1390</v>
      </c>
      <c r="C68" s="91" t="s">
        <v>4602</v>
      </c>
      <c r="D68" s="86">
        <v>1400</v>
      </c>
      <c r="E68" s="163">
        <v>4762</v>
      </c>
      <c r="F68" s="20"/>
      <c r="G68" s="87" t="s">
        <v>1799</v>
      </c>
      <c r="H68" s="19"/>
      <c r="I68" s="87" t="s">
        <v>1799</v>
      </c>
      <c r="J68" s="19"/>
      <c r="K68" s="19"/>
      <c r="L68" s="87"/>
      <c r="M68" s="87" t="s">
        <v>1799</v>
      </c>
      <c r="N68" s="19"/>
      <c r="O68" s="88"/>
    </row>
    <row r="69" spans="1:15" s="89" customFormat="1" ht="51" customHeight="1" x14ac:dyDescent="0.2">
      <c r="A69" s="90" t="s">
        <v>2000</v>
      </c>
      <c r="B69" s="85" t="s">
        <v>1402</v>
      </c>
      <c r="C69" s="91" t="s">
        <v>4603</v>
      </c>
      <c r="D69" s="86">
        <v>1770</v>
      </c>
      <c r="E69" s="163">
        <v>4763</v>
      </c>
      <c r="F69" s="20"/>
      <c r="G69" s="87" t="s">
        <v>1799</v>
      </c>
      <c r="H69" s="19"/>
      <c r="I69" s="87" t="s">
        <v>1799</v>
      </c>
      <c r="J69" s="19"/>
      <c r="K69" s="19"/>
      <c r="L69" s="87"/>
      <c r="M69" s="87" t="s">
        <v>1799</v>
      </c>
      <c r="N69" s="19"/>
      <c r="O69" s="88"/>
    </row>
    <row r="70" spans="1:15" s="89" customFormat="1" ht="51" customHeight="1" x14ac:dyDescent="0.2">
      <c r="A70" s="90" t="s">
        <v>2001</v>
      </c>
      <c r="B70" s="85" t="s">
        <v>1004</v>
      </c>
      <c r="C70" s="91" t="s">
        <v>4604</v>
      </c>
      <c r="D70" s="86">
        <v>3319.11</v>
      </c>
      <c r="E70" s="163">
        <v>4764</v>
      </c>
      <c r="F70" s="20"/>
      <c r="G70" s="87" t="s">
        <v>1799</v>
      </c>
      <c r="H70" s="19"/>
      <c r="I70" s="87" t="s">
        <v>1799</v>
      </c>
      <c r="J70" s="19"/>
      <c r="K70" s="19"/>
      <c r="L70" s="87"/>
      <c r="M70" s="87" t="s">
        <v>1799</v>
      </c>
      <c r="N70" s="19"/>
      <c r="O70" s="88"/>
    </row>
    <row r="71" spans="1:15" s="89" customFormat="1" ht="51" customHeight="1" x14ac:dyDescent="0.2">
      <c r="A71" s="711" t="s">
        <v>2002</v>
      </c>
      <c r="B71" s="85" t="s">
        <v>4843</v>
      </c>
      <c r="C71" s="706" t="s">
        <v>4605</v>
      </c>
      <c r="D71" s="86">
        <v>5077.5200000000004</v>
      </c>
      <c r="E71" s="163">
        <v>4765</v>
      </c>
      <c r="F71" s="20"/>
      <c r="G71" s="87" t="s">
        <v>1799</v>
      </c>
      <c r="H71" s="19"/>
      <c r="I71" s="87" t="s">
        <v>1799</v>
      </c>
      <c r="J71" s="19"/>
      <c r="K71" s="19"/>
      <c r="L71" s="87" t="s">
        <v>1799</v>
      </c>
      <c r="M71" s="87"/>
      <c r="N71" s="19"/>
      <c r="O71" s="88"/>
    </row>
    <row r="72" spans="1:15" s="89" customFormat="1" ht="51" customHeight="1" x14ac:dyDescent="0.2">
      <c r="A72" s="711"/>
      <c r="B72" s="85" t="s">
        <v>1403</v>
      </c>
      <c r="C72" s="706"/>
      <c r="D72" s="86">
        <v>5085.3100000000004</v>
      </c>
      <c r="E72" s="163">
        <v>4766</v>
      </c>
      <c r="F72" s="20"/>
      <c r="G72" s="87" t="s">
        <v>1799</v>
      </c>
      <c r="H72" s="19"/>
      <c r="I72" s="87" t="s">
        <v>1799</v>
      </c>
      <c r="J72" s="19"/>
      <c r="K72" s="19"/>
      <c r="L72" s="87" t="s">
        <v>1799</v>
      </c>
      <c r="M72" s="87"/>
      <c r="N72" s="19"/>
      <c r="O72" s="88"/>
    </row>
    <row r="73" spans="1:15" s="89" customFormat="1" ht="51" customHeight="1" x14ac:dyDescent="0.2">
      <c r="A73" s="711" t="s">
        <v>2003</v>
      </c>
      <c r="B73" s="85" t="s">
        <v>83</v>
      </c>
      <c r="C73" s="706" t="s">
        <v>4606</v>
      </c>
      <c r="D73" s="86">
        <v>340.9</v>
      </c>
      <c r="E73" s="163">
        <v>4767</v>
      </c>
      <c r="F73" s="20"/>
      <c r="G73" s="87" t="s">
        <v>1799</v>
      </c>
      <c r="H73" s="19"/>
      <c r="I73" s="87" t="s">
        <v>1799</v>
      </c>
      <c r="J73" s="19"/>
      <c r="K73" s="19"/>
      <c r="L73" s="87" t="s">
        <v>1799</v>
      </c>
      <c r="M73" s="87"/>
      <c r="N73" s="19"/>
      <c r="O73" s="88"/>
    </row>
    <row r="74" spans="1:15" s="89" customFormat="1" ht="51" customHeight="1" x14ac:dyDescent="0.2">
      <c r="A74" s="711"/>
      <c r="B74" s="85" t="s">
        <v>1404</v>
      </c>
      <c r="C74" s="706"/>
      <c r="D74" s="86">
        <v>339</v>
      </c>
      <c r="E74" s="163">
        <v>4768</v>
      </c>
      <c r="F74" s="20"/>
      <c r="G74" s="87" t="s">
        <v>1799</v>
      </c>
      <c r="H74" s="19"/>
      <c r="I74" s="87" t="s">
        <v>1799</v>
      </c>
      <c r="J74" s="19"/>
      <c r="K74" s="19"/>
      <c r="L74" s="87" t="s">
        <v>1799</v>
      </c>
      <c r="M74" s="87"/>
      <c r="N74" s="19"/>
      <c r="O74" s="88"/>
    </row>
    <row r="75" spans="1:15" s="89" customFormat="1" ht="51" customHeight="1" x14ac:dyDescent="0.2">
      <c r="A75" s="90" t="s">
        <v>2004</v>
      </c>
      <c r="B75" s="85" t="s">
        <v>1405</v>
      </c>
      <c r="C75" s="91" t="s">
        <v>4469</v>
      </c>
      <c r="D75" s="86">
        <v>339.44</v>
      </c>
      <c r="E75" s="163">
        <v>4769</v>
      </c>
      <c r="F75" s="20"/>
      <c r="G75" s="87" t="s">
        <v>1799</v>
      </c>
      <c r="H75" s="19"/>
      <c r="I75" s="87" t="s">
        <v>1799</v>
      </c>
      <c r="J75" s="19"/>
      <c r="K75" s="19"/>
      <c r="L75" s="87" t="s">
        <v>1799</v>
      </c>
      <c r="M75" s="87"/>
      <c r="N75" s="19"/>
      <c r="O75" s="88"/>
    </row>
    <row r="76" spans="1:15" s="89" customFormat="1" ht="51" customHeight="1" x14ac:dyDescent="0.2">
      <c r="A76" s="90" t="s">
        <v>2005</v>
      </c>
      <c r="B76" s="85" t="s">
        <v>1001</v>
      </c>
      <c r="C76" s="91" t="s">
        <v>4607</v>
      </c>
      <c r="D76" s="86">
        <v>9504</v>
      </c>
      <c r="E76" s="163">
        <v>4771</v>
      </c>
      <c r="F76" s="20"/>
      <c r="G76" s="87" t="s">
        <v>1799</v>
      </c>
      <c r="H76" s="19"/>
      <c r="I76" s="87" t="s">
        <v>1799</v>
      </c>
      <c r="J76" s="19"/>
      <c r="K76" s="19"/>
      <c r="L76" s="87" t="s">
        <v>1799</v>
      </c>
      <c r="M76" s="87"/>
      <c r="N76" s="19"/>
      <c r="O76" s="88"/>
    </row>
    <row r="77" spans="1:15" s="89" customFormat="1" ht="51" customHeight="1" x14ac:dyDescent="0.2">
      <c r="A77" s="90" t="s">
        <v>2006</v>
      </c>
      <c r="B77" s="85" t="s">
        <v>1406</v>
      </c>
      <c r="C77" s="91" t="s">
        <v>4608</v>
      </c>
      <c r="D77" s="86">
        <v>147</v>
      </c>
      <c r="E77" s="163">
        <v>4770</v>
      </c>
      <c r="F77" s="20"/>
      <c r="G77" s="87" t="s">
        <v>1799</v>
      </c>
      <c r="H77" s="19"/>
      <c r="I77" s="87" t="s">
        <v>1799</v>
      </c>
      <c r="J77" s="19"/>
      <c r="K77" s="19"/>
      <c r="L77" s="87" t="s">
        <v>1799</v>
      </c>
      <c r="M77" s="87"/>
      <c r="N77" s="19"/>
      <c r="O77" s="88"/>
    </row>
    <row r="78" spans="1:15" s="89" customFormat="1" ht="51" customHeight="1" x14ac:dyDescent="0.2">
      <c r="A78" s="90" t="s">
        <v>2007</v>
      </c>
      <c r="B78" s="85" t="s">
        <v>1407</v>
      </c>
      <c r="C78" s="91" t="s">
        <v>4609</v>
      </c>
      <c r="D78" s="86">
        <v>10612.8</v>
      </c>
      <c r="E78" s="163">
        <v>4772</v>
      </c>
      <c r="F78" s="20"/>
      <c r="G78" s="87" t="s">
        <v>1799</v>
      </c>
      <c r="H78" s="19"/>
      <c r="I78" s="87" t="s">
        <v>1799</v>
      </c>
      <c r="J78" s="19"/>
      <c r="K78" s="19"/>
      <c r="L78" s="87" t="s">
        <v>1799</v>
      </c>
      <c r="M78" s="87"/>
      <c r="N78" s="19"/>
      <c r="O78" s="88"/>
    </row>
    <row r="79" spans="1:15" s="89" customFormat="1" ht="51" customHeight="1" x14ac:dyDescent="0.2">
      <c r="A79" s="711" t="s">
        <v>2008</v>
      </c>
      <c r="B79" s="85" t="s">
        <v>1390</v>
      </c>
      <c r="C79" s="706" t="s">
        <v>4610</v>
      </c>
      <c r="D79" s="86">
        <v>2500</v>
      </c>
      <c r="E79" s="163">
        <v>4773</v>
      </c>
      <c r="F79" s="20"/>
      <c r="G79" s="87" t="s">
        <v>1799</v>
      </c>
      <c r="H79" s="19"/>
      <c r="I79" s="87" t="s">
        <v>1799</v>
      </c>
      <c r="J79" s="19"/>
      <c r="K79" s="19"/>
      <c r="L79" s="87" t="s">
        <v>1799</v>
      </c>
      <c r="M79" s="87"/>
      <c r="N79" s="19"/>
      <c r="O79" s="88"/>
    </row>
    <row r="80" spans="1:15" s="89" customFormat="1" ht="51" customHeight="1" x14ac:dyDescent="0.2">
      <c r="A80" s="711"/>
      <c r="B80" s="85" t="s">
        <v>1373</v>
      </c>
      <c r="C80" s="706"/>
      <c r="D80" s="86">
        <v>1200</v>
      </c>
      <c r="E80" s="163">
        <v>4774</v>
      </c>
      <c r="F80" s="20"/>
      <c r="G80" s="87" t="s">
        <v>1799</v>
      </c>
      <c r="H80" s="19"/>
      <c r="I80" s="87" t="s">
        <v>1799</v>
      </c>
      <c r="J80" s="19"/>
      <c r="K80" s="19"/>
      <c r="L80" s="87" t="s">
        <v>1799</v>
      </c>
      <c r="M80" s="87"/>
      <c r="N80" s="19"/>
      <c r="O80" s="88"/>
    </row>
    <row r="81" spans="1:15" s="89" customFormat="1" ht="51" customHeight="1" x14ac:dyDescent="0.2">
      <c r="A81" s="711"/>
      <c r="B81" s="85" t="s">
        <v>1408</v>
      </c>
      <c r="C81" s="706"/>
      <c r="D81" s="86">
        <v>10170</v>
      </c>
      <c r="E81" s="163">
        <v>4775</v>
      </c>
      <c r="F81" s="20"/>
      <c r="G81" s="87" t="s">
        <v>1799</v>
      </c>
      <c r="H81" s="19"/>
      <c r="I81" s="87" t="s">
        <v>1799</v>
      </c>
      <c r="J81" s="19"/>
      <c r="K81" s="19"/>
      <c r="L81" s="87" t="s">
        <v>1799</v>
      </c>
      <c r="M81" s="87"/>
      <c r="N81" s="19"/>
      <c r="O81" s="88"/>
    </row>
    <row r="82" spans="1:15" s="89" customFormat="1" ht="51" customHeight="1" x14ac:dyDescent="0.2">
      <c r="A82" s="90" t="s">
        <v>2009</v>
      </c>
      <c r="B82" s="85" t="s">
        <v>83</v>
      </c>
      <c r="C82" s="91" t="s">
        <v>4611</v>
      </c>
      <c r="D82" s="86">
        <v>396.63</v>
      </c>
      <c r="E82" s="163">
        <v>4776</v>
      </c>
      <c r="F82" s="20"/>
      <c r="G82" s="87" t="s">
        <v>1799</v>
      </c>
      <c r="H82" s="19"/>
      <c r="I82" s="87" t="s">
        <v>1799</v>
      </c>
      <c r="J82" s="19"/>
      <c r="K82" s="19"/>
      <c r="L82" s="87" t="s">
        <v>1799</v>
      </c>
      <c r="M82" s="87"/>
      <c r="N82" s="19"/>
      <c r="O82" s="88"/>
    </row>
    <row r="83" spans="1:15" s="89" customFormat="1" ht="51" customHeight="1" x14ac:dyDescent="0.2">
      <c r="A83" s="90" t="s">
        <v>2010</v>
      </c>
      <c r="B83" s="85" t="s">
        <v>1409</v>
      </c>
      <c r="C83" s="91" t="s">
        <v>4612</v>
      </c>
      <c r="D83" s="86">
        <v>4395.6000000000004</v>
      </c>
      <c r="E83" s="163">
        <v>4777</v>
      </c>
      <c r="F83" s="20"/>
      <c r="G83" s="87" t="s">
        <v>1799</v>
      </c>
      <c r="H83" s="19"/>
      <c r="I83" s="87" t="s">
        <v>1799</v>
      </c>
      <c r="J83" s="19"/>
      <c r="K83" s="19"/>
      <c r="L83" s="87" t="s">
        <v>1799</v>
      </c>
      <c r="M83" s="87"/>
      <c r="N83" s="19"/>
      <c r="O83" s="88"/>
    </row>
    <row r="84" spans="1:15" s="89" customFormat="1" ht="51" customHeight="1" x14ac:dyDescent="0.2">
      <c r="A84" s="90" t="s">
        <v>2011</v>
      </c>
      <c r="B84" s="85" t="s">
        <v>1410</v>
      </c>
      <c r="C84" s="91" t="s">
        <v>3433</v>
      </c>
      <c r="D84" s="86">
        <v>176.9</v>
      </c>
      <c r="E84" s="163">
        <v>4779</v>
      </c>
      <c r="F84" s="20"/>
      <c r="G84" s="87" t="s">
        <v>1799</v>
      </c>
      <c r="H84" s="19"/>
      <c r="I84" s="87" t="s">
        <v>1799</v>
      </c>
      <c r="J84" s="19"/>
      <c r="K84" s="19"/>
      <c r="L84" s="87" t="s">
        <v>1799</v>
      </c>
      <c r="M84" s="87"/>
      <c r="N84" s="19"/>
      <c r="O84" s="88"/>
    </row>
    <row r="85" spans="1:15" s="89" customFormat="1" ht="51" customHeight="1" x14ac:dyDescent="0.2">
      <c r="A85" s="90" t="s">
        <v>2012</v>
      </c>
      <c r="B85" s="85" t="s">
        <v>1002</v>
      </c>
      <c r="C85" s="91" t="s">
        <v>4613</v>
      </c>
      <c r="D85" s="86">
        <v>2442</v>
      </c>
      <c r="E85" s="163">
        <v>4778</v>
      </c>
      <c r="F85" s="20"/>
      <c r="G85" s="87" t="s">
        <v>1799</v>
      </c>
      <c r="H85" s="19"/>
      <c r="I85" s="87" t="s">
        <v>1799</v>
      </c>
      <c r="J85" s="19"/>
      <c r="K85" s="19"/>
      <c r="L85" s="87" t="s">
        <v>1799</v>
      </c>
      <c r="M85" s="87"/>
      <c r="N85" s="19"/>
      <c r="O85" s="88"/>
    </row>
    <row r="86" spans="1:15" s="89" customFormat="1" ht="51" customHeight="1" x14ac:dyDescent="0.2">
      <c r="A86" s="90" t="s">
        <v>2013</v>
      </c>
      <c r="B86" s="85" t="s">
        <v>1411</v>
      </c>
      <c r="C86" s="91" t="s">
        <v>4614</v>
      </c>
      <c r="D86" s="86">
        <v>10000</v>
      </c>
      <c r="E86" s="163">
        <v>4780</v>
      </c>
      <c r="F86" s="20"/>
      <c r="G86" s="87" t="s">
        <v>1799</v>
      </c>
      <c r="H86" s="19"/>
      <c r="I86" s="87" t="s">
        <v>1799</v>
      </c>
      <c r="J86" s="19"/>
      <c r="K86" s="19"/>
      <c r="L86" s="87"/>
      <c r="M86" s="87" t="s">
        <v>1799</v>
      </c>
      <c r="N86" s="19"/>
      <c r="O86" s="88"/>
    </row>
    <row r="87" spans="1:15" s="89" customFormat="1" ht="51" customHeight="1" x14ac:dyDescent="0.2">
      <c r="A87" s="90" t="s">
        <v>2014</v>
      </c>
      <c r="B87" s="85" t="s">
        <v>1394</v>
      </c>
      <c r="C87" s="91" t="s">
        <v>4615</v>
      </c>
      <c r="D87" s="86">
        <v>265</v>
      </c>
      <c r="E87" s="163">
        <v>4781</v>
      </c>
      <c r="F87" s="20"/>
      <c r="G87" s="87" t="s">
        <v>1799</v>
      </c>
      <c r="H87" s="19"/>
      <c r="I87" s="87" t="s">
        <v>1799</v>
      </c>
      <c r="J87" s="19"/>
      <c r="K87" s="19"/>
      <c r="L87" s="87"/>
      <c r="M87" s="87" t="s">
        <v>1799</v>
      </c>
      <c r="N87" s="19"/>
      <c r="O87" s="88"/>
    </row>
    <row r="88" spans="1:15" s="89" customFormat="1" ht="51" customHeight="1" x14ac:dyDescent="0.2">
      <c r="A88" s="90" t="s">
        <v>2015</v>
      </c>
      <c r="B88" s="85" t="s">
        <v>1412</v>
      </c>
      <c r="C88" s="91" t="s">
        <v>4616</v>
      </c>
      <c r="D88" s="86">
        <v>1120</v>
      </c>
      <c r="E88" s="163">
        <v>4782</v>
      </c>
      <c r="F88" s="20"/>
      <c r="G88" s="87" t="s">
        <v>1799</v>
      </c>
      <c r="H88" s="19"/>
      <c r="I88" s="87" t="s">
        <v>1799</v>
      </c>
      <c r="J88" s="19"/>
      <c r="K88" s="19"/>
      <c r="L88" s="87"/>
      <c r="M88" s="87" t="s">
        <v>1799</v>
      </c>
      <c r="N88" s="19"/>
      <c r="O88" s="88"/>
    </row>
    <row r="89" spans="1:15" s="89" customFormat="1" ht="51" customHeight="1" x14ac:dyDescent="0.2">
      <c r="A89" s="90" t="s">
        <v>2016</v>
      </c>
      <c r="B89" s="85" t="s">
        <v>1413</v>
      </c>
      <c r="C89" s="91" t="s">
        <v>4617</v>
      </c>
      <c r="D89" s="86">
        <v>2700</v>
      </c>
      <c r="E89" s="163">
        <v>4783</v>
      </c>
      <c r="F89" s="20"/>
      <c r="G89" s="87" t="s">
        <v>1799</v>
      </c>
      <c r="H89" s="19"/>
      <c r="I89" s="87" t="s">
        <v>1799</v>
      </c>
      <c r="J89" s="19"/>
      <c r="K89" s="19"/>
      <c r="L89" s="87" t="s">
        <v>1799</v>
      </c>
      <c r="M89" s="87"/>
      <c r="N89" s="19"/>
      <c r="O89" s="88"/>
    </row>
    <row r="90" spans="1:15" s="89" customFormat="1" ht="51" customHeight="1" x14ac:dyDescent="0.2">
      <c r="A90" s="90" t="s">
        <v>2017</v>
      </c>
      <c r="B90" s="85" t="s">
        <v>1414</v>
      </c>
      <c r="C90" s="91" t="s">
        <v>4618</v>
      </c>
      <c r="D90" s="86">
        <v>2700</v>
      </c>
      <c r="E90" s="163">
        <v>4784</v>
      </c>
      <c r="F90" s="20"/>
      <c r="G90" s="87" t="s">
        <v>1799</v>
      </c>
      <c r="H90" s="19"/>
      <c r="I90" s="87" t="s">
        <v>1799</v>
      </c>
      <c r="J90" s="19"/>
      <c r="K90" s="19"/>
      <c r="L90" s="87" t="s">
        <v>1799</v>
      </c>
      <c r="M90" s="87"/>
      <c r="N90" s="19"/>
      <c r="O90" s="88"/>
    </row>
    <row r="91" spans="1:15" s="89" customFormat="1" ht="51" customHeight="1" x14ac:dyDescent="0.2">
      <c r="A91" s="90" t="s">
        <v>2018</v>
      </c>
      <c r="B91" s="85" t="s">
        <v>1415</v>
      </c>
      <c r="C91" s="91" t="s">
        <v>4620</v>
      </c>
      <c r="D91" s="86">
        <v>2071.0500000000002</v>
      </c>
      <c r="E91" s="163">
        <v>4785</v>
      </c>
      <c r="F91" s="20"/>
      <c r="G91" s="87" t="s">
        <v>1799</v>
      </c>
      <c r="H91" s="19"/>
      <c r="I91" s="87" t="s">
        <v>1799</v>
      </c>
      <c r="J91" s="19"/>
      <c r="K91" s="19"/>
      <c r="L91" s="87" t="s">
        <v>1799</v>
      </c>
      <c r="M91" s="87"/>
      <c r="N91" s="19"/>
      <c r="O91" s="88"/>
    </row>
    <row r="92" spans="1:15" s="89" customFormat="1" ht="51" customHeight="1" x14ac:dyDescent="0.2">
      <c r="A92" s="711" t="s">
        <v>2019</v>
      </c>
      <c r="B92" s="85" t="s">
        <v>1026</v>
      </c>
      <c r="C92" s="706" t="s">
        <v>4619</v>
      </c>
      <c r="D92" s="86">
        <v>2322.5</v>
      </c>
      <c r="E92" s="163">
        <v>4786</v>
      </c>
      <c r="F92" s="20"/>
      <c r="G92" s="87" t="s">
        <v>1799</v>
      </c>
      <c r="H92" s="19"/>
      <c r="I92" s="87" t="s">
        <v>1799</v>
      </c>
      <c r="J92" s="19"/>
      <c r="K92" s="19"/>
      <c r="L92" s="87" t="s">
        <v>1799</v>
      </c>
      <c r="M92" s="87"/>
      <c r="N92" s="19"/>
      <c r="O92" s="88"/>
    </row>
    <row r="93" spans="1:15" s="89" customFormat="1" ht="51" customHeight="1" x14ac:dyDescent="0.2">
      <c r="A93" s="711"/>
      <c r="B93" s="85" t="s">
        <v>1027</v>
      </c>
      <c r="C93" s="706"/>
      <c r="D93" s="86">
        <v>2322.5</v>
      </c>
      <c r="E93" s="163">
        <v>4787</v>
      </c>
      <c r="F93" s="20"/>
      <c r="G93" s="87" t="s">
        <v>1799</v>
      </c>
      <c r="H93" s="19"/>
      <c r="I93" s="87" t="s">
        <v>1799</v>
      </c>
      <c r="J93" s="19"/>
      <c r="K93" s="19"/>
      <c r="L93" s="87" t="s">
        <v>1799</v>
      </c>
      <c r="M93" s="87"/>
      <c r="N93" s="19"/>
      <c r="O93" s="88"/>
    </row>
    <row r="94" spans="1:15" s="89" customFormat="1" ht="51" customHeight="1" x14ac:dyDescent="0.2">
      <c r="A94" s="90" t="s">
        <v>2020</v>
      </c>
      <c r="B94" s="85" t="s">
        <v>1405</v>
      </c>
      <c r="C94" s="91" t="s">
        <v>4621</v>
      </c>
      <c r="D94" s="86">
        <v>156.16</v>
      </c>
      <c r="E94" s="163">
        <v>4788</v>
      </c>
      <c r="F94" s="20"/>
      <c r="G94" s="87" t="s">
        <v>1799</v>
      </c>
      <c r="H94" s="19"/>
      <c r="I94" s="87" t="s">
        <v>1799</v>
      </c>
      <c r="J94" s="19"/>
      <c r="K94" s="19"/>
      <c r="L94" s="87" t="s">
        <v>1799</v>
      </c>
      <c r="M94" s="87"/>
      <c r="N94" s="19"/>
      <c r="O94" s="88"/>
    </row>
    <row r="95" spans="1:15" s="89" customFormat="1" ht="51" customHeight="1" x14ac:dyDescent="0.2">
      <c r="A95" s="90" t="s">
        <v>2021</v>
      </c>
      <c r="B95" s="85" t="s">
        <v>302</v>
      </c>
      <c r="C95" s="91" t="s">
        <v>4622</v>
      </c>
      <c r="D95" s="86">
        <v>6520</v>
      </c>
      <c r="E95" s="163">
        <v>4789</v>
      </c>
      <c r="F95" s="20"/>
      <c r="G95" s="87" t="s">
        <v>1799</v>
      </c>
      <c r="H95" s="19"/>
      <c r="I95" s="87" t="s">
        <v>1799</v>
      </c>
      <c r="J95" s="19"/>
      <c r="K95" s="19"/>
      <c r="L95" s="87"/>
      <c r="M95" s="87" t="s">
        <v>1799</v>
      </c>
      <c r="N95" s="19"/>
      <c r="O95" s="88"/>
    </row>
    <row r="96" spans="1:15" s="89" customFormat="1" ht="51" customHeight="1" x14ac:dyDescent="0.2">
      <c r="A96" s="90" t="s">
        <v>2022</v>
      </c>
      <c r="B96" s="85" t="s">
        <v>1416</v>
      </c>
      <c r="C96" s="91" t="s">
        <v>4623</v>
      </c>
      <c r="D96" s="86">
        <v>773.4</v>
      </c>
      <c r="E96" s="163">
        <v>4790</v>
      </c>
      <c r="F96" s="20"/>
      <c r="G96" s="87" t="s">
        <v>1799</v>
      </c>
      <c r="H96" s="19"/>
      <c r="I96" s="87" t="s">
        <v>1799</v>
      </c>
      <c r="J96" s="19"/>
      <c r="K96" s="19"/>
      <c r="L96" s="87"/>
      <c r="M96" s="87" t="s">
        <v>1799</v>
      </c>
      <c r="N96" s="19"/>
      <c r="O96" s="88"/>
    </row>
    <row r="97" spans="1:15" s="89" customFormat="1" ht="51" customHeight="1" x14ac:dyDescent="0.2">
      <c r="A97" s="90" t="s">
        <v>2023</v>
      </c>
      <c r="B97" s="85" t="s">
        <v>1417</v>
      </c>
      <c r="C97" s="91" t="s">
        <v>4624</v>
      </c>
      <c r="D97" s="86">
        <v>192.5</v>
      </c>
      <c r="E97" s="163">
        <v>4791</v>
      </c>
      <c r="F97" s="20"/>
      <c r="G97" s="87" t="s">
        <v>1799</v>
      </c>
      <c r="H97" s="19"/>
      <c r="I97" s="87" t="s">
        <v>1799</v>
      </c>
      <c r="J97" s="19"/>
      <c r="K97" s="19"/>
      <c r="L97" s="87"/>
      <c r="M97" s="87" t="s">
        <v>1799</v>
      </c>
      <c r="N97" s="19"/>
      <c r="O97" s="88"/>
    </row>
    <row r="98" spans="1:15" s="89" customFormat="1" ht="51" customHeight="1" x14ac:dyDescent="0.2">
      <c r="A98" s="711" t="s">
        <v>2024</v>
      </c>
      <c r="B98" s="85" t="s">
        <v>1211</v>
      </c>
      <c r="C98" s="706" t="s">
        <v>4625</v>
      </c>
      <c r="D98" s="86">
        <v>81.36</v>
      </c>
      <c r="E98" s="163">
        <v>4792</v>
      </c>
      <c r="F98" s="20"/>
      <c r="G98" s="87" t="s">
        <v>1799</v>
      </c>
      <c r="H98" s="19"/>
      <c r="I98" s="87" t="s">
        <v>1799</v>
      </c>
      <c r="J98" s="19"/>
      <c r="K98" s="19"/>
      <c r="L98" s="87"/>
      <c r="M98" s="87" t="s">
        <v>1799</v>
      </c>
      <c r="N98" s="19"/>
      <c r="O98" s="88"/>
    </row>
    <row r="99" spans="1:15" s="89" customFormat="1" ht="51" customHeight="1" x14ac:dyDescent="0.2">
      <c r="A99" s="711"/>
      <c r="B99" s="85" t="s">
        <v>1418</v>
      </c>
      <c r="C99" s="706"/>
      <c r="D99" s="86">
        <v>93.29</v>
      </c>
      <c r="E99" s="163">
        <v>4793</v>
      </c>
      <c r="F99" s="20"/>
      <c r="G99" s="87" t="s">
        <v>1799</v>
      </c>
      <c r="H99" s="19"/>
      <c r="I99" s="87" t="s">
        <v>1799</v>
      </c>
      <c r="J99" s="19"/>
      <c r="K99" s="19"/>
      <c r="L99" s="87"/>
      <c r="M99" s="87" t="s">
        <v>1799</v>
      </c>
      <c r="N99" s="19"/>
      <c r="O99" s="88"/>
    </row>
    <row r="100" spans="1:15" s="89" customFormat="1" ht="51" customHeight="1" x14ac:dyDescent="0.2">
      <c r="A100" s="711"/>
      <c r="B100" s="85" t="s">
        <v>481</v>
      </c>
      <c r="C100" s="706"/>
      <c r="D100" s="86">
        <v>1193.8499999999999</v>
      </c>
      <c r="E100" s="163">
        <v>4794</v>
      </c>
      <c r="F100" s="20"/>
      <c r="G100" s="87" t="s">
        <v>1799</v>
      </c>
      <c r="H100" s="19"/>
      <c r="I100" s="87" t="s">
        <v>1799</v>
      </c>
      <c r="J100" s="19"/>
      <c r="K100" s="19"/>
      <c r="L100" s="87"/>
      <c r="M100" s="87" t="s">
        <v>1799</v>
      </c>
      <c r="N100" s="19"/>
      <c r="O100" s="88"/>
    </row>
    <row r="101" spans="1:15" s="89" customFormat="1" ht="51" customHeight="1" x14ac:dyDescent="0.2">
      <c r="A101" s="711"/>
      <c r="B101" s="85" t="s">
        <v>1419</v>
      </c>
      <c r="C101" s="706"/>
      <c r="D101" s="86">
        <v>93.5</v>
      </c>
      <c r="E101" s="163">
        <v>4795</v>
      </c>
      <c r="F101" s="20"/>
      <c r="G101" s="87" t="s">
        <v>1799</v>
      </c>
      <c r="H101" s="19"/>
      <c r="I101" s="87" t="s">
        <v>1799</v>
      </c>
      <c r="J101" s="19"/>
      <c r="K101" s="19"/>
      <c r="L101" s="87"/>
      <c r="M101" s="87" t="s">
        <v>1799</v>
      </c>
      <c r="N101" s="19"/>
      <c r="O101" s="88"/>
    </row>
    <row r="102" spans="1:15" s="89" customFormat="1" ht="51" customHeight="1" x14ac:dyDescent="0.2">
      <c r="A102" s="90" t="s">
        <v>2025</v>
      </c>
      <c r="B102" s="85" t="s">
        <v>1420</v>
      </c>
      <c r="C102" s="19" t="s">
        <v>3434</v>
      </c>
      <c r="D102" s="86">
        <v>12474.64</v>
      </c>
      <c r="E102" s="163">
        <v>4796</v>
      </c>
      <c r="F102" s="20"/>
      <c r="G102" s="87" t="s">
        <v>1799</v>
      </c>
      <c r="H102" s="19"/>
      <c r="I102" s="87" t="s">
        <v>1799</v>
      </c>
      <c r="J102" s="19"/>
      <c r="K102" s="19"/>
      <c r="L102" s="87"/>
      <c r="M102" s="87" t="s">
        <v>1799</v>
      </c>
      <c r="N102" s="19"/>
      <c r="O102" s="88"/>
    </row>
    <row r="103" spans="1:15" s="89" customFormat="1" ht="51" customHeight="1" x14ac:dyDescent="0.2">
      <c r="A103" s="711" t="s">
        <v>2026</v>
      </c>
      <c r="B103" s="85" t="s">
        <v>1421</v>
      </c>
      <c r="C103" s="706" t="s">
        <v>3401</v>
      </c>
      <c r="D103" s="86">
        <v>812.4</v>
      </c>
      <c r="E103" s="163">
        <v>4797</v>
      </c>
      <c r="F103" s="20"/>
      <c r="G103" s="87" t="s">
        <v>1799</v>
      </c>
      <c r="H103" s="19"/>
      <c r="I103" s="87" t="s">
        <v>1799</v>
      </c>
      <c r="J103" s="19"/>
      <c r="K103" s="19"/>
      <c r="L103" s="87"/>
      <c r="M103" s="87"/>
      <c r="N103" s="19"/>
      <c r="O103" s="88"/>
    </row>
    <row r="104" spans="1:15" s="89" customFormat="1" ht="51" customHeight="1" x14ac:dyDescent="0.2">
      <c r="A104" s="711"/>
      <c r="B104" s="85" t="s">
        <v>1422</v>
      </c>
      <c r="C104" s="706"/>
      <c r="D104" s="86">
        <v>1405.81</v>
      </c>
      <c r="E104" s="163">
        <v>4798</v>
      </c>
      <c r="F104" s="20"/>
      <c r="G104" s="87" t="s">
        <v>1799</v>
      </c>
      <c r="H104" s="19"/>
      <c r="I104" s="87" t="s">
        <v>1799</v>
      </c>
      <c r="J104" s="19"/>
      <c r="K104" s="19"/>
      <c r="L104" s="87" t="s">
        <v>1799</v>
      </c>
      <c r="M104" s="87"/>
      <c r="N104" s="19"/>
      <c r="O104" s="88"/>
    </row>
    <row r="105" spans="1:15" s="89" customFormat="1" ht="51" customHeight="1" x14ac:dyDescent="0.2">
      <c r="A105" s="711"/>
      <c r="B105" s="85" t="s">
        <v>1423</v>
      </c>
      <c r="C105" s="706"/>
      <c r="D105" s="86">
        <v>252.14</v>
      </c>
      <c r="E105" s="163">
        <v>4799</v>
      </c>
      <c r="F105" s="20"/>
      <c r="G105" s="87" t="s">
        <v>1799</v>
      </c>
      <c r="H105" s="19"/>
      <c r="I105" s="87" t="s">
        <v>1799</v>
      </c>
      <c r="J105" s="19"/>
      <c r="K105" s="19"/>
      <c r="L105" s="87" t="s">
        <v>1799</v>
      </c>
      <c r="M105" s="87"/>
      <c r="N105" s="19"/>
      <c r="O105" s="88"/>
    </row>
    <row r="106" spans="1:15" s="89" customFormat="1" ht="51" customHeight="1" x14ac:dyDescent="0.2">
      <c r="A106" s="711"/>
      <c r="B106" s="85" t="s">
        <v>1424</v>
      </c>
      <c r="C106" s="706"/>
      <c r="D106" s="86">
        <v>172.5</v>
      </c>
      <c r="E106" s="163">
        <v>4800</v>
      </c>
      <c r="F106" s="20"/>
      <c r="G106" s="87" t="s">
        <v>1799</v>
      </c>
      <c r="H106" s="19"/>
      <c r="I106" s="87" t="s">
        <v>1799</v>
      </c>
      <c r="J106" s="19"/>
      <c r="K106" s="19"/>
      <c r="L106" s="87" t="s">
        <v>1799</v>
      </c>
      <c r="M106" s="87"/>
      <c r="N106" s="19"/>
      <c r="O106" s="88"/>
    </row>
    <row r="107" spans="1:15" s="89" customFormat="1" ht="51" customHeight="1" x14ac:dyDescent="0.2">
      <c r="A107" s="711"/>
      <c r="B107" s="85" t="s">
        <v>1425</v>
      </c>
      <c r="C107" s="706"/>
      <c r="D107" s="86">
        <v>272.5</v>
      </c>
      <c r="E107" s="163">
        <v>4801</v>
      </c>
      <c r="F107" s="20"/>
      <c r="G107" s="87" t="s">
        <v>1799</v>
      </c>
      <c r="H107" s="19"/>
      <c r="I107" s="87" t="s">
        <v>1799</v>
      </c>
      <c r="J107" s="19"/>
      <c r="K107" s="19"/>
      <c r="L107" s="87" t="s">
        <v>1799</v>
      </c>
      <c r="M107" s="87"/>
      <c r="N107" s="19"/>
      <c r="O107" s="88"/>
    </row>
    <row r="108" spans="1:15" s="89" customFormat="1" ht="51" customHeight="1" x14ac:dyDescent="0.2">
      <c r="A108" s="711"/>
      <c r="B108" s="85" t="s">
        <v>99</v>
      </c>
      <c r="C108" s="706"/>
      <c r="D108" s="86">
        <v>24.8</v>
      </c>
      <c r="E108" s="163">
        <v>4802</v>
      </c>
      <c r="F108" s="20"/>
      <c r="G108" s="87" t="s">
        <v>1799</v>
      </c>
      <c r="H108" s="19"/>
      <c r="I108" s="87" t="s">
        <v>1799</v>
      </c>
      <c r="J108" s="19"/>
      <c r="K108" s="19"/>
      <c r="L108" s="87" t="s">
        <v>1799</v>
      </c>
      <c r="M108" s="87"/>
      <c r="N108" s="19"/>
      <c r="O108" s="88"/>
    </row>
    <row r="109" spans="1:15" s="89" customFormat="1" ht="51" customHeight="1" x14ac:dyDescent="0.2">
      <c r="A109" s="90" t="s">
        <v>2027</v>
      </c>
      <c r="B109" s="85" t="s">
        <v>1204</v>
      </c>
      <c r="C109" s="19" t="s">
        <v>4626</v>
      </c>
      <c r="D109" s="86">
        <v>475</v>
      </c>
      <c r="E109" s="163">
        <v>4803</v>
      </c>
      <c r="F109" s="20"/>
      <c r="G109" s="87" t="s">
        <v>1799</v>
      </c>
      <c r="H109" s="19"/>
      <c r="I109" s="87" t="s">
        <v>1799</v>
      </c>
      <c r="J109" s="19"/>
      <c r="K109" s="19"/>
      <c r="L109" s="87" t="s">
        <v>1799</v>
      </c>
      <c r="M109" s="87"/>
      <c r="N109" s="19"/>
      <c r="O109" s="88"/>
    </row>
    <row r="110" spans="1:15" s="89" customFormat="1" ht="51" customHeight="1" x14ac:dyDescent="0.2">
      <c r="A110" s="90" t="s">
        <v>2028</v>
      </c>
      <c r="B110" s="85" t="s">
        <v>1102</v>
      </c>
      <c r="C110" s="19" t="s">
        <v>4627</v>
      </c>
      <c r="D110" s="86">
        <v>13560</v>
      </c>
      <c r="E110" s="163">
        <v>4804</v>
      </c>
      <c r="F110" s="20"/>
      <c r="G110" s="87" t="s">
        <v>1799</v>
      </c>
      <c r="H110" s="19"/>
      <c r="I110" s="87" t="s">
        <v>1799</v>
      </c>
      <c r="J110" s="19"/>
      <c r="K110" s="19"/>
      <c r="L110" s="87" t="s">
        <v>1799</v>
      </c>
      <c r="M110" s="87"/>
      <c r="N110" s="19"/>
      <c r="O110" s="88"/>
    </row>
    <row r="111" spans="1:15" s="89" customFormat="1" ht="51" customHeight="1" x14ac:dyDescent="0.2">
      <c r="A111" s="90" t="s">
        <v>2029</v>
      </c>
      <c r="B111" s="85" t="s">
        <v>1426</v>
      </c>
      <c r="C111" s="19" t="s">
        <v>4628</v>
      </c>
      <c r="D111" s="86">
        <v>3836.84</v>
      </c>
      <c r="E111" s="163" t="s">
        <v>933</v>
      </c>
      <c r="F111" s="20"/>
      <c r="G111" s="87" t="s">
        <v>1799</v>
      </c>
      <c r="H111" s="19"/>
      <c r="I111" s="87" t="s">
        <v>1799</v>
      </c>
      <c r="J111" s="19"/>
      <c r="K111" s="19"/>
      <c r="L111" s="87" t="s">
        <v>1799</v>
      </c>
      <c r="M111" s="87"/>
      <c r="N111" s="19"/>
      <c r="O111" s="88"/>
    </row>
    <row r="112" spans="1:15" s="89" customFormat="1" ht="51" customHeight="1" x14ac:dyDescent="0.2">
      <c r="A112" s="711" t="s">
        <v>2030</v>
      </c>
      <c r="B112" s="85" t="s">
        <v>1404</v>
      </c>
      <c r="C112" s="706" t="s">
        <v>4629</v>
      </c>
      <c r="D112" s="86">
        <v>395.5</v>
      </c>
      <c r="E112" s="163">
        <v>4805</v>
      </c>
      <c r="F112" s="20"/>
      <c r="G112" s="87" t="s">
        <v>1799</v>
      </c>
      <c r="H112" s="19"/>
      <c r="I112" s="87" t="s">
        <v>1799</v>
      </c>
      <c r="J112" s="19"/>
      <c r="K112" s="19"/>
      <c r="L112" s="87" t="s">
        <v>1799</v>
      </c>
      <c r="M112" s="87"/>
      <c r="N112" s="19"/>
      <c r="O112" s="88"/>
    </row>
    <row r="113" spans="1:15" s="89" customFormat="1" ht="51" customHeight="1" x14ac:dyDescent="0.2">
      <c r="A113" s="711"/>
      <c r="B113" s="85" t="s">
        <v>83</v>
      </c>
      <c r="C113" s="706"/>
      <c r="D113" s="86">
        <v>397.71</v>
      </c>
      <c r="E113" s="163">
        <v>4806</v>
      </c>
      <c r="F113" s="20"/>
      <c r="G113" s="87" t="s">
        <v>1799</v>
      </c>
      <c r="H113" s="19"/>
      <c r="I113" s="87" t="s">
        <v>1799</v>
      </c>
      <c r="J113" s="19"/>
      <c r="K113" s="19"/>
      <c r="L113" s="87" t="s">
        <v>1799</v>
      </c>
      <c r="M113" s="87"/>
      <c r="N113" s="19"/>
      <c r="O113" s="88"/>
    </row>
    <row r="114" spans="1:15" s="89" customFormat="1" ht="51" customHeight="1" x14ac:dyDescent="0.2">
      <c r="A114" s="711" t="s">
        <v>2031</v>
      </c>
      <c r="B114" s="85" t="s">
        <v>1427</v>
      </c>
      <c r="C114" s="706" t="s">
        <v>4630</v>
      </c>
      <c r="D114" s="86">
        <v>2430</v>
      </c>
      <c r="E114" s="163">
        <v>4807</v>
      </c>
      <c r="F114" s="20"/>
      <c r="G114" s="87" t="s">
        <v>1799</v>
      </c>
      <c r="H114" s="19"/>
      <c r="I114" s="87" t="s">
        <v>1799</v>
      </c>
      <c r="J114" s="19"/>
      <c r="K114" s="19"/>
      <c r="L114" s="87" t="s">
        <v>1799</v>
      </c>
      <c r="M114" s="87"/>
      <c r="N114" s="19"/>
      <c r="O114" s="88"/>
    </row>
    <row r="115" spans="1:15" s="89" customFormat="1" ht="51" customHeight="1" x14ac:dyDescent="0.2">
      <c r="A115" s="711"/>
      <c r="B115" s="85" t="s">
        <v>1428</v>
      </c>
      <c r="C115" s="706"/>
      <c r="D115" s="86">
        <v>2430</v>
      </c>
      <c r="E115" s="163">
        <v>4808</v>
      </c>
      <c r="F115" s="20"/>
      <c r="G115" s="87" t="s">
        <v>1799</v>
      </c>
      <c r="H115" s="19"/>
      <c r="I115" s="87" t="s">
        <v>1799</v>
      </c>
      <c r="J115" s="19"/>
      <c r="K115" s="19"/>
      <c r="L115" s="87" t="s">
        <v>1799</v>
      </c>
      <c r="M115" s="87"/>
      <c r="N115" s="19"/>
      <c r="O115" s="88"/>
    </row>
    <row r="116" spans="1:15" s="89" customFormat="1" ht="51" customHeight="1" x14ac:dyDescent="0.2">
      <c r="A116" s="711"/>
      <c r="B116" s="85" t="s">
        <v>1429</v>
      </c>
      <c r="C116" s="706"/>
      <c r="D116" s="86">
        <v>2430</v>
      </c>
      <c r="E116" s="163">
        <v>4809</v>
      </c>
      <c r="F116" s="20"/>
      <c r="G116" s="87" t="s">
        <v>1799</v>
      </c>
      <c r="H116" s="19"/>
      <c r="I116" s="87" t="s">
        <v>1799</v>
      </c>
      <c r="J116" s="19"/>
      <c r="K116" s="19"/>
      <c r="L116" s="87" t="s">
        <v>1799</v>
      </c>
      <c r="M116" s="87"/>
      <c r="N116" s="19"/>
      <c r="O116" s="88"/>
    </row>
    <row r="117" spans="1:15" s="89" customFormat="1" ht="51" customHeight="1" x14ac:dyDescent="0.2">
      <c r="A117" s="711"/>
      <c r="B117" s="85" t="s">
        <v>1302</v>
      </c>
      <c r="C117" s="706"/>
      <c r="D117" s="86">
        <v>2160</v>
      </c>
      <c r="E117" s="163">
        <v>4810</v>
      </c>
      <c r="F117" s="20"/>
      <c r="G117" s="87" t="s">
        <v>1799</v>
      </c>
      <c r="H117" s="19"/>
      <c r="I117" s="87" t="s">
        <v>1799</v>
      </c>
      <c r="J117" s="19"/>
      <c r="K117" s="19"/>
      <c r="L117" s="87" t="s">
        <v>1799</v>
      </c>
      <c r="M117" s="87"/>
      <c r="N117" s="19"/>
      <c r="O117" s="88"/>
    </row>
    <row r="118" spans="1:15" s="89" customFormat="1" ht="51" customHeight="1" x14ac:dyDescent="0.2">
      <c r="A118" s="90" t="s">
        <v>2032</v>
      </c>
      <c r="B118" s="85" t="s">
        <v>1374</v>
      </c>
      <c r="C118" s="19" t="s">
        <v>3435</v>
      </c>
      <c r="D118" s="86">
        <v>1500</v>
      </c>
      <c r="E118" s="163">
        <v>4811</v>
      </c>
      <c r="F118" s="20"/>
      <c r="G118" s="87" t="s">
        <v>1799</v>
      </c>
      <c r="H118" s="19"/>
      <c r="I118" s="87" t="s">
        <v>1799</v>
      </c>
      <c r="J118" s="19"/>
      <c r="K118" s="19"/>
      <c r="L118" s="87" t="s">
        <v>1799</v>
      </c>
      <c r="M118" s="87"/>
      <c r="N118" s="19"/>
      <c r="O118" s="88"/>
    </row>
    <row r="119" spans="1:15" s="89" customFormat="1" ht="51" customHeight="1" x14ac:dyDescent="0.2">
      <c r="A119" s="711" t="s">
        <v>2033</v>
      </c>
      <c r="B119" s="85" t="s">
        <v>1430</v>
      </c>
      <c r="C119" s="706" t="s">
        <v>4631</v>
      </c>
      <c r="D119" s="86">
        <v>2430</v>
      </c>
      <c r="E119" s="163">
        <v>4812</v>
      </c>
      <c r="F119" s="20"/>
      <c r="G119" s="87" t="s">
        <v>1799</v>
      </c>
      <c r="H119" s="19"/>
      <c r="I119" s="87" t="s">
        <v>1799</v>
      </c>
      <c r="J119" s="19"/>
      <c r="K119" s="19"/>
      <c r="L119" s="87" t="s">
        <v>1799</v>
      </c>
      <c r="M119" s="87"/>
      <c r="N119" s="19"/>
      <c r="O119" s="88"/>
    </row>
    <row r="120" spans="1:15" s="89" customFormat="1" ht="51" customHeight="1" x14ac:dyDescent="0.2">
      <c r="A120" s="711"/>
      <c r="B120" s="85" t="s">
        <v>1431</v>
      </c>
      <c r="C120" s="706"/>
      <c r="D120" s="86">
        <v>2430</v>
      </c>
      <c r="E120" s="163">
        <v>4813</v>
      </c>
      <c r="F120" s="20"/>
      <c r="G120" s="87" t="s">
        <v>1799</v>
      </c>
      <c r="H120" s="19"/>
      <c r="I120" s="87" t="s">
        <v>1799</v>
      </c>
      <c r="J120" s="19"/>
      <c r="K120" s="19"/>
      <c r="L120" s="87" t="s">
        <v>1799</v>
      </c>
      <c r="M120" s="87"/>
      <c r="N120" s="19"/>
      <c r="O120" s="88"/>
    </row>
    <row r="121" spans="1:15" s="89" customFormat="1" ht="51" customHeight="1" x14ac:dyDescent="0.2">
      <c r="A121" s="90" t="s">
        <v>2034</v>
      </c>
      <c r="B121" s="85" t="s">
        <v>1394</v>
      </c>
      <c r="C121" s="19" t="s">
        <v>3436</v>
      </c>
      <c r="D121" s="86">
        <v>550</v>
      </c>
      <c r="E121" s="163">
        <v>4814</v>
      </c>
      <c r="F121" s="20"/>
      <c r="G121" s="87" t="s">
        <v>1799</v>
      </c>
      <c r="H121" s="19"/>
      <c r="I121" s="87" t="s">
        <v>1799</v>
      </c>
      <c r="J121" s="19"/>
      <c r="K121" s="19"/>
      <c r="L121" s="87" t="s">
        <v>1799</v>
      </c>
      <c r="M121" s="87"/>
      <c r="N121" s="19"/>
      <c r="O121" s="88"/>
    </row>
    <row r="122" spans="1:15" s="89" customFormat="1" ht="51" customHeight="1" x14ac:dyDescent="0.2">
      <c r="A122" s="711" t="s">
        <v>2035</v>
      </c>
      <c r="B122" s="85" t="s">
        <v>1432</v>
      </c>
      <c r="C122" s="706" t="s">
        <v>4632</v>
      </c>
      <c r="D122" s="86">
        <v>1680</v>
      </c>
      <c r="E122" s="163">
        <v>4815</v>
      </c>
      <c r="F122" s="20"/>
      <c r="G122" s="87" t="s">
        <v>1799</v>
      </c>
      <c r="H122" s="19"/>
      <c r="I122" s="87" t="s">
        <v>1799</v>
      </c>
      <c r="J122" s="19"/>
      <c r="K122" s="19"/>
      <c r="L122" s="87" t="s">
        <v>1799</v>
      </c>
      <c r="M122" s="87"/>
      <c r="N122" s="19"/>
      <c r="O122" s="88"/>
    </row>
    <row r="123" spans="1:15" s="89" customFormat="1" ht="51" customHeight="1" x14ac:dyDescent="0.2">
      <c r="A123" s="711"/>
      <c r="B123" s="85" t="s">
        <v>1433</v>
      </c>
      <c r="C123" s="706"/>
      <c r="D123" s="86">
        <v>1680</v>
      </c>
      <c r="E123" s="163">
        <v>4816</v>
      </c>
      <c r="F123" s="20"/>
      <c r="G123" s="87" t="s">
        <v>1799</v>
      </c>
      <c r="H123" s="19"/>
      <c r="I123" s="87" t="s">
        <v>1799</v>
      </c>
      <c r="J123" s="19"/>
      <c r="K123" s="19"/>
      <c r="L123" s="87" t="s">
        <v>1799</v>
      </c>
      <c r="M123" s="87"/>
      <c r="N123" s="19"/>
      <c r="O123" s="88"/>
    </row>
    <row r="124" spans="1:15" s="89" customFormat="1" ht="51" customHeight="1" x14ac:dyDescent="0.2">
      <c r="A124" s="711" t="s">
        <v>2036</v>
      </c>
      <c r="B124" s="85" t="s">
        <v>1294</v>
      </c>
      <c r="C124" s="706" t="s">
        <v>3437</v>
      </c>
      <c r="D124" s="86">
        <v>1947.5</v>
      </c>
      <c r="E124" s="163">
        <v>4817</v>
      </c>
      <c r="F124" s="20"/>
      <c r="G124" s="87" t="s">
        <v>1799</v>
      </c>
      <c r="H124" s="19"/>
      <c r="I124" s="87" t="s">
        <v>1799</v>
      </c>
      <c r="J124" s="19"/>
      <c r="K124" s="19"/>
      <c r="L124" s="87" t="s">
        <v>1799</v>
      </c>
      <c r="M124" s="87"/>
      <c r="N124" s="19"/>
      <c r="O124" s="88"/>
    </row>
    <row r="125" spans="1:15" s="89" customFormat="1" ht="51" customHeight="1" x14ac:dyDescent="0.2">
      <c r="A125" s="711"/>
      <c r="B125" s="85" t="s">
        <v>1434</v>
      </c>
      <c r="C125" s="706"/>
      <c r="D125" s="86">
        <v>1947.5</v>
      </c>
      <c r="E125" s="163">
        <v>4818</v>
      </c>
      <c r="F125" s="20"/>
      <c r="G125" s="87" t="s">
        <v>1799</v>
      </c>
      <c r="H125" s="19"/>
      <c r="I125" s="87" t="s">
        <v>1799</v>
      </c>
      <c r="J125" s="19"/>
      <c r="K125" s="19"/>
      <c r="L125" s="87" t="s">
        <v>1799</v>
      </c>
      <c r="M125" s="87"/>
      <c r="N125" s="19"/>
      <c r="O125" s="88"/>
    </row>
    <row r="126" spans="1:15" s="89" customFormat="1" ht="51" customHeight="1" x14ac:dyDescent="0.2">
      <c r="A126" s="711"/>
      <c r="B126" s="85" t="s">
        <v>1306</v>
      </c>
      <c r="C126" s="706"/>
      <c r="D126" s="86">
        <v>1947.5</v>
      </c>
      <c r="E126" s="163">
        <v>4819</v>
      </c>
      <c r="F126" s="20"/>
      <c r="G126" s="87" t="s">
        <v>1799</v>
      </c>
      <c r="H126" s="19"/>
      <c r="I126" s="87" t="s">
        <v>1799</v>
      </c>
      <c r="J126" s="19"/>
      <c r="K126" s="19"/>
      <c r="L126" s="87" t="s">
        <v>1799</v>
      </c>
      <c r="M126" s="87"/>
      <c r="N126" s="19"/>
      <c r="O126" s="88"/>
    </row>
    <row r="127" spans="1:15" s="89" customFormat="1" ht="51" customHeight="1" x14ac:dyDescent="0.2">
      <c r="A127" s="711" t="s">
        <v>2037</v>
      </c>
      <c r="B127" s="85" t="s">
        <v>1435</v>
      </c>
      <c r="C127" s="706" t="s">
        <v>3438</v>
      </c>
      <c r="D127" s="86">
        <v>170</v>
      </c>
      <c r="E127" s="163">
        <v>4820</v>
      </c>
      <c r="F127" s="20"/>
      <c r="G127" s="87" t="s">
        <v>1799</v>
      </c>
      <c r="H127" s="19"/>
      <c r="I127" s="87" t="s">
        <v>1799</v>
      </c>
      <c r="J127" s="19"/>
      <c r="K127" s="19"/>
      <c r="L127" s="87" t="s">
        <v>1799</v>
      </c>
      <c r="M127" s="87"/>
      <c r="N127" s="19"/>
      <c r="O127" s="88"/>
    </row>
    <row r="128" spans="1:15" s="89" customFormat="1" ht="51" customHeight="1" x14ac:dyDescent="0.2">
      <c r="A128" s="711"/>
      <c r="B128" s="85" t="s">
        <v>1436</v>
      </c>
      <c r="C128" s="706"/>
      <c r="D128" s="86">
        <v>365</v>
      </c>
      <c r="E128" s="163">
        <v>4823</v>
      </c>
      <c r="F128" s="20"/>
      <c r="G128" s="87" t="s">
        <v>1799</v>
      </c>
      <c r="H128" s="19"/>
      <c r="I128" s="87" t="s">
        <v>1799</v>
      </c>
      <c r="J128" s="19"/>
      <c r="K128" s="19"/>
      <c r="L128" s="87" t="s">
        <v>1799</v>
      </c>
      <c r="M128" s="87"/>
      <c r="N128" s="19"/>
      <c r="O128" s="88"/>
    </row>
    <row r="129" spans="1:15" s="89" customFormat="1" ht="51" customHeight="1" x14ac:dyDescent="0.2">
      <c r="A129" s="711" t="s">
        <v>2038</v>
      </c>
      <c r="B129" s="85" t="s">
        <v>83</v>
      </c>
      <c r="C129" s="706" t="s">
        <v>4633</v>
      </c>
      <c r="D129" s="86">
        <v>340.9</v>
      </c>
      <c r="E129" s="163">
        <v>4821</v>
      </c>
      <c r="F129" s="20"/>
      <c r="G129" s="87" t="s">
        <v>1799</v>
      </c>
      <c r="H129" s="19"/>
      <c r="I129" s="87" t="s">
        <v>1799</v>
      </c>
      <c r="J129" s="19"/>
      <c r="K129" s="19"/>
      <c r="L129" s="87" t="s">
        <v>1799</v>
      </c>
      <c r="M129" s="87"/>
      <c r="N129" s="19"/>
      <c r="O129" s="88"/>
    </row>
    <row r="130" spans="1:15" s="89" customFormat="1" ht="51" customHeight="1" x14ac:dyDescent="0.2">
      <c r="A130" s="711"/>
      <c r="B130" s="85" t="s">
        <v>1404</v>
      </c>
      <c r="C130" s="706"/>
      <c r="D130" s="86">
        <v>339</v>
      </c>
      <c r="E130" s="163">
        <v>4822</v>
      </c>
      <c r="F130" s="20"/>
      <c r="G130" s="87" t="s">
        <v>1799</v>
      </c>
      <c r="H130" s="19"/>
      <c r="I130" s="87" t="s">
        <v>1799</v>
      </c>
      <c r="J130" s="19"/>
      <c r="K130" s="19"/>
      <c r="L130" s="87" t="s">
        <v>1799</v>
      </c>
      <c r="M130" s="87"/>
      <c r="N130" s="19"/>
      <c r="O130" s="88"/>
    </row>
    <row r="131" spans="1:15" s="89" customFormat="1" ht="51" customHeight="1" x14ac:dyDescent="0.2">
      <c r="A131" s="711" t="s">
        <v>2039</v>
      </c>
      <c r="B131" s="85" t="s">
        <v>1436</v>
      </c>
      <c r="C131" s="706" t="s">
        <v>3439</v>
      </c>
      <c r="D131" s="86">
        <v>365</v>
      </c>
      <c r="E131" s="163">
        <v>4823</v>
      </c>
      <c r="F131" s="20"/>
      <c r="G131" s="87" t="s">
        <v>1799</v>
      </c>
      <c r="H131" s="19"/>
      <c r="I131" s="87" t="s">
        <v>1799</v>
      </c>
      <c r="J131" s="19"/>
      <c r="K131" s="19"/>
      <c r="L131" s="87" t="s">
        <v>1799</v>
      </c>
      <c r="M131" s="87"/>
      <c r="N131" s="19"/>
      <c r="O131" s="88"/>
    </row>
    <row r="132" spans="1:15" s="89" customFormat="1" ht="51" customHeight="1" x14ac:dyDescent="0.2">
      <c r="A132" s="711"/>
      <c r="B132" s="85" t="s">
        <v>1435</v>
      </c>
      <c r="C132" s="706"/>
      <c r="D132" s="86">
        <v>170</v>
      </c>
      <c r="E132" s="163">
        <v>4820</v>
      </c>
      <c r="F132" s="20"/>
      <c r="G132" s="87" t="s">
        <v>1799</v>
      </c>
      <c r="H132" s="19"/>
      <c r="I132" s="87" t="s">
        <v>1799</v>
      </c>
      <c r="J132" s="19"/>
      <c r="K132" s="19"/>
      <c r="L132" s="87" t="s">
        <v>1799</v>
      </c>
      <c r="M132" s="87"/>
      <c r="N132" s="19"/>
      <c r="O132" s="88"/>
    </row>
    <row r="133" spans="1:15" s="89" customFormat="1" ht="51" customHeight="1" x14ac:dyDescent="0.2">
      <c r="A133" s="711"/>
      <c r="B133" s="85" t="s">
        <v>1435</v>
      </c>
      <c r="C133" s="706"/>
      <c r="D133" s="86">
        <v>220</v>
      </c>
      <c r="E133" s="163">
        <v>4849</v>
      </c>
      <c r="F133" s="20"/>
      <c r="G133" s="87" t="s">
        <v>1799</v>
      </c>
      <c r="H133" s="19"/>
      <c r="I133" s="87" t="s">
        <v>1799</v>
      </c>
      <c r="J133" s="19"/>
      <c r="K133" s="19"/>
      <c r="L133" s="87" t="s">
        <v>1799</v>
      </c>
      <c r="M133" s="87"/>
      <c r="N133" s="19"/>
      <c r="O133" s="88"/>
    </row>
    <row r="134" spans="1:15" s="89" customFormat="1" ht="51" customHeight="1" x14ac:dyDescent="0.2">
      <c r="A134" s="92" t="s">
        <v>2040</v>
      </c>
      <c r="B134" s="85" t="s">
        <v>1437</v>
      </c>
      <c r="C134" s="91" t="s">
        <v>4634</v>
      </c>
      <c r="D134" s="86">
        <v>148.57</v>
      </c>
      <c r="E134" s="163">
        <v>4824</v>
      </c>
      <c r="F134" s="20"/>
      <c r="G134" s="87" t="s">
        <v>1799</v>
      </c>
      <c r="H134" s="19"/>
      <c r="I134" s="87" t="s">
        <v>1799</v>
      </c>
      <c r="J134" s="19"/>
      <c r="K134" s="19"/>
      <c r="L134" s="87" t="s">
        <v>1799</v>
      </c>
      <c r="M134" s="87"/>
      <c r="N134" s="19"/>
      <c r="O134" s="88"/>
    </row>
    <row r="135" spans="1:15" s="89" customFormat="1" ht="51" customHeight="1" x14ac:dyDescent="0.2">
      <c r="A135" s="711" t="s">
        <v>2041</v>
      </c>
      <c r="B135" s="85" t="s">
        <v>1125</v>
      </c>
      <c r="C135" s="706" t="s">
        <v>4635</v>
      </c>
      <c r="D135" s="86">
        <v>120</v>
      </c>
      <c r="E135" s="163">
        <v>4825</v>
      </c>
      <c r="F135" s="20"/>
      <c r="G135" s="87" t="s">
        <v>1799</v>
      </c>
      <c r="H135" s="19"/>
      <c r="I135" s="87" t="s">
        <v>1799</v>
      </c>
      <c r="J135" s="19"/>
      <c r="K135" s="19"/>
      <c r="L135" s="87" t="s">
        <v>1799</v>
      </c>
      <c r="M135" s="87"/>
      <c r="N135" s="19"/>
      <c r="O135" s="88"/>
    </row>
    <row r="136" spans="1:15" s="89" customFormat="1" ht="51" customHeight="1" x14ac:dyDescent="0.2">
      <c r="A136" s="711"/>
      <c r="B136" s="85" t="s">
        <v>478</v>
      </c>
      <c r="C136" s="706"/>
      <c r="D136" s="86">
        <v>67.8</v>
      </c>
      <c r="E136" s="163">
        <v>4826</v>
      </c>
      <c r="F136" s="20"/>
      <c r="G136" s="87" t="s">
        <v>1799</v>
      </c>
      <c r="H136" s="19"/>
      <c r="I136" s="87" t="s">
        <v>1799</v>
      </c>
      <c r="J136" s="19"/>
      <c r="K136" s="19"/>
      <c r="L136" s="87" t="s">
        <v>1799</v>
      </c>
      <c r="M136" s="87"/>
      <c r="N136" s="19"/>
      <c r="O136" s="88"/>
    </row>
    <row r="137" spans="1:15" s="89" customFormat="1" ht="51" customHeight="1" x14ac:dyDescent="0.2">
      <c r="A137" s="711"/>
      <c r="B137" s="85" t="s">
        <v>1438</v>
      </c>
      <c r="C137" s="706"/>
      <c r="D137" s="86">
        <v>180.8</v>
      </c>
      <c r="E137" s="163">
        <v>4827</v>
      </c>
      <c r="F137" s="20"/>
      <c r="G137" s="87" t="s">
        <v>1799</v>
      </c>
      <c r="H137" s="19"/>
      <c r="I137" s="87" t="s">
        <v>1799</v>
      </c>
      <c r="J137" s="19"/>
      <c r="K137" s="19"/>
      <c r="L137" s="87" t="s">
        <v>1799</v>
      </c>
      <c r="M137" s="87"/>
      <c r="N137" s="19"/>
      <c r="O137" s="88"/>
    </row>
    <row r="138" spans="1:15" s="89" customFormat="1" ht="51" customHeight="1" x14ac:dyDescent="0.2">
      <c r="A138" s="711"/>
      <c r="B138" s="85" t="s">
        <v>1439</v>
      </c>
      <c r="C138" s="706"/>
      <c r="D138" s="86">
        <v>259.60000000000002</v>
      </c>
      <c r="E138" s="163">
        <v>4828</v>
      </c>
      <c r="F138" s="20"/>
      <c r="G138" s="87" t="s">
        <v>1799</v>
      </c>
      <c r="H138" s="19"/>
      <c r="I138" s="87" t="s">
        <v>1799</v>
      </c>
      <c r="J138" s="19"/>
      <c r="K138" s="19"/>
      <c r="L138" s="87" t="s">
        <v>1799</v>
      </c>
      <c r="M138" s="87"/>
      <c r="N138" s="19"/>
      <c r="O138" s="88"/>
    </row>
    <row r="139" spans="1:15" s="89" customFormat="1" ht="51" customHeight="1" x14ac:dyDescent="0.2">
      <c r="A139" s="711"/>
      <c r="B139" s="85" t="s">
        <v>750</v>
      </c>
      <c r="C139" s="706"/>
      <c r="D139" s="86">
        <v>70</v>
      </c>
      <c r="E139" s="163">
        <v>4829</v>
      </c>
      <c r="F139" s="20"/>
      <c r="G139" s="87" t="s">
        <v>1799</v>
      </c>
      <c r="H139" s="19"/>
      <c r="I139" s="87" t="s">
        <v>1799</v>
      </c>
      <c r="J139" s="19"/>
      <c r="K139" s="19"/>
      <c r="L139" s="87" t="s">
        <v>1799</v>
      </c>
      <c r="M139" s="87"/>
      <c r="N139" s="19"/>
      <c r="O139" s="88"/>
    </row>
    <row r="140" spans="1:15" s="89" customFormat="1" ht="51" customHeight="1" x14ac:dyDescent="0.2">
      <c r="A140" s="711"/>
      <c r="B140" s="85" t="s">
        <v>1127</v>
      </c>
      <c r="C140" s="706"/>
      <c r="D140" s="86">
        <v>116.2</v>
      </c>
      <c r="E140" s="163">
        <v>4830</v>
      </c>
      <c r="F140" s="20"/>
      <c r="G140" s="87" t="s">
        <v>1799</v>
      </c>
      <c r="H140" s="19"/>
      <c r="I140" s="87" t="s">
        <v>1799</v>
      </c>
      <c r="J140" s="19"/>
      <c r="K140" s="19"/>
      <c r="L140" s="87"/>
      <c r="M140" s="87" t="s">
        <v>1799</v>
      </c>
      <c r="N140" s="19"/>
      <c r="O140" s="88"/>
    </row>
    <row r="141" spans="1:15" s="89" customFormat="1" ht="51" customHeight="1" x14ac:dyDescent="0.2">
      <c r="A141" s="711"/>
      <c r="B141" s="85" t="s">
        <v>1440</v>
      </c>
      <c r="C141" s="706"/>
      <c r="D141" s="86">
        <v>77.5</v>
      </c>
      <c r="E141" s="163">
        <v>4831</v>
      </c>
      <c r="F141" s="20"/>
      <c r="G141" s="87" t="s">
        <v>1799</v>
      </c>
      <c r="H141" s="19"/>
      <c r="I141" s="87" t="s">
        <v>1799</v>
      </c>
      <c r="J141" s="19"/>
      <c r="K141" s="19"/>
      <c r="L141" s="87"/>
      <c r="M141" s="87" t="s">
        <v>1799</v>
      </c>
      <c r="N141" s="19"/>
      <c r="O141" s="88"/>
    </row>
    <row r="142" spans="1:15" s="89" customFormat="1" ht="51" customHeight="1" x14ac:dyDescent="0.2">
      <c r="A142" s="92" t="s">
        <v>2042</v>
      </c>
      <c r="B142" s="85" t="s">
        <v>1405</v>
      </c>
      <c r="C142" s="91" t="s">
        <v>4469</v>
      </c>
      <c r="D142" s="86">
        <v>149.66999999999999</v>
      </c>
      <c r="E142" s="163">
        <v>4832</v>
      </c>
      <c r="F142" s="20"/>
      <c r="G142" s="87" t="s">
        <v>1799</v>
      </c>
      <c r="H142" s="19"/>
      <c r="I142" s="87" t="s">
        <v>1799</v>
      </c>
      <c r="J142" s="19"/>
      <c r="K142" s="19"/>
      <c r="L142" s="87"/>
      <c r="M142" s="87" t="s">
        <v>1799</v>
      </c>
      <c r="N142" s="19"/>
      <c r="O142" s="88"/>
    </row>
    <row r="143" spans="1:15" s="89" customFormat="1" ht="51" customHeight="1" x14ac:dyDescent="0.2">
      <c r="A143" s="92" t="s">
        <v>2043</v>
      </c>
      <c r="B143" s="85" t="s">
        <v>1441</v>
      </c>
      <c r="C143" s="91" t="s">
        <v>4469</v>
      </c>
      <c r="D143" s="86">
        <v>376.29</v>
      </c>
      <c r="E143" s="163">
        <v>4833</v>
      </c>
      <c r="F143" s="20"/>
      <c r="G143" s="87" t="s">
        <v>1799</v>
      </c>
      <c r="H143" s="19"/>
      <c r="I143" s="87" t="s">
        <v>1799</v>
      </c>
      <c r="J143" s="19"/>
      <c r="K143" s="19"/>
      <c r="L143" s="87"/>
      <c r="M143" s="87" t="s">
        <v>1799</v>
      </c>
      <c r="N143" s="19"/>
      <c r="O143" s="88"/>
    </row>
    <row r="144" spans="1:15" s="89" customFormat="1" ht="51" customHeight="1" x14ac:dyDescent="0.2">
      <c r="A144" s="711" t="s">
        <v>2044</v>
      </c>
      <c r="B144" s="85" t="s">
        <v>1442</v>
      </c>
      <c r="C144" s="706" t="s">
        <v>3440</v>
      </c>
      <c r="D144" s="86">
        <v>2350</v>
      </c>
      <c r="E144" s="163">
        <v>4834</v>
      </c>
      <c r="F144" s="20"/>
      <c r="G144" s="87" t="s">
        <v>1799</v>
      </c>
      <c r="H144" s="19"/>
      <c r="I144" s="87" t="s">
        <v>1799</v>
      </c>
      <c r="J144" s="19"/>
      <c r="K144" s="19"/>
      <c r="L144" s="87"/>
      <c r="M144" s="87" t="s">
        <v>1799</v>
      </c>
      <c r="N144" s="19"/>
      <c r="O144" s="88"/>
    </row>
    <row r="145" spans="1:15" s="89" customFormat="1" ht="51" customHeight="1" x14ac:dyDescent="0.2">
      <c r="A145" s="711"/>
      <c r="B145" s="85" t="s">
        <v>219</v>
      </c>
      <c r="C145" s="706"/>
      <c r="D145" s="86">
        <v>6000</v>
      </c>
      <c r="E145" s="163">
        <v>4835</v>
      </c>
      <c r="F145" s="20"/>
      <c r="G145" s="87" t="s">
        <v>1799</v>
      </c>
      <c r="H145" s="19"/>
      <c r="I145" s="87" t="s">
        <v>1799</v>
      </c>
      <c r="J145" s="19"/>
      <c r="K145" s="19"/>
      <c r="L145" s="87"/>
      <c r="M145" s="87" t="s">
        <v>1799</v>
      </c>
      <c r="N145" s="19"/>
      <c r="O145" s="88"/>
    </row>
    <row r="146" spans="1:15" s="89" customFormat="1" ht="51" customHeight="1" x14ac:dyDescent="0.2">
      <c r="A146" s="711"/>
      <c r="B146" s="85" t="s">
        <v>1443</v>
      </c>
      <c r="C146" s="706"/>
      <c r="D146" s="86">
        <v>4000</v>
      </c>
      <c r="E146" s="163">
        <v>4836</v>
      </c>
      <c r="F146" s="20"/>
      <c r="G146" s="87" t="s">
        <v>1799</v>
      </c>
      <c r="H146" s="19"/>
      <c r="I146" s="87" t="s">
        <v>1799</v>
      </c>
      <c r="J146" s="19"/>
      <c r="K146" s="19"/>
      <c r="L146" s="87" t="s">
        <v>1799</v>
      </c>
      <c r="M146" s="87"/>
      <c r="N146" s="19"/>
      <c r="O146" s="88"/>
    </row>
    <row r="147" spans="1:15" s="89" customFormat="1" ht="51" customHeight="1" x14ac:dyDescent="0.2">
      <c r="A147" s="92" t="s">
        <v>2045</v>
      </c>
      <c r="B147" s="91" t="s">
        <v>742</v>
      </c>
      <c r="C147" s="91" t="s">
        <v>3441</v>
      </c>
      <c r="D147" s="86">
        <v>525</v>
      </c>
      <c r="E147" s="163">
        <v>4837</v>
      </c>
      <c r="F147" s="20"/>
      <c r="G147" s="87" t="s">
        <v>1799</v>
      </c>
      <c r="H147" s="19"/>
      <c r="I147" s="87" t="s">
        <v>1799</v>
      </c>
      <c r="J147" s="19"/>
      <c r="K147" s="19"/>
      <c r="L147" s="87" t="s">
        <v>1799</v>
      </c>
      <c r="M147" s="87"/>
      <c r="N147" s="19"/>
      <c r="O147" s="88"/>
    </row>
    <row r="148" spans="1:15" s="89" customFormat="1" ht="51" customHeight="1" x14ac:dyDescent="0.2">
      <c r="A148" s="92" t="s">
        <v>2046</v>
      </c>
      <c r="B148" s="91" t="s">
        <v>1405</v>
      </c>
      <c r="C148" s="91" t="s">
        <v>4481</v>
      </c>
      <c r="D148" s="86">
        <v>241.73</v>
      </c>
      <c r="E148" s="163">
        <v>4838</v>
      </c>
      <c r="F148" s="20"/>
      <c r="G148" s="87" t="s">
        <v>1799</v>
      </c>
      <c r="H148" s="19"/>
      <c r="I148" s="87" t="s">
        <v>1799</v>
      </c>
      <c r="J148" s="19"/>
      <c r="K148" s="19"/>
      <c r="L148" s="87" t="s">
        <v>1799</v>
      </c>
      <c r="M148" s="87"/>
      <c r="N148" s="19"/>
      <c r="O148" s="88"/>
    </row>
    <row r="149" spans="1:15" s="89" customFormat="1" ht="51" customHeight="1" x14ac:dyDescent="0.2">
      <c r="A149" s="711" t="s">
        <v>2047</v>
      </c>
      <c r="B149" s="85" t="s">
        <v>1404</v>
      </c>
      <c r="C149" s="706" t="s">
        <v>4636</v>
      </c>
      <c r="D149" s="86">
        <v>793.26</v>
      </c>
      <c r="E149" s="163">
        <v>4839</v>
      </c>
      <c r="F149" s="20"/>
      <c r="G149" s="87" t="s">
        <v>1799</v>
      </c>
      <c r="H149" s="19"/>
      <c r="I149" s="87" t="s">
        <v>1799</v>
      </c>
      <c r="J149" s="19"/>
      <c r="K149" s="19"/>
      <c r="L149" s="87" t="s">
        <v>1799</v>
      </c>
      <c r="M149" s="87"/>
      <c r="N149" s="19"/>
      <c r="O149" s="88"/>
    </row>
    <row r="150" spans="1:15" s="89" customFormat="1" ht="51" customHeight="1" x14ac:dyDescent="0.2">
      <c r="A150" s="711"/>
      <c r="B150" s="85" t="s">
        <v>83</v>
      </c>
      <c r="C150" s="706"/>
      <c r="D150" s="86">
        <v>777.4</v>
      </c>
      <c r="E150" s="163">
        <v>4840</v>
      </c>
      <c r="F150" s="20"/>
      <c r="G150" s="87" t="s">
        <v>1799</v>
      </c>
      <c r="H150" s="19"/>
      <c r="I150" s="87" t="s">
        <v>1799</v>
      </c>
      <c r="J150" s="19"/>
      <c r="K150" s="19"/>
      <c r="L150" s="87" t="s">
        <v>1799</v>
      </c>
      <c r="M150" s="87"/>
      <c r="N150" s="19"/>
      <c r="O150" s="88"/>
    </row>
    <row r="151" spans="1:15" s="89" customFormat="1" ht="51" customHeight="1" x14ac:dyDescent="0.2">
      <c r="A151" s="711" t="s">
        <v>2048</v>
      </c>
      <c r="B151" s="85" t="s">
        <v>1444</v>
      </c>
      <c r="C151" s="706" t="s">
        <v>4637</v>
      </c>
      <c r="D151" s="86">
        <v>1650</v>
      </c>
      <c r="E151" s="163">
        <v>4841</v>
      </c>
      <c r="F151" s="20"/>
      <c r="G151" s="87" t="s">
        <v>1799</v>
      </c>
      <c r="H151" s="19"/>
      <c r="I151" s="87" t="s">
        <v>1799</v>
      </c>
      <c r="J151" s="19"/>
      <c r="K151" s="19"/>
      <c r="L151" s="87" t="s">
        <v>1799</v>
      </c>
      <c r="M151" s="87"/>
      <c r="N151" s="19"/>
      <c r="O151" s="88"/>
    </row>
    <row r="152" spans="1:15" s="89" customFormat="1" ht="51" customHeight="1" x14ac:dyDescent="0.2">
      <c r="A152" s="711"/>
      <c r="B152" s="85" t="s">
        <v>1445</v>
      </c>
      <c r="C152" s="706"/>
      <c r="D152" s="86">
        <v>1650</v>
      </c>
      <c r="E152" s="163">
        <v>4842</v>
      </c>
      <c r="F152" s="20"/>
      <c r="G152" s="87" t="s">
        <v>1799</v>
      </c>
      <c r="H152" s="19"/>
      <c r="I152" s="87" t="s">
        <v>1799</v>
      </c>
      <c r="J152" s="19"/>
      <c r="K152" s="19"/>
      <c r="L152" s="87" t="s">
        <v>1799</v>
      </c>
      <c r="M152" s="87"/>
      <c r="N152" s="19"/>
      <c r="O152" s="88"/>
    </row>
    <row r="153" spans="1:15" s="89" customFormat="1" ht="51" customHeight="1" x14ac:dyDescent="0.2">
      <c r="A153" s="92" t="s">
        <v>2049</v>
      </c>
      <c r="B153" s="85" t="s">
        <v>1124</v>
      </c>
      <c r="C153" s="91" t="s">
        <v>3442</v>
      </c>
      <c r="D153" s="86">
        <v>2705.4</v>
      </c>
      <c r="E153" s="163">
        <v>4843</v>
      </c>
      <c r="F153" s="20"/>
      <c r="G153" s="87" t="s">
        <v>1799</v>
      </c>
      <c r="H153" s="19"/>
      <c r="I153" s="87" t="s">
        <v>1799</v>
      </c>
      <c r="J153" s="19"/>
      <c r="K153" s="19"/>
      <c r="L153" s="87" t="s">
        <v>1799</v>
      </c>
      <c r="M153" s="87"/>
      <c r="N153" s="19"/>
      <c r="O153" s="88"/>
    </row>
    <row r="154" spans="1:15" s="89" customFormat="1" ht="51" customHeight="1" x14ac:dyDescent="0.2">
      <c r="A154" s="92" t="s">
        <v>2050</v>
      </c>
      <c r="B154" s="85" t="s">
        <v>1446</v>
      </c>
      <c r="C154" s="91" t="s">
        <v>4638</v>
      </c>
      <c r="D154" s="86">
        <v>7320</v>
      </c>
      <c r="E154" s="163">
        <v>4844</v>
      </c>
      <c r="F154" s="20"/>
      <c r="G154" s="87" t="s">
        <v>1799</v>
      </c>
      <c r="H154" s="19"/>
      <c r="I154" s="87" t="s">
        <v>1799</v>
      </c>
      <c r="J154" s="19"/>
      <c r="K154" s="19"/>
      <c r="L154" s="87"/>
      <c r="M154" s="87" t="s">
        <v>1799</v>
      </c>
      <c r="N154" s="19"/>
      <c r="O154" s="88"/>
    </row>
    <row r="155" spans="1:15" s="89" customFormat="1" ht="51" customHeight="1" x14ac:dyDescent="0.2">
      <c r="A155" s="711" t="s">
        <v>2051</v>
      </c>
      <c r="B155" s="85" t="s">
        <v>1404</v>
      </c>
      <c r="C155" s="706" t="s">
        <v>4639</v>
      </c>
      <c r="D155" s="86">
        <v>244.08</v>
      </c>
      <c r="E155" s="163">
        <v>4845</v>
      </c>
      <c r="F155" s="20"/>
      <c r="G155" s="87" t="s">
        <v>1799</v>
      </c>
      <c r="H155" s="19"/>
      <c r="I155" s="87" t="s">
        <v>1799</v>
      </c>
      <c r="J155" s="19"/>
      <c r="K155" s="19"/>
      <c r="L155" s="87"/>
      <c r="M155" s="87" t="s">
        <v>1799</v>
      </c>
      <c r="N155" s="19"/>
      <c r="O155" s="88"/>
    </row>
    <row r="156" spans="1:15" s="89" customFormat="1" ht="51" customHeight="1" x14ac:dyDescent="0.2">
      <c r="A156" s="711"/>
      <c r="B156" s="85" t="s">
        <v>83</v>
      </c>
      <c r="C156" s="706"/>
      <c r="D156" s="86">
        <v>299</v>
      </c>
      <c r="E156" s="163">
        <v>4846</v>
      </c>
      <c r="F156" s="20"/>
      <c r="G156" s="87" t="s">
        <v>1799</v>
      </c>
      <c r="H156" s="19"/>
      <c r="I156" s="87" t="s">
        <v>1799</v>
      </c>
      <c r="J156" s="19"/>
      <c r="K156" s="19"/>
      <c r="L156" s="87"/>
      <c r="M156" s="87" t="s">
        <v>1799</v>
      </c>
      <c r="N156" s="19"/>
      <c r="O156" s="88"/>
    </row>
    <row r="157" spans="1:15" s="89" customFormat="1" ht="51" customHeight="1" x14ac:dyDescent="0.2">
      <c r="A157" s="711" t="s">
        <v>2052</v>
      </c>
      <c r="B157" s="85" t="s">
        <v>1447</v>
      </c>
      <c r="C157" s="706" t="s">
        <v>4640</v>
      </c>
      <c r="D157" s="86">
        <v>1530</v>
      </c>
      <c r="E157" s="163">
        <v>4847</v>
      </c>
      <c r="F157" s="20"/>
      <c r="G157" s="87" t="s">
        <v>1799</v>
      </c>
      <c r="H157" s="19"/>
      <c r="I157" s="87" t="s">
        <v>1799</v>
      </c>
      <c r="J157" s="19"/>
      <c r="K157" s="19"/>
      <c r="L157" s="87"/>
      <c r="M157" s="87" t="s">
        <v>1799</v>
      </c>
      <c r="N157" s="19"/>
      <c r="O157" s="88"/>
    </row>
    <row r="158" spans="1:15" s="89" customFormat="1" ht="51" customHeight="1" x14ac:dyDescent="0.2">
      <c r="A158" s="711"/>
      <c r="B158" s="85" t="s">
        <v>4842</v>
      </c>
      <c r="C158" s="706"/>
      <c r="D158" s="86">
        <v>1530</v>
      </c>
      <c r="E158" s="163">
        <v>4848</v>
      </c>
      <c r="F158" s="20"/>
      <c r="G158" s="87" t="s">
        <v>1799</v>
      </c>
      <c r="H158" s="19"/>
      <c r="I158" s="87" t="s">
        <v>1799</v>
      </c>
      <c r="J158" s="19"/>
      <c r="K158" s="19"/>
      <c r="L158" s="87"/>
      <c r="M158" s="87" t="s">
        <v>1799</v>
      </c>
      <c r="N158" s="19"/>
      <c r="O158" s="88"/>
    </row>
    <row r="159" spans="1:15" s="89" customFormat="1" ht="51" customHeight="1" x14ac:dyDescent="0.2">
      <c r="A159" s="711" t="s">
        <v>2053</v>
      </c>
      <c r="B159" s="85" t="s">
        <v>1404</v>
      </c>
      <c r="C159" s="706" t="s">
        <v>4641</v>
      </c>
      <c r="D159" s="86">
        <v>339</v>
      </c>
      <c r="E159" s="163">
        <v>4850</v>
      </c>
      <c r="F159" s="20"/>
      <c r="G159" s="87" t="s">
        <v>1799</v>
      </c>
      <c r="H159" s="19"/>
      <c r="I159" s="87" t="s">
        <v>1799</v>
      </c>
      <c r="J159" s="19"/>
      <c r="K159" s="19"/>
      <c r="L159" s="87"/>
      <c r="M159" s="87" t="s">
        <v>1799</v>
      </c>
      <c r="N159" s="19"/>
      <c r="O159" s="88"/>
    </row>
    <row r="160" spans="1:15" s="89" customFormat="1" ht="51" customHeight="1" x14ac:dyDescent="0.2">
      <c r="A160" s="711"/>
      <c r="B160" s="85" t="s">
        <v>83</v>
      </c>
      <c r="C160" s="706"/>
      <c r="D160" s="86">
        <v>340.9</v>
      </c>
      <c r="E160" s="163">
        <v>4851</v>
      </c>
      <c r="F160" s="20"/>
      <c r="G160" s="87" t="s">
        <v>1799</v>
      </c>
      <c r="H160" s="19"/>
      <c r="I160" s="87" t="s">
        <v>1799</v>
      </c>
      <c r="J160" s="19"/>
      <c r="K160" s="19"/>
      <c r="L160" s="87"/>
      <c r="M160" s="87" t="s">
        <v>1799</v>
      </c>
      <c r="N160" s="19"/>
      <c r="O160" s="88"/>
    </row>
    <row r="161" spans="1:15" s="89" customFormat="1" ht="51" customHeight="1" x14ac:dyDescent="0.2">
      <c r="A161" s="711" t="s">
        <v>2054</v>
      </c>
      <c r="B161" s="85" t="s">
        <v>1448</v>
      </c>
      <c r="C161" s="706" t="s">
        <v>4642</v>
      </c>
      <c r="D161" s="86">
        <v>2240</v>
      </c>
      <c r="E161" s="163">
        <v>4852</v>
      </c>
      <c r="F161" s="20"/>
      <c r="G161" s="87" t="s">
        <v>1799</v>
      </c>
      <c r="H161" s="19"/>
      <c r="I161" s="87" t="s">
        <v>1799</v>
      </c>
      <c r="J161" s="19"/>
      <c r="K161" s="19"/>
      <c r="L161" s="87"/>
      <c r="M161" s="87" t="s">
        <v>1799</v>
      </c>
      <c r="N161" s="19"/>
      <c r="O161" s="88"/>
    </row>
    <row r="162" spans="1:15" s="89" customFormat="1" ht="51" customHeight="1" x14ac:dyDescent="0.2">
      <c r="A162" s="711"/>
      <c r="B162" s="85" t="s">
        <v>1082</v>
      </c>
      <c r="C162" s="706"/>
      <c r="D162" s="86">
        <v>2800</v>
      </c>
      <c r="E162" s="163">
        <v>4853</v>
      </c>
      <c r="F162" s="20"/>
      <c r="G162" s="87" t="s">
        <v>1799</v>
      </c>
      <c r="H162" s="19"/>
      <c r="I162" s="87" t="s">
        <v>1799</v>
      </c>
      <c r="J162" s="19"/>
      <c r="K162" s="19"/>
      <c r="L162" s="87" t="s">
        <v>1799</v>
      </c>
      <c r="M162" s="87"/>
      <c r="N162" s="19"/>
      <c r="O162" s="88"/>
    </row>
    <row r="163" spans="1:15" s="89" customFormat="1" ht="51" customHeight="1" x14ac:dyDescent="0.2">
      <c r="A163" s="711"/>
      <c r="B163" s="85" t="s">
        <v>1449</v>
      </c>
      <c r="C163" s="706"/>
      <c r="D163" s="86">
        <v>2800</v>
      </c>
      <c r="E163" s="163">
        <v>4854</v>
      </c>
      <c r="F163" s="20"/>
      <c r="G163" s="87" t="s">
        <v>1799</v>
      </c>
      <c r="H163" s="19"/>
      <c r="I163" s="87" t="s">
        <v>1799</v>
      </c>
      <c r="J163" s="19"/>
      <c r="K163" s="19"/>
      <c r="L163" s="87" t="s">
        <v>1799</v>
      </c>
      <c r="M163" s="87"/>
      <c r="N163" s="19"/>
      <c r="O163" s="88"/>
    </row>
    <row r="164" spans="1:15" s="89" customFormat="1" ht="51" customHeight="1" x14ac:dyDescent="0.2">
      <c r="A164" s="711"/>
      <c r="B164" s="85" t="s">
        <v>1450</v>
      </c>
      <c r="C164" s="706"/>
      <c r="D164" s="86">
        <v>2800</v>
      </c>
      <c r="E164" s="163">
        <v>4855</v>
      </c>
      <c r="F164" s="20"/>
      <c r="G164" s="87" t="s">
        <v>1799</v>
      </c>
      <c r="H164" s="19"/>
      <c r="I164" s="87" t="s">
        <v>1799</v>
      </c>
      <c r="J164" s="19"/>
      <c r="K164" s="19"/>
      <c r="L164" s="87" t="s">
        <v>1799</v>
      </c>
      <c r="M164" s="87"/>
      <c r="N164" s="19"/>
      <c r="O164" s="88"/>
    </row>
    <row r="165" spans="1:15" s="89" customFormat="1" ht="51" customHeight="1" x14ac:dyDescent="0.2">
      <c r="A165" s="711"/>
      <c r="B165" s="85" t="s">
        <v>1451</v>
      </c>
      <c r="C165" s="706"/>
      <c r="D165" s="86">
        <v>2800</v>
      </c>
      <c r="E165" s="163">
        <v>4856</v>
      </c>
      <c r="F165" s="20"/>
      <c r="G165" s="87" t="s">
        <v>1799</v>
      </c>
      <c r="H165" s="19"/>
      <c r="I165" s="87" t="s">
        <v>1799</v>
      </c>
      <c r="J165" s="19"/>
      <c r="K165" s="19"/>
      <c r="L165" s="87" t="s">
        <v>1799</v>
      </c>
      <c r="M165" s="87"/>
      <c r="N165" s="19"/>
      <c r="O165" s="88"/>
    </row>
    <row r="166" spans="1:15" s="89" customFormat="1" ht="51" customHeight="1" x14ac:dyDescent="0.2">
      <c r="A166" s="90" t="s">
        <v>2055</v>
      </c>
      <c r="B166" s="85" t="s">
        <v>1452</v>
      </c>
      <c r="C166" s="19" t="s">
        <v>4643</v>
      </c>
      <c r="D166" s="86">
        <v>3750</v>
      </c>
      <c r="E166" s="163">
        <v>4857</v>
      </c>
      <c r="F166" s="20"/>
      <c r="G166" s="87" t="s">
        <v>1799</v>
      </c>
      <c r="H166" s="19"/>
      <c r="I166" s="87" t="s">
        <v>1799</v>
      </c>
      <c r="J166" s="19"/>
      <c r="K166" s="19"/>
      <c r="L166" s="87" t="s">
        <v>1799</v>
      </c>
      <c r="M166" s="87" t="s">
        <v>1799</v>
      </c>
      <c r="N166" s="19"/>
      <c r="O166" s="88"/>
    </row>
    <row r="167" spans="1:15" s="89" customFormat="1" ht="51" customHeight="1" x14ac:dyDescent="0.2">
      <c r="A167" s="90" t="s">
        <v>2056</v>
      </c>
      <c r="B167" s="85" t="s">
        <v>1453</v>
      </c>
      <c r="C167" s="19" t="s">
        <v>4530</v>
      </c>
      <c r="D167" s="86">
        <v>2251.62</v>
      </c>
      <c r="E167" s="163">
        <v>4858</v>
      </c>
      <c r="F167" s="20"/>
      <c r="G167" s="87" t="s">
        <v>1799</v>
      </c>
      <c r="H167" s="19"/>
      <c r="I167" s="87" t="s">
        <v>1799</v>
      </c>
      <c r="J167" s="19"/>
      <c r="K167" s="19"/>
      <c r="L167" s="87" t="s">
        <v>1799</v>
      </c>
      <c r="M167" s="87" t="s">
        <v>1799</v>
      </c>
      <c r="N167" s="19"/>
      <c r="O167" s="88"/>
    </row>
    <row r="168" spans="1:15" s="89" customFormat="1" ht="51" customHeight="1" x14ac:dyDescent="0.2">
      <c r="A168" s="90" t="s">
        <v>2057</v>
      </c>
      <c r="B168" s="85" t="s">
        <v>1454</v>
      </c>
      <c r="C168" s="19" t="s">
        <v>3443</v>
      </c>
      <c r="D168" s="86">
        <v>372.9</v>
      </c>
      <c r="E168" s="163">
        <v>4859</v>
      </c>
      <c r="F168" s="20"/>
      <c r="G168" s="87" t="s">
        <v>1799</v>
      </c>
      <c r="H168" s="19"/>
      <c r="I168" s="87" t="s">
        <v>1799</v>
      </c>
      <c r="J168" s="19"/>
      <c r="K168" s="19"/>
      <c r="L168" s="87"/>
      <c r="M168" s="87" t="s">
        <v>1799</v>
      </c>
      <c r="N168" s="19"/>
      <c r="O168" s="88"/>
    </row>
    <row r="169" spans="1:15" s="89" customFormat="1" ht="51" customHeight="1" x14ac:dyDescent="0.2">
      <c r="A169" s="711" t="s">
        <v>2058</v>
      </c>
      <c r="B169" s="85" t="s">
        <v>1404</v>
      </c>
      <c r="C169" s="706" t="s">
        <v>3444</v>
      </c>
      <c r="D169" s="86">
        <v>169.5</v>
      </c>
      <c r="E169" s="163">
        <v>4860</v>
      </c>
      <c r="F169" s="20"/>
      <c r="G169" s="87" t="s">
        <v>1799</v>
      </c>
      <c r="H169" s="19"/>
      <c r="I169" s="87" t="s">
        <v>1799</v>
      </c>
      <c r="J169" s="19"/>
      <c r="K169" s="19"/>
      <c r="L169" s="87"/>
      <c r="M169" s="87" t="s">
        <v>1799</v>
      </c>
      <c r="N169" s="19"/>
      <c r="O169" s="88"/>
    </row>
    <row r="170" spans="1:15" s="89" customFormat="1" ht="51" customHeight="1" x14ac:dyDescent="0.2">
      <c r="A170" s="711"/>
      <c r="B170" s="85" t="s">
        <v>83</v>
      </c>
      <c r="C170" s="706"/>
      <c r="D170" s="86">
        <v>170.45</v>
      </c>
      <c r="E170" s="163">
        <v>4861</v>
      </c>
      <c r="F170" s="20"/>
      <c r="G170" s="87" t="s">
        <v>1799</v>
      </c>
      <c r="H170" s="19"/>
      <c r="I170" s="87" t="s">
        <v>1799</v>
      </c>
      <c r="J170" s="19"/>
      <c r="K170" s="19"/>
      <c r="L170" s="87" t="s">
        <v>1799</v>
      </c>
      <c r="M170" s="87"/>
      <c r="N170" s="19"/>
      <c r="O170" s="88"/>
    </row>
    <row r="171" spans="1:15" s="89" customFormat="1" ht="51" customHeight="1" x14ac:dyDescent="0.2">
      <c r="A171" s="90" t="s">
        <v>2059</v>
      </c>
      <c r="B171" s="91" t="s">
        <v>1455</v>
      </c>
      <c r="C171" s="19" t="s">
        <v>3445</v>
      </c>
      <c r="D171" s="86">
        <v>1180.3900000000001</v>
      </c>
      <c r="E171" s="163">
        <v>4862</v>
      </c>
      <c r="F171" s="20"/>
      <c r="G171" s="87" t="s">
        <v>1799</v>
      </c>
      <c r="H171" s="19"/>
      <c r="I171" s="87" t="s">
        <v>1799</v>
      </c>
      <c r="J171" s="19"/>
      <c r="K171" s="19"/>
      <c r="L171" s="87" t="s">
        <v>1799</v>
      </c>
      <c r="M171" s="87"/>
      <c r="N171" s="19"/>
      <c r="O171" s="88"/>
    </row>
    <row r="172" spans="1:15" s="89" customFormat="1" ht="51" customHeight="1" x14ac:dyDescent="0.2">
      <c r="A172" s="92" t="s">
        <v>2060</v>
      </c>
      <c r="B172" s="85" t="s">
        <v>1405</v>
      </c>
      <c r="C172" s="19" t="s">
        <v>4469</v>
      </c>
      <c r="D172" s="86">
        <v>443.27</v>
      </c>
      <c r="E172" s="163">
        <v>4863</v>
      </c>
      <c r="F172" s="20"/>
      <c r="G172" s="87" t="s">
        <v>1799</v>
      </c>
      <c r="H172" s="19"/>
      <c r="I172" s="87" t="s">
        <v>1799</v>
      </c>
      <c r="J172" s="19"/>
      <c r="K172" s="19"/>
      <c r="L172" s="87"/>
      <c r="M172" s="87" t="s">
        <v>1799</v>
      </c>
      <c r="N172" s="19"/>
      <c r="O172" s="88"/>
    </row>
    <row r="173" spans="1:15" s="89" customFormat="1" ht="51" customHeight="1" x14ac:dyDescent="0.2">
      <c r="A173" s="90" t="s">
        <v>2061</v>
      </c>
      <c r="B173" s="85" t="s">
        <v>752</v>
      </c>
      <c r="C173" s="19" t="s">
        <v>4481</v>
      </c>
      <c r="D173" s="86">
        <v>209.98</v>
      </c>
      <c r="E173" s="163">
        <v>4864</v>
      </c>
      <c r="F173" s="20"/>
      <c r="G173" s="87" t="s">
        <v>1799</v>
      </c>
      <c r="H173" s="19"/>
      <c r="I173" s="87" t="s">
        <v>1799</v>
      </c>
      <c r="J173" s="19"/>
      <c r="K173" s="19"/>
      <c r="L173" s="87"/>
      <c r="M173" s="87" t="s">
        <v>1799</v>
      </c>
      <c r="N173" s="19"/>
      <c r="O173" s="88"/>
    </row>
    <row r="174" spans="1:15" s="89" customFormat="1" ht="51" customHeight="1" x14ac:dyDescent="0.2">
      <c r="A174" s="711" t="s">
        <v>2062</v>
      </c>
      <c r="B174" s="85" t="s">
        <v>1027</v>
      </c>
      <c r="C174" s="706" t="s">
        <v>4644</v>
      </c>
      <c r="D174" s="86">
        <v>1782</v>
      </c>
      <c r="E174" s="163">
        <v>4865</v>
      </c>
      <c r="F174" s="20"/>
      <c r="G174" s="87" t="s">
        <v>1799</v>
      </c>
      <c r="H174" s="19"/>
      <c r="I174" s="87" t="s">
        <v>1799</v>
      </c>
      <c r="J174" s="19"/>
      <c r="K174" s="19"/>
      <c r="L174" s="87"/>
      <c r="M174" s="87" t="s">
        <v>1799</v>
      </c>
      <c r="N174" s="19"/>
      <c r="O174" s="88"/>
    </row>
    <row r="175" spans="1:15" s="89" customFormat="1" ht="51" customHeight="1" x14ac:dyDescent="0.2">
      <c r="A175" s="711"/>
      <c r="B175" s="85" t="s">
        <v>1026</v>
      </c>
      <c r="C175" s="706"/>
      <c r="D175" s="86">
        <v>1782</v>
      </c>
      <c r="E175" s="163">
        <v>4866</v>
      </c>
      <c r="F175" s="20"/>
      <c r="G175" s="87" t="s">
        <v>1799</v>
      </c>
      <c r="H175" s="19"/>
      <c r="I175" s="87" t="s">
        <v>1799</v>
      </c>
      <c r="J175" s="19"/>
      <c r="K175" s="19"/>
      <c r="L175" s="87" t="s">
        <v>1799</v>
      </c>
      <c r="M175" s="87"/>
      <c r="N175" s="19"/>
      <c r="O175" s="88"/>
    </row>
    <row r="176" spans="1:15" s="89" customFormat="1" ht="51" customHeight="1" x14ac:dyDescent="0.2">
      <c r="A176" s="711" t="s">
        <v>2063</v>
      </c>
      <c r="B176" s="85" t="s">
        <v>1456</v>
      </c>
      <c r="C176" s="706" t="s">
        <v>3398</v>
      </c>
      <c r="D176" s="86">
        <v>552.39</v>
      </c>
      <c r="E176" s="163">
        <v>4868</v>
      </c>
      <c r="F176" s="20"/>
      <c r="G176" s="87" t="s">
        <v>1799</v>
      </c>
      <c r="H176" s="19"/>
      <c r="I176" s="87" t="s">
        <v>1799</v>
      </c>
      <c r="J176" s="19"/>
      <c r="K176" s="19"/>
      <c r="L176" s="87" t="s">
        <v>1799</v>
      </c>
      <c r="M176" s="87"/>
      <c r="N176" s="19"/>
      <c r="O176" s="88"/>
    </row>
    <row r="177" spans="1:15" s="89" customFormat="1" ht="51" customHeight="1" x14ac:dyDescent="0.2">
      <c r="A177" s="711"/>
      <c r="B177" s="85" t="s">
        <v>1456</v>
      </c>
      <c r="C177" s="706"/>
      <c r="D177" s="86">
        <v>302.7</v>
      </c>
      <c r="E177" s="163">
        <v>4869</v>
      </c>
      <c r="F177" s="20"/>
      <c r="G177" s="87" t="s">
        <v>1799</v>
      </c>
      <c r="H177" s="19"/>
      <c r="I177" s="87" t="s">
        <v>1799</v>
      </c>
      <c r="J177" s="19"/>
      <c r="K177" s="19"/>
      <c r="L177" s="87" t="s">
        <v>1799</v>
      </c>
      <c r="M177" s="87"/>
      <c r="N177" s="19"/>
      <c r="O177" s="88"/>
    </row>
    <row r="178" spans="1:15" s="89" customFormat="1" ht="51" customHeight="1" x14ac:dyDescent="0.2">
      <c r="A178" s="711"/>
      <c r="B178" s="85" t="s">
        <v>958</v>
      </c>
      <c r="C178" s="706"/>
      <c r="D178" s="86">
        <v>1986.54</v>
      </c>
      <c r="E178" s="163">
        <v>4870</v>
      </c>
      <c r="F178" s="20"/>
      <c r="G178" s="87" t="s">
        <v>1799</v>
      </c>
      <c r="H178" s="19"/>
      <c r="I178" s="87" t="s">
        <v>1799</v>
      </c>
      <c r="J178" s="19"/>
      <c r="K178" s="19"/>
      <c r="L178" s="87" t="s">
        <v>1799</v>
      </c>
      <c r="M178" s="87"/>
      <c r="N178" s="19"/>
      <c r="O178" s="88"/>
    </row>
    <row r="179" spans="1:15" s="89" customFormat="1" ht="51" customHeight="1" x14ac:dyDescent="0.2">
      <c r="A179" s="711"/>
      <c r="B179" s="85" t="s">
        <v>1457</v>
      </c>
      <c r="C179" s="706"/>
      <c r="D179" s="86">
        <v>401.6</v>
      </c>
      <c r="E179" s="163">
        <v>4871</v>
      </c>
      <c r="F179" s="20"/>
      <c r="G179" s="87" t="s">
        <v>1799</v>
      </c>
      <c r="H179" s="19"/>
      <c r="I179" s="87" t="s">
        <v>1799</v>
      </c>
      <c r="J179" s="19"/>
      <c r="K179" s="19"/>
      <c r="L179" s="87" t="s">
        <v>1799</v>
      </c>
      <c r="M179" s="87"/>
      <c r="N179" s="19"/>
      <c r="O179" s="88"/>
    </row>
    <row r="180" spans="1:15" s="89" customFormat="1" ht="51" customHeight="1" x14ac:dyDescent="0.2">
      <c r="A180" s="92" t="s">
        <v>2064</v>
      </c>
      <c r="B180" s="85" t="s">
        <v>1441</v>
      </c>
      <c r="C180" s="19" t="s">
        <v>4481</v>
      </c>
      <c r="D180" s="86">
        <v>221.48</v>
      </c>
      <c r="E180" s="163">
        <v>4872</v>
      </c>
      <c r="F180" s="20"/>
      <c r="G180" s="87" t="s">
        <v>1799</v>
      </c>
      <c r="H180" s="19"/>
      <c r="I180" s="87" t="s">
        <v>1799</v>
      </c>
      <c r="J180" s="19"/>
      <c r="K180" s="19"/>
      <c r="L180" s="87" t="s">
        <v>1799</v>
      </c>
      <c r="M180" s="87"/>
      <c r="N180" s="19"/>
      <c r="O180" s="88"/>
    </row>
    <row r="181" spans="1:15" s="89" customFormat="1" ht="51" customHeight="1" x14ac:dyDescent="0.2">
      <c r="A181" s="711" t="s">
        <v>2065</v>
      </c>
      <c r="B181" s="85" t="s">
        <v>1111</v>
      </c>
      <c r="C181" s="706" t="s">
        <v>4645</v>
      </c>
      <c r="D181" s="86">
        <v>284.08</v>
      </c>
      <c r="E181" s="163">
        <v>4873</v>
      </c>
      <c r="F181" s="20"/>
      <c r="G181" s="87" t="s">
        <v>1799</v>
      </c>
      <c r="H181" s="19"/>
      <c r="I181" s="87" t="s">
        <v>1799</v>
      </c>
      <c r="J181" s="19"/>
      <c r="K181" s="19"/>
      <c r="L181" s="87" t="s">
        <v>1799</v>
      </c>
      <c r="M181" s="87"/>
      <c r="N181" s="19"/>
      <c r="O181" s="88"/>
    </row>
    <row r="182" spans="1:15" s="89" customFormat="1" ht="51" customHeight="1" x14ac:dyDescent="0.2">
      <c r="A182" s="711"/>
      <c r="B182" s="85" t="s">
        <v>67</v>
      </c>
      <c r="C182" s="706"/>
      <c r="D182" s="86">
        <v>282.5</v>
      </c>
      <c r="E182" s="163">
        <v>4874</v>
      </c>
      <c r="F182" s="20"/>
      <c r="G182" s="87" t="s">
        <v>1799</v>
      </c>
      <c r="H182" s="19"/>
      <c r="I182" s="87" t="s">
        <v>1799</v>
      </c>
      <c r="J182" s="19"/>
      <c r="K182" s="19"/>
      <c r="L182" s="87" t="s">
        <v>1799</v>
      </c>
      <c r="M182" s="87"/>
      <c r="N182" s="19"/>
      <c r="O182" s="88"/>
    </row>
    <row r="183" spans="1:15" s="89" customFormat="1" ht="51" customHeight="1" x14ac:dyDescent="0.2">
      <c r="A183" s="92" t="s">
        <v>2065</v>
      </c>
      <c r="B183" s="91" t="s">
        <v>1458</v>
      </c>
      <c r="C183" s="19" t="s">
        <v>4646</v>
      </c>
      <c r="D183" s="86">
        <v>3368.81</v>
      </c>
      <c r="E183" s="163">
        <v>4875</v>
      </c>
      <c r="F183" s="20"/>
      <c r="G183" s="87" t="s">
        <v>1799</v>
      </c>
      <c r="H183" s="19"/>
      <c r="I183" s="87" t="s">
        <v>1799</v>
      </c>
      <c r="J183" s="19"/>
      <c r="K183" s="19"/>
      <c r="L183" s="87" t="s">
        <v>1799</v>
      </c>
      <c r="M183" s="87"/>
      <c r="N183" s="19"/>
      <c r="O183" s="88"/>
    </row>
    <row r="184" spans="1:15" s="89" customFormat="1" ht="51" customHeight="1" x14ac:dyDescent="0.2">
      <c r="A184" s="92" t="s">
        <v>2066</v>
      </c>
      <c r="B184" s="91" t="s">
        <v>752</v>
      </c>
      <c r="C184" s="19" t="s">
        <v>4469</v>
      </c>
      <c r="D184" s="86">
        <v>88.66</v>
      </c>
      <c r="E184" s="163">
        <v>4876</v>
      </c>
      <c r="F184" s="20"/>
      <c r="G184" s="87" t="s">
        <v>1799</v>
      </c>
      <c r="H184" s="19"/>
      <c r="I184" s="87" t="s">
        <v>1799</v>
      </c>
      <c r="J184" s="19"/>
      <c r="K184" s="19"/>
      <c r="L184" s="87" t="s">
        <v>1799</v>
      </c>
      <c r="M184" s="87"/>
      <c r="N184" s="19"/>
      <c r="O184" s="88"/>
    </row>
    <row r="185" spans="1:15" s="89" customFormat="1" ht="51" customHeight="1" x14ac:dyDescent="0.2">
      <c r="A185" s="711" t="s">
        <v>2067</v>
      </c>
      <c r="B185" s="85" t="s">
        <v>67</v>
      </c>
      <c r="C185" s="706" t="s">
        <v>4645</v>
      </c>
      <c r="D185" s="86">
        <v>339</v>
      </c>
      <c r="E185" s="163">
        <v>4877</v>
      </c>
      <c r="F185" s="20"/>
      <c r="G185" s="87" t="s">
        <v>1799</v>
      </c>
      <c r="H185" s="19"/>
      <c r="I185" s="87" t="s">
        <v>1799</v>
      </c>
      <c r="J185" s="19"/>
      <c r="K185" s="19"/>
      <c r="L185" s="87" t="s">
        <v>1799</v>
      </c>
      <c r="M185" s="87"/>
      <c r="N185" s="19"/>
      <c r="O185" s="88"/>
    </row>
    <row r="186" spans="1:15" s="89" customFormat="1" ht="51" customHeight="1" x14ac:dyDescent="0.2">
      <c r="A186" s="711"/>
      <c r="B186" s="85" t="s">
        <v>1111</v>
      </c>
      <c r="C186" s="706"/>
      <c r="D186" s="86">
        <v>340.9</v>
      </c>
      <c r="E186" s="163">
        <v>4878</v>
      </c>
      <c r="F186" s="20"/>
      <c r="G186" s="87" t="s">
        <v>1799</v>
      </c>
      <c r="H186" s="19"/>
      <c r="I186" s="87" t="s">
        <v>1799</v>
      </c>
      <c r="J186" s="19"/>
      <c r="K186" s="19"/>
      <c r="L186" s="87" t="s">
        <v>1799</v>
      </c>
      <c r="M186" s="87"/>
      <c r="N186" s="19"/>
      <c r="O186" s="88"/>
    </row>
    <row r="187" spans="1:15" s="89" customFormat="1" ht="51" customHeight="1" x14ac:dyDescent="0.2">
      <c r="A187" s="711" t="s">
        <v>2068</v>
      </c>
      <c r="B187" s="85" t="s">
        <v>67</v>
      </c>
      <c r="C187" s="706" t="s">
        <v>4645</v>
      </c>
      <c r="D187" s="86">
        <v>226</v>
      </c>
      <c r="E187" s="163">
        <v>4879</v>
      </c>
      <c r="F187" s="20"/>
      <c r="G187" s="87" t="s">
        <v>1799</v>
      </c>
      <c r="H187" s="19"/>
      <c r="I187" s="87" t="s">
        <v>1799</v>
      </c>
      <c r="J187" s="19"/>
      <c r="K187" s="19"/>
      <c r="L187" s="87" t="s">
        <v>1799</v>
      </c>
      <c r="M187" s="87"/>
      <c r="N187" s="19"/>
      <c r="O187" s="88"/>
    </row>
    <row r="188" spans="1:15" s="89" customFormat="1" ht="51" customHeight="1" x14ac:dyDescent="0.2">
      <c r="A188" s="711"/>
      <c r="B188" s="85" t="s">
        <v>1111</v>
      </c>
      <c r="C188" s="706"/>
      <c r="D188" s="86">
        <v>227.27</v>
      </c>
      <c r="E188" s="163">
        <v>4880</v>
      </c>
      <c r="F188" s="20"/>
      <c r="G188" s="87" t="s">
        <v>1799</v>
      </c>
      <c r="H188" s="19"/>
      <c r="I188" s="87" t="s">
        <v>1799</v>
      </c>
      <c r="J188" s="19"/>
      <c r="K188" s="19"/>
      <c r="L188" s="87" t="s">
        <v>1799</v>
      </c>
      <c r="M188" s="87"/>
      <c r="N188" s="19"/>
      <c r="O188" s="88"/>
    </row>
    <row r="189" spans="1:15" s="89" customFormat="1" ht="51" customHeight="1" x14ac:dyDescent="0.2">
      <c r="A189" s="90" t="s">
        <v>2069</v>
      </c>
      <c r="B189" s="85" t="s">
        <v>1459</v>
      </c>
      <c r="C189" s="19" t="s">
        <v>4469</v>
      </c>
      <c r="D189" s="86">
        <v>72.61</v>
      </c>
      <c r="E189" s="163">
        <v>4881</v>
      </c>
      <c r="F189" s="20"/>
      <c r="G189" s="87" t="s">
        <v>1799</v>
      </c>
      <c r="H189" s="19"/>
      <c r="I189" s="87" t="s">
        <v>1799</v>
      </c>
      <c r="J189" s="19"/>
      <c r="K189" s="19"/>
      <c r="L189" s="87" t="s">
        <v>1799</v>
      </c>
      <c r="M189" s="87"/>
      <c r="N189" s="19"/>
      <c r="O189" s="88"/>
    </row>
    <row r="190" spans="1:15" s="89" customFormat="1" ht="51" customHeight="1" x14ac:dyDescent="0.2">
      <c r="A190" s="711" t="s">
        <v>2070</v>
      </c>
      <c r="B190" s="85" t="s">
        <v>67</v>
      </c>
      <c r="C190" s="706" t="s">
        <v>4641</v>
      </c>
      <c r="D190" s="86">
        <v>127.13</v>
      </c>
      <c r="E190" s="163">
        <v>4883</v>
      </c>
      <c r="F190" s="20"/>
      <c r="G190" s="87" t="s">
        <v>1799</v>
      </c>
      <c r="H190" s="19"/>
      <c r="I190" s="87" t="s">
        <v>1799</v>
      </c>
      <c r="J190" s="19"/>
      <c r="K190" s="19"/>
      <c r="L190" s="87" t="s">
        <v>1799</v>
      </c>
      <c r="M190" s="87"/>
      <c r="N190" s="19"/>
      <c r="O190" s="88"/>
    </row>
    <row r="191" spans="1:15" s="89" customFormat="1" ht="51" customHeight="1" x14ac:dyDescent="0.2">
      <c r="A191" s="711"/>
      <c r="B191" s="85" t="s">
        <v>1111</v>
      </c>
      <c r="C191" s="706"/>
      <c r="D191" s="86">
        <v>127.84</v>
      </c>
      <c r="E191" s="163">
        <v>4884</v>
      </c>
      <c r="F191" s="20"/>
      <c r="G191" s="87" t="s">
        <v>1799</v>
      </c>
      <c r="H191" s="19"/>
      <c r="I191" s="87" t="s">
        <v>1799</v>
      </c>
      <c r="J191" s="19"/>
      <c r="K191" s="19"/>
      <c r="L191" s="87" t="s">
        <v>1799</v>
      </c>
      <c r="M191" s="87"/>
      <c r="N191" s="19"/>
      <c r="O191" s="88"/>
    </row>
    <row r="192" spans="1:15" s="89" customFormat="1" ht="51" customHeight="1" x14ac:dyDescent="0.2">
      <c r="A192" s="711" t="s">
        <v>2071</v>
      </c>
      <c r="B192" s="85" t="s">
        <v>67</v>
      </c>
      <c r="C192" s="706" t="s">
        <v>4647</v>
      </c>
      <c r="D192" s="86">
        <v>282.5</v>
      </c>
      <c r="E192" s="163">
        <v>4885</v>
      </c>
      <c r="F192" s="20"/>
      <c r="G192" s="87" t="s">
        <v>1799</v>
      </c>
      <c r="H192" s="19"/>
      <c r="I192" s="87" t="s">
        <v>1799</v>
      </c>
      <c r="J192" s="19"/>
      <c r="K192" s="19"/>
      <c r="L192" s="87"/>
      <c r="M192" s="87" t="s">
        <v>1799</v>
      </c>
      <c r="N192" s="19"/>
      <c r="O192" s="88"/>
    </row>
    <row r="193" spans="1:15" s="89" customFormat="1" ht="51" customHeight="1" x14ac:dyDescent="0.2">
      <c r="A193" s="711"/>
      <c r="B193" s="85" t="s">
        <v>1111</v>
      </c>
      <c r="C193" s="706"/>
      <c r="D193" s="86">
        <v>284.08</v>
      </c>
      <c r="E193" s="163">
        <v>4886</v>
      </c>
      <c r="F193" s="20"/>
      <c r="G193" s="87" t="s">
        <v>1799</v>
      </c>
      <c r="H193" s="19"/>
      <c r="I193" s="87" t="s">
        <v>1799</v>
      </c>
      <c r="J193" s="19"/>
      <c r="K193" s="19"/>
      <c r="L193" s="87"/>
      <c r="M193" s="87" t="s">
        <v>1799</v>
      </c>
      <c r="N193" s="19"/>
      <c r="O193" s="88"/>
    </row>
    <row r="194" spans="1:15" s="89" customFormat="1" ht="51" customHeight="1" x14ac:dyDescent="0.2">
      <c r="A194" s="92" t="s">
        <v>2072</v>
      </c>
      <c r="B194" s="91" t="s">
        <v>1460</v>
      </c>
      <c r="C194" s="19" t="s">
        <v>4648</v>
      </c>
      <c r="D194" s="86">
        <v>1806</v>
      </c>
      <c r="E194" s="163">
        <v>4887</v>
      </c>
      <c r="F194" s="20"/>
      <c r="G194" s="87" t="s">
        <v>1799</v>
      </c>
      <c r="H194" s="19"/>
      <c r="I194" s="87" t="s">
        <v>1799</v>
      </c>
      <c r="J194" s="19"/>
      <c r="K194" s="19"/>
      <c r="L194" s="87"/>
      <c r="M194" s="87" t="s">
        <v>1799</v>
      </c>
      <c r="N194" s="19"/>
      <c r="O194" s="88"/>
    </row>
    <row r="195" spans="1:15" s="89" customFormat="1" ht="51" customHeight="1" x14ac:dyDescent="0.2">
      <c r="A195" s="711" t="s">
        <v>2073</v>
      </c>
      <c r="B195" s="85" t="s">
        <v>101</v>
      </c>
      <c r="C195" s="706" t="s">
        <v>3402</v>
      </c>
      <c r="D195" s="86">
        <v>2752.18</v>
      </c>
      <c r="E195" s="163">
        <v>4888</v>
      </c>
      <c r="F195" s="20"/>
      <c r="G195" s="87" t="s">
        <v>1799</v>
      </c>
      <c r="H195" s="19"/>
      <c r="I195" s="87" t="s">
        <v>1799</v>
      </c>
      <c r="J195" s="19"/>
      <c r="K195" s="19"/>
      <c r="L195" s="87" t="s">
        <v>1799</v>
      </c>
      <c r="M195" s="87"/>
      <c r="N195" s="19"/>
      <c r="O195" s="88"/>
    </row>
    <row r="196" spans="1:15" s="89" customFormat="1" ht="51" customHeight="1" x14ac:dyDescent="0.2">
      <c r="A196" s="711"/>
      <c r="B196" s="85" t="s">
        <v>1461</v>
      </c>
      <c r="C196" s="706"/>
      <c r="D196" s="86">
        <v>2799.86</v>
      </c>
      <c r="E196" s="163">
        <v>4889</v>
      </c>
      <c r="F196" s="20"/>
      <c r="G196" s="87" t="s">
        <v>1799</v>
      </c>
      <c r="H196" s="19"/>
      <c r="I196" s="87" t="s">
        <v>1799</v>
      </c>
      <c r="J196" s="19"/>
      <c r="K196" s="19"/>
      <c r="L196" s="87"/>
      <c r="M196" s="87" t="s">
        <v>1799</v>
      </c>
      <c r="N196" s="19"/>
      <c r="O196" s="88"/>
    </row>
    <row r="197" spans="1:15" s="89" customFormat="1" ht="51" customHeight="1" x14ac:dyDescent="0.2">
      <c r="A197" s="711"/>
      <c r="B197" s="85" t="s">
        <v>1416</v>
      </c>
      <c r="C197" s="706"/>
      <c r="D197" s="86">
        <v>150.88</v>
      </c>
      <c r="E197" s="163">
        <v>4890</v>
      </c>
      <c r="F197" s="20"/>
      <c r="G197" s="87" t="s">
        <v>1799</v>
      </c>
      <c r="H197" s="19"/>
      <c r="I197" s="87" t="s">
        <v>1799</v>
      </c>
      <c r="J197" s="19"/>
      <c r="K197" s="19"/>
      <c r="L197" s="87"/>
      <c r="M197" s="87" t="s">
        <v>1799</v>
      </c>
      <c r="N197" s="19"/>
      <c r="O197" s="88"/>
    </row>
    <row r="198" spans="1:15" s="89" customFormat="1" ht="51" customHeight="1" x14ac:dyDescent="0.2">
      <c r="A198" s="711"/>
      <c r="B198" s="85" t="s">
        <v>1462</v>
      </c>
      <c r="C198" s="706"/>
      <c r="D198" s="86">
        <v>305.2</v>
      </c>
      <c r="E198" s="163">
        <v>4891</v>
      </c>
      <c r="F198" s="20"/>
      <c r="G198" s="87" t="s">
        <v>1799</v>
      </c>
      <c r="H198" s="19"/>
      <c r="I198" s="87" t="s">
        <v>1799</v>
      </c>
      <c r="J198" s="19"/>
      <c r="K198" s="19"/>
      <c r="L198" s="87"/>
      <c r="M198" s="87" t="s">
        <v>1799</v>
      </c>
      <c r="N198" s="19"/>
      <c r="O198" s="88"/>
    </row>
    <row r="199" spans="1:15" s="89" customFormat="1" ht="51" customHeight="1" x14ac:dyDescent="0.2">
      <c r="A199" s="92" t="s">
        <v>2074</v>
      </c>
      <c r="B199" s="91" t="s">
        <v>1463</v>
      </c>
      <c r="C199" s="19" t="s">
        <v>4649</v>
      </c>
      <c r="D199" s="86">
        <v>2376</v>
      </c>
      <c r="E199" s="163">
        <v>4892</v>
      </c>
      <c r="F199" s="20"/>
      <c r="G199" s="87" t="s">
        <v>1799</v>
      </c>
      <c r="H199" s="19"/>
      <c r="I199" s="87" t="s">
        <v>1799</v>
      </c>
      <c r="J199" s="19"/>
      <c r="K199" s="19"/>
      <c r="L199" s="87" t="s">
        <v>1799</v>
      </c>
      <c r="M199" s="87"/>
      <c r="N199" s="19"/>
      <c r="O199" s="88"/>
    </row>
    <row r="200" spans="1:15" s="89" customFormat="1" ht="51" customHeight="1" x14ac:dyDescent="0.2">
      <c r="A200" s="711" t="s">
        <v>2075</v>
      </c>
      <c r="B200" s="85" t="s">
        <v>1461</v>
      </c>
      <c r="C200" s="706" t="s">
        <v>3446</v>
      </c>
      <c r="D200" s="86">
        <v>600</v>
      </c>
      <c r="E200" s="163">
        <v>4893</v>
      </c>
      <c r="F200" s="20"/>
      <c r="G200" s="87" t="s">
        <v>1799</v>
      </c>
      <c r="H200" s="19"/>
      <c r="I200" s="87" t="s">
        <v>1799</v>
      </c>
      <c r="J200" s="19"/>
      <c r="K200" s="19"/>
      <c r="L200" s="87"/>
      <c r="M200" s="87" t="s">
        <v>1799</v>
      </c>
      <c r="N200" s="19"/>
      <c r="O200" s="88"/>
    </row>
    <row r="201" spans="1:15" s="89" customFormat="1" ht="51" customHeight="1" x14ac:dyDescent="0.2">
      <c r="A201" s="711"/>
      <c r="B201" s="85" t="s">
        <v>229</v>
      </c>
      <c r="C201" s="706"/>
      <c r="D201" s="86">
        <v>1759</v>
      </c>
      <c r="E201" s="163">
        <v>4894</v>
      </c>
      <c r="F201" s="20"/>
      <c r="G201" s="87" t="s">
        <v>1799</v>
      </c>
      <c r="H201" s="19"/>
      <c r="I201" s="87" t="s">
        <v>1799</v>
      </c>
      <c r="J201" s="19"/>
      <c r="K201" s="19"/>
      <c r="L201" s="87"/>
      <c r="M201" s="87" t="s">
        <v>1799</v>
      </c>
      <c r="N201" s="19"/>
      <c r="O201" s="270"/>
    </row>
    <row r="202" spans="1:15" s="89" customFormat="1" ht="51" customHeight="1" x14ac:dyDescent="0.2">
      <c r="A202" s="711"/>
      <c r="B202" s="85" t="s">
        <v>1464</v>
      </c>
      <c r="C202" s="706"/>
      <c r="D202" s="86">
        <v>2207.8000000000002</v>
      </c>
      <c r="E202" s="163">
        <v>4895</v>
      </c>
      <c r="F202" s="20"/>
      <c r="G202" s="87" t="s">
        <v>1799</v>
      </c>
      <c r="H202" s="19"/>
      <c r="I202" s="87" t="s">
        <v>1799</v>
      </c>
      <c r="J202" s="19"/>
      <c r="K202" s="19"/>
      <c r="L202" s="87"/>
      <c r="M202" s="87" t="s">
        <v>1799</v>
      </c>
      <c r="N202" s="19"/>
      <c r="O202" s="88"/>
    </row>
    <row r="203" spans="1:15" s="89" customFormat="1" ht="51" customHeight="1" x14ac:dyDescent="0.2">
      <c r="A203" s="711"/>
      <c r="B203" s="85" t="s">
        <v>101</v>
      </c>
      <c r="C203" s="706"/>
      <c r="D203" s="86">
        <v>762.5</v>
      </c>
      <c r="E203" s="163">
        <v>4896</v>
      </c>
      <c r="F203" s="20"/>
      <c r="G203" s="87" t="s">
        <v>1799</v>
      </c>
      <c r="H203" s="19"/>
      <c r="I203" s="87" t="s">
        <v>1799</v>
      </c>
      <c r="J203" s="19"/>
      <c r="K203" s="19"/>
      <c r="L203" s="87" t="s">
        <v>1799</v>
      </c>
      <c r="M203" s="87"/>
      <c r="N203" s="19"/>
      <c r="O203" s="88"/>
    </row>
    <row r="204" spans="1:15" s="89" customFormat="1" ht="51" customHeight="1" x14ac:dyDescent="0.2">
      <c r="A204" s="711"/>
      <c r="B204" s="85" t="s">
        <v>1465</v>
      </c>
      <c r="C204" s="706"/>
      <c r="D204" s="86">
        <v>3243.1</v>
      </c>
      <c r="E204" s="163">
        <v>4897</v>
      </c>
      <c r="F204" s="20"/>
      <c r="G204" s="87" t="s">
        <v>1799</v>
      </c>
      <c r="H204" s="19"/>
      <c r="I204" s="87" t="s">
        <v>1799</v>
      </c>
      <c r="J204" s="19"/>
      <c r="K204" s="19"/>
      <c r="L204" s="87" t="s">
        <v>1799</v>
      </c>
      <c r="M204" s="87"/>
      <c r="N204" s="19"/>
      <c r="O204" s="88"/>
    </row>
    <row r="205" spans="1:15" s="89" customFormat="1" ht="51" customHeight="1" x14ac:dyDescent="0.2">
      <c r="A205" s="92" t="s">
        <v>2076</v>
      </c>
      <c r="B205" s="91" t="s">
        <v>1454</v>
      </c>
      <c r="C205" s="19" t="s">
        <v>3447</v>
      </c>
      <c r="D205" s="86">
        <v>254.25</v>
      </c>
      <c r="E205" s="163">
        <v>4898</v>
      </c>
      <c r="F205" s="20"/>
      <c r="G205" s="87" t="s">
        <v>1799</v>
      </c>
      <c r="H205" s="19"/>
      <c r="I205" s="87" t="s">
        <v>1799</v>
      </c>
      <c r="J205" s="19"/>
      <c r="K205" s="19"/>
      <c r="L205" s="87" t="s">
        <v>1799</v>
      </c>
      <c r="M205" s="87"/>
      <c r="N205" s="19"/>
      <c r="O205" s="88"/>
    </row>
    <row r="206" spans="1:15" s="89" customFormat="1" ht="51" customHeight="1" x14ac:dyDescent="0.2">
      <c r="A206" s="711" t="s">
        <v>2077</v>
      </c>
      <c r="B206" s="85" t="s">
        <v>1111</v>
      </c>
      <c r="C206" s="706" t="s">
        <v>4650</v>
      </c>
      <c r="D206" s="86">
        <v>140.44999999999999</v>
      </c>
      <c r="E206" s="163">
        <v>4899</v>
      </c>
      <c r="F206" s="20"/>
      <c r="G206" s="87" t="s">
        <v>1799</v>
      </c>
      <c r="H206" s="19"/>
      <c r="I206" s="87" t="s">
        <v>1799</v>
      </c>
      <c r="J206" s="19"/>
      <c r="K206" s="19"/>
      <c r="L206" s="87"/>
      <c r="M206" s="87" t="s">
        <v>1799</v>
      </c>
      <c r="N206" s="19"/>
      <c r="O206" s="88"/>
    </row>
    <row r="207" spans="1:15" s="89" customFormat="1" ht="51" customHeight="1" x14ac:dyDescent="0.2">
      <c r="A207" s="711"/>
      <c r="B207" s="85" t="s">
        <v>67</v>
      </c>
      <c r="C207" s="706"/>
      <c r="D207" s="86">
        <v>169.5</v>
      </c>
      <c r="E207" s="163">
        <v>4900</v>
      </c>
      <c r="F207" s="20"/>
      <c r="G207" s="87" t="s">
        <v>1799</v>
      </c>
      <c r="H207" s="19"/>
      <c r="I207" s="87" t="s">
        <v>1799</v>
      </c>
      <c r="J207" s="19"/>
      <c r="K207" s="19"/>
      <c r="L207" s="87"/>
      <c r="M207" s="87" t="s">
        <v>1799</v>
      </c>
      <c r="N207" s="19"/>
      <c r="O207" s="88"/>
    </row>
    <row r="208" spans="1:15" s="89" customFormat="1" ht="51" customHeight="1" x14ac:dyDescent="0.2">
      <c r="A208" s="711" t="s">
        <v>2078</v>
      </c>
      <c r="B208" s="85" t="s">
        <v>67</v>
      </c>
      <c r="C208" s="706" t="s">
        <v>4651</v>
      </c>
      <c r="D208" s="86">
        <v>282.5</v>
      </c>
      <c r="E208" s="163">
        <v>4901</v>
      </c>
      <c r="F208" s="20"/>
      <c r="G208" s="87" t="s">
        <v>1799</v>
      </c>
      <c r="H208" s="19"/>
      <c r="I208" s="87" t="s">
        <v>1799</v>
      </c>
      <c r="J208" s="19"/>
      <c r="K208" s="19"/>
      <c r="L208" s="87"/>
      <c r="M208" s="87" t="s">
        <v>1799</v>
      </c>
      <c r="N208" s="19"/>
      <c r="O208" s="88"/>
    </row>
    <row r="209" spans="1:15" s="89" customFormat="1" ht="51" customHeight="1" x14ac:dyDescent="0.2">
      <c r="A209" s="711"/>
      <c r="B209" s="85" t="s">
        <v>1111</v>
      </c>
      <c r="C209" s="706"/>
      <c r="D209" s="86">
        <v>284.08</v>
      </c>
      <c r="E209" s="163">
        <v>4902</v>
      </c>
      <c r="F209" s="20"/>
      <c r="G209" s="87" t="s">
        <v>1799</v>
      </c>
      <c r="H209" s="19"/>
      <c r="I209" s="87" t="s">
        <v>1799</v>
      </c>
      <c r="J209" s="19"/>
      <c r="K209" s="19"/>
      <c r="L209" s="87"/>
      <c r="M209" s="87" t="s">
        <v>1799</v>
      </c>
      <c r="N209" s="19"/>
      <c r="O209" s="88"/>
    </row>
    <row r="210" spans="1:15" s="89" customFormat="1" ht="51" customHeight="1" x14ac:dyDescent="0.2">
      <c r="A210" s="90" t="s">
        <v>2079</v>
      </c>
      <c r="B210" s="91" t="s">
        <v>4842</v>
      </c>
      <c r="C210" s="19" t="s">
        <v>4652</v>
      </c>
      <c r="D210" s="86">
        <v>6375</v>
      </c>
      <c r="E210" s="163">
        <v>4903</v>
      </c>
      <c r="F210" s="20"/>
      <c r="G210" s="87" t="s">
        <v>1799</v>
      </c>
      <c r="H210" s="19"/>
      <c r="I210" s="87" t="s">
        <v>1799</v>
      </c>
      <c r="J210" s="19"/>
      <c r="K210" s="19"/>
      <c r="L210" s="87" t="s">
        <v>1799</v>
      </c>
      <c r="M210" s="87"/>
      <c r="N210" s="19"/>
      <c r="O210" s="88"/>
    </row>
    <row r="211" spans="1:15" s="89" customFormat="1" ht="51" customHeight="1" x14ac:dyDescent="0.2">
      <c r="A211" s="90" t="s">
        <v>2080</v>
      </c>
      <c r="B211" s="91" t="s">
        <v>1466</v>
      </c>
      <c r="C211" s="19" t="s">
        <v>4653</v>
      </c>
      <c r="D211" s="86">
        <v>187.86</v>
      </c>
      <c r="E211" s="163">
        <v>4904</v>
      </c>
      <c r="F211" s="20"/>
      <c r="G211" s="87" t="s">
        <v>1799</v>
      </c>
      <c r="H211" s="19"/>
      <c r="I211" s="87" t="s">
        <v>1799</v>
      </c>
      <c r="J211" s="19"/>
      <c r="K211" s="19"/>
      <c r="L211" s="87" t="s">
        <v>1799</v>
      </c>
      <c r="M211" s="87"/>
      <c r="N211" s="19"/>
      <c r="O211" s="88"/>
    </row>
    <row r="212" spans="1:15" s="89" customFormat="1" ht="51" customHeight="1" x14ac:dyDescent="0.2">
      <c r="A212" s="90" t="s">
        <v>2081</v>
      </c>
      <c r="B212" s="91" t="s">
        <v>1467</v>
      </c>
      <c r="C212" s="19" t="s">
        <v>3448</v>
      </c>
      <c r="D212" s="86">
        <v>8701</v>
      </c>
      <c r="E212" s="163">
        <v>4905</v>
      </c>
      <c r="F212" s="20"/>
      <c r="G212" s="87" t="s">
        <v>1799</v>
      </c>
      <c r="H212" s="19"/>
      <c r="I212" s="87" t="s">
        <v>1799</v>
      </c>
      <c r="J212" s="19"/>
      <c r="K212" s="19"/>
      <c r="L212" s="87" t="s">
        <v>1799</v>
      </c>
      <c r="M212" s="87"/>
      <c r="N212" s="19"/>
      <c r="O212" s="88"/>
    </row>
    <row r="213" spans="1:15" s="89" customFormat="1" ht="20.100000000000001" customHeight="1" x14ac:dyDescent="0.2">
      <c r="A213" s="711" t="s">
        <v>2082</v>
      </c>
      <c r="B213" s="85" t="s">
        <v>815</v>
      </c>
      <c r="C213" s="715" t="s">
        <v>4654</v>
      </c>
      <c r="D213" s="86">
        <v>510</v>
      </c>
      <c r="E213" s="163">
        <v>4908</v>
      </c>
      <c r="F213" s="20"/>
      <c r="G213" s="87" t="s">
        <v>1799</v>
      </c>
      <c r="H213" s="19"/>
      <c r="I213" s="87" t="s">
        <v>1799</v>
      </c>
      <c r="J213" s="19"/>
      <c r="K213" s="19"/>
      <c r="L213" s="87" t="s">
        <v>1799</v>
      </c>
      <c r="M213" s="87"/>
      <c r="N213" s="19"/>
      <c r="O213" s="88"/>
    </row>
    <row r="214" spans="1:15" s="89" customFormat="1" ht="20.100000000000001" customHeight="1" x14ac:dyDescent="0.2">
      <c r="A214" s="711"/>
      <c r="B214" s="85" t="s">
        <v>818</v>
      </c>
      <c r="C214" s="715"/>
      <c r="D214" s="86">
        <v>340</v>
      </c>
      <c r="E214" s="163">
        <v>4909</v>
      </c>
      <c r="F214" s="20"/>
      <c r="G214" s="87" t="s">
        <v>1799</v>
      </c>
      <c r="H214" s="19"/>
      <c r="I214" s="87" t="s">
        <v>1799</v>
      </c>
      <c r="J214" s="19"/>
      <c r="K214" s="19"/>
      <c r="L214" s="87" t="s">
        <v>1799</v>
      </c>
      <c r="M214" s="87"/>
      <c r="N214" s="19"/>
      <c r="O214" s="88"/>
    </row>
    <row r="215" spans="1:15" s="89" customFormat="1" ht="20.100000000000001" customHeight="1" x14ac:dyDescent="0.2">
      <c r="A215" s="711"/>
      <c r="B215" s="85" t="s">
        <v>1371</v>
      </c>
      <c r="C215" s="715"/>
      <c r="D215" s="86">
        <v>340</v>
      </c>
      <c r="E215" s="163">
        <v>4910</v>
      </c>
      <c r="F215" s="20"/>
      <c r="G215" s="87" t="s">
        <v>1799</v>
      </c>
      <c r="H215" s="19"/>
      <c r="I215" s="87" t="s">
        <v>1799</v>
      </c>
      <c r="J215" s="19"/>
      <c r="K215" s="19"/>
      <c r="L215" s="87"/>
      <c r="M215" s="87" t="s">
        <v>1799</v>
      </c>
      <c r="N215" s="19"/>
      <c r="O215" s="88"/>
    </row>
    <row r="216" spans="1:15" s="89" customFormat="1" ht="20.100000000000001" customHeight="1" x14ac:dyDescent="0.2">
      <c r="A216" s="711"/>
      <c r="B216" s="85" t="s">
        <v>1198</v>
      </c>
      <c r="C216" s="715"/>
      <c r="D216" s="86">
        <v>340</v>
      </c>
      <c r="E216" s="163">
        <v>4911</v>
      </c>
      <c r="F216" s="20"/>
      <c r="G216" s="87" t="s">
        <v>1799</v>
      </c>
      <c r="H216" s="19"/>
      <c r="I216" s="87" t="s">
        <v>1799</v>
      </c>
      <c r="J216" s="19"/>
      <c r="K216" s="19"/>
      <c r="L216" s="87"/>
      <c r="M216" s="87" t="s">
        <v>1799</v>
      </c>
      <c r="N216" s="19"/>
      <c r="O216" s="88"/>
    </row>
    <row r="217" spans="1:15" s="89" customFormat="1" ht="20.100000000000001" customHeight="1" x14ac:dyDescent="0.2">
      <c r="A217" s="711"/>
      <c r="B217" s="85" t="s">
        <v>1372</v>
      </c>
      <c r="C217" s="715"/>
      <c r="D217" s="86">
        <v>390</v>
      </c>
      <c r="E217" s="163">
        <v>4912</v>
      </c>
      <c r="F217" s="20"/>
      <c r="G217" s="87" t="s">
        <v>1799</v>
      </c>
      <c r="H217" s="19"/>
      <c r="I217" s="87" t="s">
        <v>1799</v>
      </c>
      <c r="J217" s="19"/>
      <c r="K217" s="19"/>
      <c r="L217" s="87"/>
      <c r="M217" s="87" t="s">
        <v>1799</v>
      </c>
      <c r="N217" s="19"/>
      <c r="O217" s="88"/>
    </row>
    <row r="218" spans="1:15" s="89" customFormat="1" ht="20.100000000000001" customHeight="1" x14ac:dyDescent="0.2">
      <c r="A218" s="711"/>
      <c r="B218" s="85" t="s">
        <v>819</v>
      </c>
      <c r="C218" s="715"/>
      <c r="D218" s="86">
        <v>390</v>
      </c>
      <c r="E218" s="163">
        <v>4913</v>
      </c>
      <c r="F218" s="20"/>
      <c r="G218" s="87" t="s">
        <v>1799</v>
      </c>
      <c r="H218" s="19"/>
      <c r="I218" s="87" t="s">
        <v>1799</v>
      </c>
      <c r="J218" s="19"/>
      <c r="K218" s="19"/>
      <c r="L218" s="87"/>
      <c r="M218" s="87" t="s">
        <v>1799</v>
      </c>
      <c r="N218" s="19"/>
      <c r="O218" s="88"/>
    </row>
    <row r="219" spans="1:15" s="89" customFormat="1" ht="20.100000000000001" customHeight="1" x14ac:dyDescent="0.2">
      <c r="A219" s="711"/>
      <c r="B219" s="85" t="s">
        <v>495</v>
      </c>
      <c r="C219" s="715"/>
      <c r="D219" s="86">
        <v>390</v>
      </c>
      <c r="E219" s="163">
        <v>4914</v>
      </c>
      <c r="F219" s="20"/>
      <c r="G219" s="87" t="s">
        <v>1799</v>
      </c>
      <c r="H219" s="19"/>
      <c r="I219" s="87" t="s">
        <v>1799</v>
      </c>
      <c r="J219" s="19"/>
      <c r="K219" s="19"/>
      <c r="L219" s="87" t="s">
        <v>1799</v>
      </c>
      <c r="M219" s="87"/>
      <c r="N219" s="19"/>
      <c r="O219" s="88"/>
    </row>
    <row r="220" spans="1:15" s="89" customFormat="1" ht="20.100000000000001" customHeight="1" x14ac:dyDescent="0.2">
      <c r="A220" s="711"/>
      <c r="B220" s="85" t="s">
        <v>1373</v>
      </c>
      <c r="C220" s="715"/>
      <c r="D220" s="86">
        <v>255</v>
      </c>
      <c r="E220" s="163">
        <v>4915</v>
      </c>
      <c r="F220" s="20"/>
      <c r="G220" s="87" t="s">
        <v>1799</v>
      </c>
      <c r="H220" s="19"/>
      <c r="I220" s="87" t="s">
        <v>1799</v>
      </c>
      <c r="J220" s="19"/>
      <c r="K220" s="19"/>
      <c r="L220" s="87" t="s">
        <v>1799</v>
      </c>
      <c r="M220" s="87"/>
      <c r="N220" s="19"/>
      <c r="O220" s="88"/>
    </row>
    <row r="221" spans="1:15" s="89" customFormat="1" ht="20.100000000000001" customHeight="1" x14ac:dyDescent="0.2">
      <c r="A221" s="711"/>
      <c r="B221" s="85" t="s">
        <v>494</v>
      </c>
      <c r="C221" s="715"/>
      <c r="D221" s="86">
        <v>255</v>
      </c>
      <c r="E221" s="163">
        <v>4916</v>
      </c>
      <c r="F221" s="20"/>
      <c r="G221" s="87" t="s">
        <v>1799</v>
      </c>
      <c r="H221" s="19"/>
      <c r="I221" s="87" t="s">
        <v>1799</v>
      </c>
      <c r="J221" s="19"/>
      <c r="K221" s="19"/>
      <c r="L221" s="87" t="s">
        <v>1799</v>
      </c>
      <c r="M221" s="87"/>
      <c r="N221" s="19"/>
      <c r="O221" s="88"/>
    </row>
    <row r="222" spans="1:15" s="89" customFormat="1" ht="20.100000000000001" customHeight="1" x14ac:dyDescent="0.2">
      <c r="A222" s="711"/>
      <c r="B222" s="85" t="s">
        <v>822</v>
      </c>
      <c r="C222" s="715"/>
      <c r="D222" s="86">
        <v>255</v>
      </c>
      <c r="E222" s="163">
        <v>4917</v>
      </c>
      <c r="F222" s="20"/>
      <c r="G222" s="87" t="s">
        <v>1799</v>
      </c>
      <c r="H222" s="19"/>
      <c r="I222" s="87" t="s">
        <v>1799</v>
      </c>
      <c r="J222" s="19"/>
      <c r="K222" s="19"/>
      <c r="L222" s="87" t="s">
        <v>1799</v>
      </c>
      <c r="M222" s="87"/>
      <c r="N222" s="19"/>
      <c r="O222" s="88"/>
    </row>
    <row r="223" spans="1:15" s="89" customFormat="1" ht="20.100000000000001" customHeight="1" x14ac:dyDescent="0.2">
      <c r="A223" s="711"/>
      <c r="B223" s="85" t="s">
        <v>488</v>
      </c>
      <c r="C223" s="715"/>
      <c r="D223" s="86">
        <v>714</v>
      </c>
      <c r="E223" s="163">
        <v>4918</v>
      </c>
      <c r="F223" s="20"/>
      <c r="G223" s="87" t="s">
        <v>1799</v>
      </c>
      <c r="H223" s="19"/>
      <c r="I223" s="87" t="s">
        <v>1799</v>
      </c>
      <c r="J223" s="19"/>
      <c r="K223" s="19"/>
      <c r="L223" s="87"/>
      <c r="M223" s="87" t="s">
        <v>1799</v>
      </c>
      <c r="N223" s="19"/>
      <c r="O223" s="88"/>
    </row>
    <row r="224" spans="1:15" s="89" customFormat="1" ht="20.100000000000001" customHeight="1" x14ac:dyDescent="0.2">
      <c r="A224" s="711"/>
      <c r="B224" s="85" t="s">
        <v>823</v>
      </c>
      <c r="C224" s="715"/>
      <c r="D224" s="86">
        <v>714</v>
      </c>
      <c r="E224" s="163">
        <v>4919</v>
      </c>
      <c r="F224" s="20"/>
      <c r="G224" s="87" t="s">
        <v>1799</v>
      </c>
      <c r="H224" s="19"/>
      <c r="I224" s="87" t="s">
        <v>1799</v>
      </c>
      <c r="J224" s="19"/>
      <c r="K224" s="19"/>
      <c r="L224" s="87"/>
      <c r="M224" s="87" t="s">
        <v>1799</v>
      </c>
      <c r="N224" s="19"/>
      <c r="O224" s="88"/>
    </row>
    <row r="225" spans="1:15" s="89" customFormat="1" ht="20.100000000000001" customHeight="1" x14ac:dyDescent="0.2">
      <c r="A225" s="711"/>
      <c r="B225" s="85" t="s">
        <v>487</v>
      </c>
      <c r="C225" s="715"/>
      <c r="D225" s="86">
        <v>85</v>
      </c>
      <c r="E225" s="163">
        <v>4920</v>
      </c>
      <c r="F225" s="20"/>
      <c r="G225" s="87" t="s">
        <v>1799</v>
      </c>
      <c r="H225" s="19"/>
      <c r="I225" s="87" t="s">
        <v>1799</v>
      </c>
      <c r="J225" s="19"/>
      <c r="K225" s="19"/>
      <c r="L225" s="87"/>
      <c r="M225" s="87" t="s">
        <v>1799</v>
      </c>
      <c r="N225" s="19"/>
      <c r="O225" s="88"/>
    </row>
    <row r="226" spans="1:15" s="89" customFormat="1" ht="20.100000000000001" customHeight="1" x14ac:dyDescent="0.2">
      <c r="A226" s="711"/>
      <c r="B226" s="85" t="s">
        <v>1468</v>
      </c>
      <c r="C226" s="715"/>
      <c r="D226" s="86">
        <v>85</v>
      </c>
      <c r="E226" s="163">
        <v>4921</v>
      </c>
      <c r="F226" s="20"/>
      <c r="G226" s="87" t="s">
        <v>1799</v>
      </c>
      <c r="H226" s="19"/>
      <c r="I226" s="87" t="s">
        <v>1799</v>
      </c>
      <c r="J226" s="19"/>
      <c r="K226" s="19"/>
      <c r="L226" s="87"/>
      <c r="M226" s="87" t="s">
        <v>1799</v>
      </c>
      <c r="N226" s="19"/>
      <c r="O226" s="88"/>
    </row>
    <row r="227" spans="1:15" s="89" customFormat="1" ht="20.100000000000001" customHeight="1" x14ac:dyDescent="0.2">
      <c r="A227" s="711"/>
      <c r="B227" s="85" t="s">
        <v>1375</v>
      </c>
      <c r="C227" s="715"/>
      <c r="D227" s="86">
        <v>340</v>
      </c>
      <c r="E227" s="163">
        <v>4922</v>
      </c>
      <c r="F227" s="20"/>
      <c r="G227" s="87" t="s">
        <v>1799</v>
      </c>
      <c r="H227" s="19"/>
      <c r="I227" s="87" t="s">
        <v>1799</v>
      </c>
      <c r="J227" s="19"/>
      <c r="K227" s="19"/>
      <c r="L227" s="87" t="s">
        <v>1799</v>
      </c>
      <c r="M227" s="87"/>
      <c r="N227" s="19"/>
      <c r="O227" s="88"/>
    </row>
    <row r="228" spans="1:15" s="89" customFormat="1" ht="20.100000000000001" customHeight="1" x14ac:dyDescent="0.2">
      <c r="A228" s="711"/>
      <c r="B228" s="85" t="s">
        <v>1376</v>
      </c>
      <c r="C228" s="715"/>
      <c r="D228" s="86">
        <v>340</v>
      </c>
      <c r="E228" s="163">
        <v>4923</v>
      </c>
      <c r="F228" s="20"/>
      <c r="G228" s="87" t="s">
        <v>1799</v>
      </c>
      <c r="H228" s="19"/>
      <c r="I228" s="87" t="s">
        <v>1799</v>
      </c>
      <c r="J228" s="19"/>
      <c r="K228" s="19"/>
      <c r="L228" s="87" t="s">
        <v>1799</v>
      </c>
      <c r="M228" s="87"/>
      <c r="N228" s="19"/>
      <c r="O228" s="88"/>
    </row>
    <row r="229" spans="1:15" s="89" customFormat="1" ht="20.100000000000001" customHeight="1" x14ac:dyDescent="0.2">
      <c r="A229" s="711"/>
      <c r="B229" s="85" t="s">
        <v>827</v>
      </c>
      <c r="C229" s="715"/>
      <c r="D229" s="86">
        <v>340</v>
      </c>
      <c r="E229" s="163">
        <v>4924</v>
      </c>
      <c r="F229" s="20"/>
      <c r="G229" s="87" t="s">
        <v>1799</v>
      </c>
      <c r="H229" s="19"/>
      <c r="I229" s="87" t="s">
        <v>1799</v>
      </c>
      <c r="J229" s="19"/>
      <c r="K229" s="19"/>
      <c r="L229" s="87" t="s">
        <v>1799</v>
      </c>
      <c r="M229" s="87"/>
      <c r="N229" s="19"/>
      <c r="O229" s="88"/>
    </row>
    <row r="230" spans="1:15" s="89" customFormat="1" ht="20.100000000000001" customHeight="1" x14ac:dyDescent="0.2">
      <c r="A230" s="711"/>
      <c r="B230" s="85" t="s">
        <v>509</v>
      </c>
      <c r="C230" s="715"/>
      <c r="D230" s="86">
        <v>425</v>
      </c>
      <c r="E230" s="163">
        <v>4925</v>
      </c>
      <c r="F230" s="20"/>
      <c r="G230" s="87" t="s">
        <v>1799</v>
      </c>
      <c r="H230" s="19"/>
      <c r="I230" s="87" t="s">
        <v>1799</v>
      </c>
      <c r="J230" s="19"/>
      <c r="K230" s="19"/>
      <c r="L230" s="87"/>
      <c r="M230" s="87" t="s">
        <v>1799</v>
      </c>
      <c r="N230" s="19"/>
      <c r="O230" s="88"/>
    </row>
    <row r="231" spans="1:15" s="89" customFormat="1" ht="20.100000000000001" customHeight="1" x14ac:dyDescent="0.2">
      <c r="A231" s="711"/>
      <c r="B231" s="85" t="s">
        <v>1378</v>
      </c>
      <c r="C231" s="715"/>
      <c r="D231" s="86">
        <v>425</v>
      </c>
      <c r="E231" s="163">
        <v>4926</v>
      </c>
      <c r="F231" s="20"/>
      <c r="G231" s="87" t="s">
        <v>1799</v>
      </c>
      <c r="H231" s="19"/>
      <c r="I231" s="87" t="s">
        <v>1799</v>
      </c>
      <c r="J231" s="19"/>
      <c r="K231" s="19"/>
      <c r="L231" s="87"/>
      <c r="M231" s="87" t="s">
        <v>1799</v>
      </c>
      <c r="N231" s="19"/>
      <c r="O231" s="88"/>
    </row>
    <row r="232" spans="1:15" s="89" customFormat="1" ht="20.100000000000001" customHeight="1" x14ac:dyDescent="0.2">
      <c r="A232" s="711"/>
      <c r="B232" s="85" t="s">
        <v>531</v>
      </c>
      <c r="C232" s="715"/>
      <c r="D232" s="86">
        <v>544</v>
      </c>
      <c r="E232" s="163">
        <v>4927</v>
      </c>
      <c r="F232" s="20"/>
      <c r="G232" s="87" t="s">
        <v>1799</v>
      </c>
      <c r="H232" s="19"/>
      <c r="I232" s="87" t="s">
        <v>1799</v>
      </c>
      <c r="J232" s="19"/>
      <c r="K232" s="19"/>
      <c r="L232" s="87"/>
      <c r="M232" s="87" t="s">
        <v>1799</v>
      </c>
      <c r="N232" s="19"/>
      <c r="O232" s="88"/>
    </row>
    <row r="233" spans="1:15" s="89" customFormat="1" ht="20.100000000000001" customHeight="1" x14ac:dyDescent="0.2">
      <c r="A233" s="711"/>
      <c r="B233" s="85" t="s">
        <v>1379</v>
      </c>
      <c r="C233" s="715"/>
      <c r="D233" s="86">
        <v>544</v>
      </c>
      <c r="E233" s="163">
        <v>4928</v>
      </c>
      <c r="F233" s="20"/>
      <c r="G233" s="87" t="s">
        <v>1799</v>
      </c>
      <c r="H233" s="19"/>
      <c r="I233" s="87" t="s">
        <v>1799</v>
      </c>
      <c r="J233" s="19"/>
      <c r="K233" s="19"/>
      <c r="L233" s="87"/>
      <c r="M233" s="87" t="s">
        <v>1799</v>
      </c>
      <c r="N233" s="19"/>
      <c r="O233" s="88"/>
    </row>
    <row r="234" spans="1:15" s="89" customFormat="1" ht="20.100000000000001" customHeight="1" x14ac:dyDescent="0.2">
      <c r="A234" s="711"/>
      <c r="B234" s="85" t="s">
        <v>532</v>
      </c>
      <c r="C234" s="715"/>
      <c r="D234" s="86">
        <v>544</v>
      </c>
      <c r="E234" s="163">
        <v>4929</v>
      </c>
      <c r="F234" s="20"/>
      <c r="G234" s="87" t="s">
        <v>1799</v>
      </c>
      <c r="H234" s="19"/>
      <c r="I234" s="87" t="s">
        <v>1799</v>
      </c>
      <c r="J234" s="19"/>
      <c r="K234" s="19"/>
      <c r="L234" s="87" t="s">
        <v>1799</v>
      </c>
      <c r="M234" s="87"/>
      <c r="N234" s="19"/>
      <c r="O234" s="88"/>
    </row>
    <row r="235" spans="1:15" s="89" customFormat="1" ht="20.100000000000001" customHeight="1" x14ac:dyDescent="0.2">
      <c r="A235" s="711"/>
      <c r="B235" s="85" t="s">
        <v>1380</v>
      </c>
      <c r="C235" s="715"/>
      <c r="D235" s="86">
        <v>544</v>
      </c>
      <c r="E235" s="163">
        <v>4930</v>
      </c>
      <c r="F235" s="20"/>
      <c r="G235" s="87" t="s">
        <v>1799</v>
      </c>
      <c r="H235" s="19"/>
      <c r="I235" s="87" t="s">
        <v>1799</v>
      </c>
      <c r="J235" s="19"/>
      <c r="K235" s="19"/>
      <c r="L235" s="87" t="s">
        <v>1799</v>
      </c>
      <c r="M235" s="87"/>
      <c r="N235" s="19"/>
      <c r="O235" s="88"/>
    </row>
    <row r="236" spans="1:15" s="89" customFormat="1" ht="20.100000000000001" customHeight="1" x14ac:dyDescent="0.2">
      <c r="A236" s="711"/>
      <c r="B236" s="85" t="s">
        <v>835</v>
      </c>
      <c r="C236" s="715"/>
      <c r="D236" s="86">
        <v>527</v>
      </c>
      <c r="E236" s="163">
        <v>4931</v>
      </c>
      <c r="F236" s="20"/>
      <c r="G236" s="87" t="s">
        <v>1799</v>
      </c>
      <c r="H236" s="19"/>
      <c r="I236" s="87" t="s">
        <v>1799</v>
      </c>
      <c r="J236" s="19"/>
      <c r="K236" s="19"/>
      <c r="L236" s="87" t="s">
        <v>1799</v>
      </c>
      <c r="M236" s="87"/>
      <c r="N236" s="19"/>
      <c r="O236" s="88"/>
    </row>
    <row r="237" spans="1:15" s="89" customFormat="1" ht="20.100000000000001" customHeight="1" x14ac:dyDescent="0.2">
      <c r="A237" s="711"/>
      <c r="B237" s="85" t="s">
        <v>1385</v>
      </c>
      <c r="C237" s="715"/>
      <c r="D237" s="86">
        <v>544</v>
      </c>
      <c r="E237" s="163">
        <v>4932</v>
      </c>
      <c r="F237" s="20"/>
      <c r="G237" s="87" t="s">
        <v>1799</v>
      </c>
      <c r="H237" s="19"/>
      <c r="I237" s="87" t="s">
        <v>1799</v>
      </c>
      <c r="J237" s="19"/>
      <c r="K237" s="19"/>
      <c r="L237" s="87" t="s">
        <v>1799</v>
      </c>
      <c r="M237" s="87"/>
      <c r="N237" s="19"/>
      <c r="O237" s="88"/>
    </row>
    <row r="238" spans="1:15" s="89" customFormat="1" ht="20.100000000000001" customHeight="1" x14ac:dyDescent="0.2">
      <c r="A238" s="711"/>
      <c r="B238" s="85" t="s">
        <v>1386</v>
      </c>
      <c r="C238" s="715"/>
      <c r="D238" s="86">
        <v>544</v>
      </c>
      <c r="E238" s="163">
        <v>4933</v>
      </c>
      <c r="F238" s="20"/>
      <c r="G238" s="87" t="s">
        <v>1799</v>
      </c>
      <c r="H238" s="19"/>
      <c r="I238" s="87" t="s">
        <v>1799</v>
      </c>
      <c r="J238" s="19"/>
      <c r="K238" s="19"/>
      <c r="L238" s="87"/>
      <c r="M238" s="87" t="s">
        <v>1799</v>
      </c>
      <c r="N238" s="19"/>
      <c r="O238" s="88"/>
    </row>
    <row r="239" spans="1:15" s="89" customFormat="1" ht="20.100000000000001" customHeight="1" x14ac:dyDescent="0.2">
      <c r="A239" s="711"/>
      <c r="B239" s="85" t="s">
        <v>1469</v>
      </c>
      <c r="C239" s="715"/>
      <c r="D239" s="86">
        <v>544</v>
      </c>
      <c r="E239" s="163">
        <v>4934</v>
      </c>
      <c r="F239" s="20"/>
      <c r="G239" s="87" t="s">
        <v>1799</v>
      </c>
      <c r="H239" s="19"/>
      <c r="I239" s="87" t="s">
        <v>1799</v>
      </c>
      <c r="J239" s="19"/>
      <c r="K239" s="19"/>
      <c r="L239" s="87"/>
      <c r="M239" s="87" t="s">
        <v>1799</v>
      </c>
      <c r="N239" s="19"/>
      <c r="O239" s="88"/>
    </row>
    <row r="240" spans="1:15" s="89" customFormat="1" ht="20.100000000000001" customHeight="1" x14ac:dyDescent="0.2">
      <c r="A240" s="711"/>
      <c r="B240" s="85" t="s">
        <v>518</v>
      </c>
      <c r="C240" s="715"/>
      <c r="D240" s="86">
        <v>476</v>
      </c>
      <c r="E240" s="163">
        <v>4935</v>
      </c>
      <c r="F240" s="20"/>
      <c r="G240" s="87" t="s">
        <v>1799</v>
      </c>
      <c r="H240" s="19"/>
      <c r="I240" s="87" t="s">
        <v>1799</v>
      </c>
      <c r="J240" s="19"/>
      <c r="K240" s="19"/>
      <c r="L240" s="87"/>
      <c r="M240" s="87" t="s">
        <v>1799</v>
      </c>
      <c r="N240" s="19"/>
      <c r="O240" s="88"/>
    </row>
    <row r="241" spans="1:15" s="89" customFormat="1" ht="20.100000000000001" customHeight="1" x14ac:dyDescent="0.2">
      <c r="A241" s="711"/>
      <c r="B241" s="85" t="s">
        <v>1383</v>
      </c>
      <c r="C241" s="715"/>
      <c r="D241" s="86">
        <v>476</v>
      </c>
      <c r="E241" s="163">
        <v>4936</v>
      </c>
      <c r="F241" s="20"/>
      <c r="G241" s="87" t="s">
        <v>1799</v>
      </c>
      <c r="H241" s="19"/>
      <c r="I241" s="87" t="s">
        <v>1799</v>
      </c>
      <c r="J241" s="19"/>
      <c r="K241" s="19"/>
      <c r="L241" s="87"/>
      <c r="M241" s="87" t="s">
        <v>1799</v>
      </c>
      <c r="N241" s="19"/>
      <c r="O241" s="88"/>
    </row>
    <row r="242" spans="1:15" s="89" customFormat="1" ht="20.100000000000001" customHeight="1" x14ac:dyDescent="0.2">
      <c r="A242" s="711"/>
      <c r="B242" s="85" t="s">
        <v>1381</v>
      </c>
      <c r="C242" s="715"/>
      <c r="D242" s="86">
        <v>255</v>
      </c>
      <c r="E242" s="163">
        <v>4937</v>
      </c>
      <c r="F242" s="20"/>
      <c r="G242" s="87" t="s">
        <v>1799</v>
      </c>
      <c r="H242" s="19"/>
      <c r="I242" s="87" t="s">
        <v>1799</v>
      </c>
      <c r="J242" s="19"/>
      <c r="K242" s="19"/>
      <c r="L242" s="87" t="s">
        <v>1799</v>
      </c>
      <c r="M242" s="87"/>
      <c r="N242" s="19"/>
      <c r="O242" s="88"/>
    </row>
    <row r="243" spans="1:15" s="89" customFormat="1" ht="51" customHeight="1" x14ac:dyDescent="0.2">
      <c r="A243" s="92" t="s">
        <v>2083</v>
      </c>
      <c r="B243" s="85" t="s">
        <v>1470</v>
      </c>
      <c r="C243" s="19" t="s">
        <v>4469</v>
      </c>
      <c r="D243" s="86">
        <v>129.94999999999999</v>
      </c>
      <c r="E243" s="163">
        <v>4940</v>
      </c>
      <c r="F243" s="20"/>
      <c r="G243" s="87" t="s">
        <v>1799</v>
      </c>
      <c r="H243" s="19"/>
      <c r="I243" s="87" t="s">
        <v>1799</v>
      </c>
      <c r="J243" s="19"/>
      <c r="K243" s="19"/>
      <c r="L243" s="87" t="s">
        <v>1799</v>
      </c>
      <c r="M243" s="87"/>
      <c r="N243" s="19"/>
      <c r="O243" s="88"/>
    </row>
    <row r="244" spans="1:15" s="89" customFormat="1" ht="51" customHeight="1" x14ac:dyDescent="0.2">
      <c r="A244" s="92" t="s">
        <v>2084</v>
      </c>
      <c r="B244" s="85" t="s">
        <v>1471</v>
      </c>
      <c r="C244" s="19" t="s">
        <v>4655</v>
      </c>
      <c r="D244" s="86">
        <v>639</v>
      </c>
      <c r="E244" s="163">
        <v>4944</v>
      </c>
      <c r="F244" s="20"/>
      <c r="G244" s="87" t="s">
        <v>1799</v>
      </c>
      <c r="H244" s="19"/>
      <c r="I244" s="87" t="s">
        <v>1799</v>
      </c>
      <c r="J244" s="19"/>
      <c r="K244" s="19"/>
      <c r="L244" s="87" t="s">
        <v>1799</v>
      </c>
      <c r="M244" s="87"/>
      <c r="N244" s="19"/>
      <c r="O244" s="88"/>
    </row>
    <row r="245" spans="1:15" s="89" customFormat="1" ht="51" customHeight="1" x14ac:dyDescent="0.2">
      <c r="A245" s="92" t="s">
        <v>2085</v>
      </c>
      <c r="B245" s="85" t="s">
        <v>752</v>
      </c>
      <c r="C245" s="19" t="s">
        <v>4469</v>
      </c>
      <c r="D245" s="86">
        <v>256</v>
      </c>
      <c r="E245" s="163">
        <v>4942</v>
      </c>
      <c r="F245" s="20"/>
      <c r="G245" s="87" t="s">
        <v>1799</v>
      </c>
      <c r="H245" s="19"/>
      <c r="I245" s="87" t="s">
        <v>1799</v>
      </c>
      <c r="J245" s="19"/>
      <c r="K245" s="19"/>
      <c r="L245" s="87" t="s">
        <v>1799</v>
      </c>
      <c r="M245" s="87"/>
      <c r="N245" s="19"/>
      <c r="O245" s="88"/>
    </row>
    <row r="246" spans="1:15" s="89" customFormat="1" ht="51" customHeight="1" x14ac:dyDescent="0.2">
      <c r="A246" s="711" t="s">
        <v>2086</v>
      </c>
      <c r="B246" s="85" t="s">
        <v>67</v>
      </c>
      <c r="C246" s="706" t="s">
        <v>4656</v>
      </c>
      <c r="D246" s="86">
        <v>282.5</v>
      </c>
      <c r="E246" s="163">
        <v>4943</v>
      </c>
      <c r="F246" s="20"/>
      <c r="G246" s="87" t="s">
        <v>1799</v>
      </c>
      <c r="H246" s="19"/>
      <c r="I246" s="87" t="s">
        <v>1799</v>
      </c>
      <c r="J246" s="19"/>
      <c r="K246" s="19"/>
      <c r="L246" s="87"/>
      <c r="M246" s="87" t="s">
        <v>1799</v>
      </c>
      <c r="N246" s="19"/>
      <c r="O246" s="88"/>
    </row>
    <row r="247" spans="1:15" s="89" customFormat="1" ht="51" customHeight="1" x14ac:dyDescent="0.2">
      <c r="A247" s="711"/>
      <c r="B247" s="85" t="s">
        <v>1111</v>
      </c>
      <c r="C247" s="706"/>
      <c r="D247" s="86">
        <v>284.08</v>
      </c>
      <c r="E247" s="163">
        <v>4944</v>
      </c>
      <c r="F247" s="20"/>
      <c r="G247" s="87" t="s">
        <v>1799</v>
      </c>
      <c r="H247" s="19"/>
      <c r="I247" s="87" t="s">
        <v>1799</v>
      </c>
      <c r="J247" s="19"/>
      <c r="K247" s="19"/>
      <c r="L247" s="87"/>
      <c r="M247" s="87" t="s">
        <v>1799</v>
      </c>
      <c r="N247" s="19"/>
      <c r="O247" s="88"/>
    </row>
    <row r="248" spans="1:15" s="89" customFormat="1" ht="51" customHeight="1" x14ac:dyDescent="0.2">
      <c r="A248" s="92" t="s">
        <v>2087</v>
      </c>
      <c r="B248" s="85" t="s">
        <v>1472</v>
      </c>
      <c r="C248" s="19" t="s">
        <v>4657</v>
      </c>
      <c r="D248" s="86">
        <v>423.75</v>
      </c>
      <c r="E248" s="163">
        <v>4948</v>
      </c>
      <c r="F248" s="20"/>
      <c r="G248" s="87" t="s">
        <v>1799</v>
      </c>
      <c r="H248" s="19"/>
      <c r="I248" s="87" t="s">
        <v>1799</v>
      </c>
      <c r="J248" s="19"/>
      <c r="K248" s="19"/>
      <c r="L248" s="87"/>
      <c r="M248" s="87" t="s">
        <v>1799</v>
      </c>
      <c r="N248" s="19"/>
      <c r="O248" s="88"/>
    </row>
    <row r="249" spans="1:15" s="89" customFormat="1" ht="51" customHeight="1" x14ac:dyDescent="0.2">
      <c r="A249" s="90" t="s">
        <v>2088</v>
      </c>
      <c r="B249" s="85" t="s">
        <v>1473</v>
      </c>
      <c r="C249" s="19" t="s">
        <v>3449</v>
      </c>
      <c r="D249" s="86">
        <v>457</v>
      </c>
      <c r="E249" s="163">
        <v>4949</v>
      </c>
      <c r="F249" s="20"/>
      <c r="G249" s="87" t="s">
        <v>1799</v>
      </c>
      <c r="H249" s="19"/>
      <c r="I249" s="87" t="s">
        <v>1799</v>
      </c>
      <c r="J249" s="19"/>
      <c r="K249" s="19"/>
      <c r="L249" s="87"/>
      <c r="M249" s="87" t="s">
        <v>1799</v>
      </c>
      <c r="N249" s="19"/>
      <c r="O249" s="88"/>
    </row>
    <row r="250" spans="1:15" s="89" customFormat="1" ht="51" customHeight="1" x14ac:dyDescent="0.2">
      <c r="A250" s="92" t="s">
        <v>2089</v>
      </c>
      <c r="B250" s="85" t="s">
        <v>1473</v>
      </c>
      <c r="C250" s="129" t="s">
        <v>3449</v>
      </c>
      <c r="D250" s="86">
        <v>457</v>
      </c>
      <c r="E250" s="163">
        <v>4950</v>
      </c>
      <c r="F250" s="20"/>
      <c r="G250" s="87" t="s">
        <v>1799</v>
      </c>
      <c r="H250" s="19"/>
      <c r="I250" s="87" t="s">
        <v>1799</v>
      </c>
      <c r="J250" s="19"/>
      <c r="K250" s="19"/>
      <c r="L250" s="87" t="s">
        <v>1799</v>
      </c>
      <c r="M250" s="87"/>
      <c r="N250" s="19"/>
      <c r="O250" s="88"/>
    </row>
    <row r="251" spans="1:15" s="89" customFormat="1" ht="51" customHeight="1" x14ac:dyDescent="0.2">
      <c r="A251" s="711" t="s">
        <v>2090</v>
      </c>
      <c r="B251" s="85" t="s">
        <v>1474</v>
      </c>
      <c r="C251" s="706" t="s">
        <v>4658</v>
      </c>
      <c r="D251" s="86">
        <v>395.5</v>
      </c>
      <c r="E251" s="163">
        <v>4953</v>
      </c>
      <c r="F251" s="20"/>
      <c r="G251" s="87" t="s">
        <v>1799</v>
      </c>
      <c r="H251" s="19"/>
      <c r="I251" s="87" t="s">
        <v>1799</v>
      </c>
      <c r="J251" s="19"/>
      <c r="K251" s="19"/>
      <c r="L251" s="87" t="s">
        <v>1799</v>
      </c>
      <c r="M251" s="87"/>
      <c r="N251" s="19"/>
      <c r="O251" s="88"/>
    </row>
    <row r="252" spans="1:15" s="89" customFormat="1" ht="51" customHeight="1" x14ac:dyDescent="0.2">
      <c r="A252" s="711"/>
      <c r="B252" s="85" t="s">
        <v>1475</v>
      </c>
      <c r="C252" s="706"/>
      <c r="D252" s="86">
        <v>397.71</v>
      </c>
      <c r="E252" s="163">
        <v>4954</v>
      </c>
      <c r="F252" s="20"/>
      <c r="G252" s="87" t="s">
        <v>1799</v>
      </c>
      <c r="H252" s="19"/>
      <c r="I252" s="87" t="s">
        <v>1799</v>
      </c>
      <c r="J252" s="19"/>
      <c r="K252" s="19"/>
      <c r="L252" s="87" t="s">
        <v>1799</v>
      </c>
      <c r="M252" s="87"/>
      <c r="N252" s="19"/>
      <c r="O252" s="88"/>
    </row>
    <row r="253" spans="1:15" s="89" customFormat="1" ht="51" customHeight="1" x14ac:dyDescent="0.2">
      <c r="A253" s="711" t="s">
        <v>1802</v>
      </c>
      <c r="B253" s="85" t="s">
        <v>1475</v>
      </c>
      <c r="C253" s="706" t="s">
        <v>3450</v>
      </c>
      <c r="D253" s="86">
        <v>152.55000000000001</v>
      </c>
      <c r="E253" s="163">
        <v>4951</v>
      </c>
      <c r="F253" s="20"/>
      <c r="G253" s="87" t="s">
        <v>1799</v>
      </c>
      <c r="H253" s="19"/>
      <c r="I253" s="87" t="s">
        <v>1799</v>
      </c>
      <c r="J253" s="19"/>
      <c r="K253" s="19"/>
      <c r="L253" s="87"/>
      <c r="M253" s="87" t="s">
        <v>1799</v>
      </c>
      <c r="N253" s="19"/>
      <c r="O253" s="88"/>
    </row>
    <row r="254" spans="1:15" s="89" customFormat="1" ht="51" customHeight="1" x14ac:dyDescent="0.2">
      <c r="A254" s="711"/>
      <c r="B254" s="85" t="s">
        <v>1474</v>
      </c>
      <c r="C254" s="706"/>
      <c r="D254" s="86">
        <v>169.5</v>
      </c>
      <c r="E254" s="163">
        <v>4952</v>
      </c>
      <c r="F254" s="20"/>
      <c r="G254" s="87" t="s">
        <v>1799</v>
      </c>
      <c r="H254" s="19"/>
      <c r="I254" s="87" t="s">
        <v>1799</v>
      </c>
      <c r="J254" s="19"/>
      <c r="K254" s="19"/>
      <c r="L254" s="87"/>
      <c r="M254" s="87" t="s">
        <v>1799</v>
      </c>
      <c r="N254" s="19"/>
      <c r="O254" s="88"/>
    </row>
    <row r="255" spans="1:15" s="89" customFormat="1" ht="51" customHeight="1" x14ac:dyDescent="0.2">
      <c r="A255" s="92" t="s">
        <v>2091</v>
      </c>
      <c r="B255" s="85" t="s">
        <v>1459</v>
      </c>
      <c r="C255" s="19" t="s">
        <v>4469</v>
      </c>
      <c r="D255" s="86">
        <v>169.44</v>
      </c>
      <c r="E255" s="163">
        <v>4955</v>
      </c>
      <c r="F255" s="20"/>
      <c r="G255" s="87" t="s">
        <v>1799</v>
      </c>
      <c r="H255" s="19"/>
      <c r="I255" s="87" t="s">
        <v>1799</v>
      </c>
      <c r="J255" s="19"/>
      <c r="K255" s="19"/>
      <c r="L255" s="87"/>
      <c r="M255" s="87" t="s">
        <v>1799</v>
      </c>
      <c r="N255" s="19"/>
      <c r="O255" s="88"/>
    </row>
    <row r="256" spans="1:15" s="89" customFormat="1" ht="51" customHeight="1" x14ac:dyDescent="0.2">
      <c r="A256" s="92" t="s">
        <v>2092</v>
      </c>
      <c r="B256" s="85" t="s">
        <v>1454</v>
      </c>
      <c r="C256" s="19" t="s">
        <v>3461</v>
      </c>
      <c r="D256" s="86">
        <v>678</v>
      </c>
      <c r="E256" s="163">
        <v>4958</v>
      </c>
      <c r="F256" s="20"/>
      <c r="G256" s="87" t="s">
        <v>1799</v>
      </c>
      <c r="H256" s="19"/>
      <c r="I256" s="87" t="s">
        <v>1799</v>
      </c>
      <c r="J256" s="19"/>
      <c r="K256" s="19"/>
      <c r="L256" s="87"/>
      <c r="M256" s="87" t="s">
        <v>1799</v>
      </c>
      <c r="N256" s="19"/>
      <c r="O256" s="88"/>
    </row>
    <row r="257" spans="1:15" s="89" customFormat="1" ht="51" customHeight="1" x14ac:dyDescent="0.2">
      <c r="A257" s="92" t="s">
        <v>2093</v>
      </c>
      <c r="B257" s="85" t="s">
        <v>1476</v>
      </c>
      <c r="C257" s="19" t="s">
        <v>4659</v>
      </c>
      <c r="D257" s="86">
        <v>3750</v>
      </c>
      <c r="E257" s="163">
        <v>4956</v>
      </c>
      <c r="F257" s="20"/>
      <c r="G257" s="87" t="s">
        <v>1799</v>
      </c>
      <c r="H257" s="19"/>
      <c r="I257" s="87" t="s">
        <v>1799</v>
      </c>
      <c r="J257" s="19"/>
      <c r="K257" s="19"/>
      <c r="L257" s="87" t="s">
        <v>1799</v>
      </c>
      <c r="M257" s="87"/>
      <c r="N257" s="19"/>
      <c r="O257" s="88"/>
    </row>
    <row r="258" spans="1:15" s="89" customFormat="1" ht="51" customHeight="1" x14ac:dyDescent="0.2">
      <c r="A258" s="92" t="s">
        <v>2094</v>
      </c>
      <c r="B258" s="85" t="s">
        <v>764</v>
      </c>
      <c r="C258" s="19" t="s">
        <v>4660</v>
      </c>
      <c r="D258" s="86">
        <v>111.54</v>
      </c>
      <c r="E258" s="163">
        <v>4957</v>
      </c>
      <c r="F258" s="20"/>
      <c r="G258" s="87" t="s">
        <v>1799</v>
      </c>
      <c r="H258" s="19"/>
      <c r="I258" s="87" t="s">
        <v>1799</v>
      </c>
      <c r="J258" s="19"/>
      <c r="K258" s="19"/>
      <c r="L258" s="87" t="s">
        <v>1799</v>
      </c>
      <c r="M258" s="87"/>
      <c r="N258" s="19"/>
      <c r="O258" s="88"/>
    </row>
    <row r="259" spans="1:15" s="89" customFormat="1" ht="51" customHeight="1" x14ac:dyDescent="0.2">
      <c r="A259" s="92" t="s">
        <v>2095</v>
      </c>
      <c r="B259" s="85" t="s">
        <v>1477</v>
      </c>
      <c r="C259" s="19" t="s">
        <v>4661</v>
      </c>
      <c r="D259" s="86">
        <v>166.32</v>
      </c>
      <c r="E259" s="163">
        <v>4959</v>
      </c>
      <c r="F259" s="20"/>
      <c r="G259" s="87" t="s">
        <v>1799</v>
      </c>
      <c r="H259" s="19"/>
      <c r="I259" s="87" t="s">
        <v>1799</v>
      </c>
      <c r="J259" s="19"/>
      <c r="K259" s="19"/>
      <c r="L259" s="87" t="s">
        <v>1799</v>
      </c>
      <c r="M259" s="87"/>
      <c r="N259" s="19"/>
      <c r="O259" s="88"/>
    </row>
    <row r="260" spans="1:15" s="89" customFormat="1" ht="51" customHeight="1" x14ac:dyDescent="0.2">
      <c r="A260" s="711" t="s">
        <v>2096</v>
      </c>
      <c r="B260" s="85" t="s">
        <v>105</v>
      </c>
      <c r="C260" s="706" t="s">
        <v>3451</v>
      </c>
      <c r="D260" s="86">
        <v>607.5</v>
      </c>
      <c r="E260" s="163">
        <v>4938</v>
      </c>
      <c r="F260" s="20"/>
      <c r="G260" s="87" t="s">
        <v>1799</v>
      </c>
      <c r="H260" s="19"/>
      <c r="I260" s="87" t="s">
        <v>1799</v>
      </c>
      <c r="J260" s="19"/>
      <c r="K260" s="19"/>
      <c r="L260" s="87"/>
      <c r="M260" s="87" t="s">
        <v>1799</v>
      </c>
      <c r="N260" s="19"/>
      <c r="O260" s="88"/>
    </row>
    <row r="261" spans="1:15" s="89" customFormat="1" ht="51" customHeight="1" x14ac:dyDescent="0.2">
      <c r="A261" s="711"/>
      <c r="B261" s="85" t="s">
        <v>1478</v>
      </c>
      <c r="C261" s="706"/>
      <c r="D261" s="86">
        <v>792</v>
      </c>
      <c r="E261" s="163">
        <v>4939</v>
      </c>
      <c r="F261" s="20"/>
      <c r="G261" s="87" t="s">
        <v>1799</v>
      </c>
      <c r="H261" s="19"/>
      <c r="I261" s="87" t="s">
        <v>1799</v>
      </c>
      <c r="J261" s="19"/>
      <c r="K261" s="19"/>
      <c r="L261" s="87"/>
      <c r="M261" s="87" t="s">
        <v>1799</v>
      </c>
      <c r="N261" s="19"/>
      <c r="O261" s="88"/>
    </row>
    <row r="262" spans="1:15" s="89" customFormat="1" ht="51" customHeight="1" x14ac:dyDescent="0.2">
      <c r="A262" s="92" t="s">
        <v>2097</v>
      </c>
      <c r="B262" s="85" t="s">
        <v>752</v>
      </c>
      <c r="C262" s="19" t="s">
        <v>4662</v>
      </c>
      <c r="D262" s="86">
        <v>6019.31</v>
      </c>
      <c r="E262" s="163">
        <v>4960</v>
      </c>
      <c r="F262" s="20"/>
      <c r="G262" s="87" t="s">
        <v>1799</v>
      </c>
      <c r="H262" s="19"/>
      <c r="I262" s="87" t="s">
        <v>1799</v>
      </c>
      <c r="J262" s="19"/>
      <c r="K262" s="19"/>
      <c r="L262" s="87"/>
      <c r="M262" s="87" t="s">
        <v>1799</v>
      </c>
      <c r="N262" s="19"/>
      <c r="O262" s="88"/>
    </row>
    <row r="263" spans="1:15" s="89" customFormat="1" ht="51" customHeight="1" x14ac:dyDescent="0.2">
      <c r="A263" s="711" t="s">
        <v>2098</v>
      </c>
      <c r="B263" s="85" t="s">
        <v>481</v>
      </c>
      <c r="C263" s="706" t="s">
        <v>4663</v>
      </c>
      <c r="D263" s="86">
        <v>1374.87</v>
      </c>
      <c r="E263" s="163">
        <v>4961</v>
      </c>
      <c r="F263" s="20"/>
      <c r="G263" s="87" t="s">
        <v>1799</v>
      </c>
      <c r="H263" s="19"/>
      <c r="I263" s="87" t="s">
        <v>1799</v>
      </c>
      <c r="J263" s="19"/>
      <c r="K263" s="19"/>
      <c r="L263" s="87"/>
      <c r="M263" s="87" t="s">
        <v>1799</v>
      </c>
      <c r="N263" s="19"/>
      <c r="O263" s="88"/>
    </row>
    <row r="264" spans="1:15" s="89" customFormat="1" ht="51" customHeight="1" x14ac:dyDescent="0.2">
      <c r="A264" s="711"/>
      <c r="B264" s="85" t="s">
        <v>10</v>
      </c>
      <c r="C264" s="706"/>
      <c r="D264" s="86">
        <v>375</v>
      </c>
      <c r="E264" s="163">
        <v>4962</v>
      </c>
      <c r="F264" s="20"/>
      <c r="G264" s="87" t="s">
        <v>1799</v>
      </c>
      <c r="H264" s="19"/>
      <c r="I264" s="87" t="s">
        <v>1799</v>
      </c>
      <c r="J264" s="19"/>
      <c r="K264" s="19"/>
      <c r="L264" s="87"/>
      <c r="M264" s="87"/>
      <c r="N264" s="19"/>
      <c r="O264" s="88"/>
    </row>
    <row r="265" spans="1:15" s="89" customFormat="1" ht="51" customHeight="1" x14ac:dyDescent="0.2">
      <c r="A265" s="711"/>
      <c r="B265" s="85" t="s">
        <v>1419</v>
      </c>
      <c r="C265" s="706"/>
      <c r="D265" s="86">
        <v>70</v>
      </c>
      <c r="E265" s="163">
        <v>4963</v>
      </c>
      <c r="F265" s="20"/>
      <c r="G265" s="87" t="s">
        <v>1799</v>
      </c>
      <c r="H265" s="19"/>
      <c r="I265" s="87" t="s">
        <v>1799</v>
      </c>
      <c r="J265" s="19"/>
      <c r="K265" s="19"/>
      <c r="L265" s="87" t="s">
        <v>1799</v>
      </c>
      <c r="M265" s="87"/>
      <c r="N265" s="19"/>
      <c r="O265" s="88"/>
    </row>
    <row r="266" spans="1:15" s="89" customFormat="1" ht="51" customHeight="1" x14ac:dyDescent="0.2">
      <c r="A266" s="92" t="s">
        <v>2099</v>
      </c>
      <c r="B266" s="85" t="s">
        <v>1479</v>
      </c>
      <c r="C266" s="19" t="s">
        <v>3452</v>
      </c>
      <c r="D266" s="86">
        <v>193.5</v>
      </c>
      <c r="E266" s="163">
        <v>4964</v>
      </c>
      <c r="F266" s="20"/>
      <c r="G266" s="87" t="s">
        <v>1799</v>
      </c>
      <c r="H266" s="19"/>
      <c r="I266" s="87" t="s">
        <v>1799</v>
      </c>
      <c r="J266" s="19"/>
      <c r="K266" s="19"/>
      <c r="L266" s="87" t="s">
        <v>1799</v>
      </c>
      <c r="M266" s="87"/>
      <c r="N266" s="19"/>
      <c r="O266" s="88"/>
    </row>
    <row r="267" spans="1:15" s="89" customFormat="1" ht="51" customHeight="1" x14ac:dyDescent="0.2">
      <c r="A267" s="92" t="s">
        <v>2100</v>
      </c>
      <c r="B267" s="85" t="s">
        <v>1477</v>
      </c>
      <c r="C267" s="19" t="s">
        <v>4664</v>
      </c>
      <c r="D267" s="86">
        <v>111.54</v>
      </c>
      <c r="E267" s="163">
        <v>4965</v>
      </c>
      <c r="F267" s="20"/>
      <c r="G267" s="87" t="s">
        <v>1799</v>
      </c>
      <c r="H267" s="19"/>
      <c r="I267" s="87" t="s">
        <v>1799</v>
      </c>
      <c r="J267" s="19"/>
      <c r="K267" s="19"/>
      <c r="L267" s="87"/>
      <c r="M267" s="87"/>
      <c r="N267" s="19"/>
      <c r="O267" s="88"/>
    </row>
    <row r="268" spans="1:15" s="89" customFormat="1" ht="51" customHeight="1" x14ac:dyDescent="0.2">
      <c r="A268" s="92" t="s">
        <v>2101</v>
      </c>
      <c r="B268" s="85" t="s">
        <v>1477</v>
      </c>
      <c r="C268" s="19" t="s">
        <v>4665</v>
      </c>
      <c r="D268" s="86">
        <v>284.08</v>
      </c>
      <c r="E268" s="163">
        <v>4966</v>
      </c>
      <c r="F268" s="20"/>
      <c r="G268" s="87" t="s">
        <v>1799</v>
      </c>
      <c r="H268" s="19"/>
      <c r="I268" s="87" t="s">
        <v>1799</v>
      </c>
      <c r="J268" s="19"/>
      <c r="K268" s="19"/>
      <c r="L268" s="87"/>
      <c r="M268" s="87" t="s">
        <v>1799</v>
      </c>
      <c r="N268" s="19"/>
      <c r="O268" s="88"/>
    </row>
    <row r="269" spans="1:15" s="89" customFormat="1" ht="51" customHeight="1" x14ac:dyDescent="0.2">
      <c r="A269" s="92" t="s">
        <v>2102</v>
      </c>
      <c r="B269" s="85" t="s">
        <v>1480</v>
      </c>
      <c r="C269" s="19" t="s">
        <v>4666</v>
      </c>
      <c r="D269" s="86">
        <v>478</v>
      </c>
      <c r="E269" s="163">
        <v>4967</v>
      </c>
      <c r="F269" s="20"/>
      <c r="G269" s="87" t="s">
        <v>1799</v>
      </c>
      <c r="H269" s="19"/>
      <c r="I269" s="87" t="s">
        <v>1799</v>
      </c>
      <c r="J269" s="19"/>
      <c r="K269" s="19"/>
      <c r="L269" s="87"/>
      <c r="M269" s="87" t="s">
        <v>1799</v>
      </c>
      <c r="N269" s="19"/>
      <c r="O269" s="88"/>
    </row>
    <row r="270" spans="1:15" s="89" customFormat="1" ht="51" customHeight="1" x14ac:dyDescent="0.2">
      <c r="A270" s="711" t="s">
        <v>2103</v>
      </c>
      <c r="B270" s="85" t="s">
        <v>1481</v>
      </c>
      <c r="C270" s="706" t="s">
        <v>4471</v>
      </c>
      <c r="D270" s="86">
        <v>127.5</v>
      </c>
      <c r="E270" s="163">
        <v>4968</v>
      </c>
      <c r="F270" s="20"/>
      <c r="G270" s="87" t="s">
        <v>1799</v>
      </c>
      <c r="H270" s="19"/>
      <c r="I270" s="87" t="s">
        <v>1799</v>
      </c>
      <c r="J270" s="19"/>
      <c r="K270" s="19"/>
      <c r="L270" s="87"/>
      <c r="M270" s="87" t="s">
        <v>1799</v>
      </c>
      <c r="N270" s="19"/>
      <c r="O270" s="88"/>
    </row>
    <row r="271" spans="1:15" s="89" customFormat="1" ht="51" customHeight="1" x14ac:dyDescent="0.2">
      <c r="A271" s="711"/>
      <c r="B271" s="85" t="s">
        <v>1425</v>
      </c>
      <c r="C271" s="706"/>
      <c r="D271" s="86">
        <v>81.8</v>
      </c>
      <c r="E271" s="163">
        <v>4970</v>
      </c>
      <c r="F271" s="20"/>
      <c r="G271" s="87" t="s">
        <v>1799</v>
      </c>
      <c r="H271" s="19"/>
      <c r="I271" s="87" t="s">
        <v>1799</v>
      </c>
      <c r="J271" s="19"/>
      <c r="K271" s="19"/>
      <c r="L271" s="87"/>
      <c r="M271" s="87" t="s">
        <v>1799</v>
      </c>
      <c r="N271" s="19"/>
      <c r="O271" s="88"/>
    </row>
    <row r="272" spans="1:15" s="89" customFormat="1" ht="51" customHeight="1" x14ac:dyDescent="0.2">
      <c r="A272" s="711"/>
      <c r="B272" s="85" t="s">
        <v>1208</v>
      </c>
      <c r="C272" s="706"/>
      <c r="D272" s="86">
        <v>930.08</v>
      </c>
      <c r="E272" s="163">
        <v>4971</v>
      </c>
      <c r="F272" s="20"/>
      <c r="G272" s="87" t="s">
        <v>1799</v>
      </c>
      <c r="H272" s="19"/>
      <c r="I272" s="87" t="s">
        <v>1799</v>
      </c>
      <c r="J272" s="19"/>
      <c r="K272" s="19"/>
      <c r="L272" s="87"/>
      <c r="M272" s="87" t="s">
        <v>1799</v>
      </c>
      <c r="N272" s="19"/>
      <c r="O272" s="88"/>
    </row>
    <row r="273" spans="1:15" s="89" customFormat="1" ht="51" customHeight="1" x14ac:dyDescent="0.2">
      <c r="A273" s="711"/>
      <c r="B273" s="85" t="s">
        <v>1421</v>
      </c>
      <c r="C273" s="706"/>
      <c r="D273" s="86">
        <v>288.12</v>
      </c>
      <c r="E273" s="163">
        <v>4972</v>
      </c>
      <c r="F273" s="20"/>
      <c r="G273" s="87" t="s">
        <v>1799</v>
      </c>
      <c r="H273" s="19"/>
      <c r="I273" s="87" t="s">
        <v>1799</v>
      </c>
      <c r="J273" s="19"/>
      <c r="K273" s="19"/>
      <c r="L273" s="87"/>
      <c r="M273" s="87" t="s">
        <v>1799</v>
      </c>
      <c r="N273" s="19"/>
      <c r="O273" s="88"/>
    </row>
    <row r="274" spans="1:15" s="89" customFormat="1" ht="51" customHeight="1" x14ac:dyDescent="0.2">
      <c r="A274" s="711"/>
      <c r="B274" s="85" t="s">
        <v>1422</v>
      </c>
      <c r="C274" s="706"/>
      <c r="D274" s="86">
        <v>732.84</v>
      </c>
      <c r="E274" s="163">
        <v>4982</v>
      </c>
      <c r="F274" s="20"/>
      <c r="G274" s="87" t="s">
        <v>1799</v>
      </c>
      <c r="H274" s="19"/>
      <c r="I274" s="87" t="s">
        <v>1799</v>
      </c>
      <c r="J274" s="19"/>
      <c r="K274" s="19"/>
      <c r="L274" s="87" t="s">
        <v>1799</v>
      </c>
      <c r="M274" s="87"/>
      <c r="N274" s="19"/>
      <c r="O274" s="88"/>
    </row>
    <row r="275" spans="1:15" s="89" customFormat="1" ht="51" customHeight="1" x14ac:dyDescent="0.2">
      <c r="A275" s="711" t="s">
        <v>2104</v>
      </c>
      <c r="B275" s="85" t="s">
        <v>1482</v>
      </c>
      <c r="C275" s="715" t="s">
        <v>4667</v>
      </c>
      <c r="D275" s="86">
        <v>170</v>
      </c>
      <c r="E275" s="163">
        <v>4973</v>
      </c>
      <c r="F275" s="20"/>
      <c r="G275" s="87" t="s">
        <v>1799</v>
      </c>
      <c r="H275" s="19"/>
      <c r="I275" s="87" t="s">
        <v>1799</v>
      </c>
      <c r="J275" s="19"/>
      <c r="K275" s="19"/>
      <c r="L275" s="87" t="s">
        <v>1799</v>
      </c>
      <c r="M275" s="87"/>
      <c r="N275" s="19"/>
      <c r="O275" s="88"/>
    </row>
    <row r="276" spans="1:15" s="89" customFormat="1" ht="51" customHeight="1" x14ac:dyDescent="0.2">
      <c r="A276" s="711"/>
      <c r="B276" s="85" t="s">
        <v>824</v>
      </c>
      <c r="C276" s="715"/>
      <c r="D276" s="86">
        <v>425</v>
      </c>
      <c r="E276" s="163">
        <v>4974</v>
      </c>
      <c r="F276" s="20"/>
      <c r="G276" s="87" t="s">
        <v>1799</v>
      </c>
      <c r="H276" s="19"/>
      <c r="I276" s="87" t="s">
        <v>1799</v>
      </c>
      <c r="J276" s="19"/>
      <c r="K276" s="19"/>
      <c r="L276" s="87" t="s">
        <v>1799</v>
      </c>
      <c r="M276" s="87"/>
      <c r="N276" s="19"/>
      <c r="O276" s="88"/>
    </row>
    <row r="277" spans="1:15" s="89" customFormat="1" ht="51" customHeight="1" x14ac:dyDescent="0.2">
      <c r="A277" s="711"/>
      <c r="B277" s="85" t="s">
        <v>828</v>
      </c>
      <c r="C277" s="715"/>
      <c r="D277" s="86">
        <v>170</v>
      </c>
      <c r="E277" s="163">
        <v>4975</v>
      </c>
      <c r="F277" s="20"/>
      <c r="G277" s="87" t="s">
        <v>1799</v>
      </c>
      <c r="H277" s="19"/>
      <c r="I277" s="87" t="s">
        <v>1799</v>
      </c>
      <c r="J277" s="19"/>
      <c r="K277" s="19"/>
      <c r="L277" s="87" t="s">
        <v>1799</v>
      </c>
      <c r="M277" s="87"/>
      <c r="N277" s="19"/>
      <c r="O277" s="88"/>
    </row>
    <row r="278" spans="1:15" s="89" customFormat="1" ht="51" customHeight="1" x14ac:dyDescent="0.2">
      <c r="A278" s="711"/>
      <c r="B278" s="85" t="s">
        <v>506</v>
      </c>
      <c r="C278" s="715"/>
      <c r="D278" s="86">
        <v>170</v>
      </c>
      <c r="E278" s="163">
        <v>4976</v>
      </c>
      <c r="F278" s="20"/>
      <c r="G278" s="87" t="s">
        <v>1799</v>
      </c>
      <c r="H278" s="19"/>
      <c r="I278" s="87" t="s">
        <v>1799</v>
      </c>
      <c r="J278" s="19"/>
      <c r="K278" s="19"/>
      <c r="L278" s="87" t="s">
        <v>1799</v>
      </c>
      <c r="M278" s="87"/>
      <c r="N278" s="19"/>
      <c r="O278" s="88"/>
    </row>
    <row r="279" spans="1:15" s="89" customFormat="1" ht="51" customHeight="1" x14ac:dyDescent="0.2">
      <c r="A279" s="711"/>
      <c r="B279" s="85" t="s">
        <v>106</v>
      </c>
      <c r="C279" s="715"/>
      <c r="D279" s="86">
        <v>45</v>
      </c>
      <c r="E279" s="163">
        <v>4977</v>
      </c>
      <c r="F279" s="20"/>
      <c r="G279" s="87" t="s">
        <v>1799</v>
      </c>
      <c r="H279" s="19"/>
      <c r="I279" s="87" t="s">
        <v>1799</v>
      </c>
      <c r="J279" s="19"/>
      <c r="K279" s="19"/>
      <c r="L279" s="87" t="s">
        <v>1799</v>
      </c>
      <c r="M279" s="87"/>
      <c r="N279" s="19"/>
      <c r="O279" s="88"/>
    </row>
    <row r="280" spans="1:15" s="89" customFormat="1" ht="51" customHeight="1" x14ac:dyDescent="0.2">
      <c r="A280" s="711"/>
      <c r="B280" s="85" t="s">
        <v>1478</v>
      </c>
      <c r="C280" s="715"/>
      <c r="D280" s="86">
        <v>45</v>
      </c>
      <c r="E280" s="163">
        <v>4978</v>
      </c>
      <c r="F280" s="20"/>
      <c r="G280" s="87" t="s">
        <v>1799</v>
      </c>
      <c r="H280" s="19"/>
      <c r="I280" s="87" t="s">
        <v>1799</v>
      </c>
      <c r="J280" s="19"/>
      <c r="K280" s="19"/>
      <c r="L280" s="87" t="s">
        <v>1799</v>
      </c>
      <c r="M280" s="87"/>
      <c r="N280" s="19"/>
      <c r="O280" s="88"/>
    </row>
    <row r="281" spans="1:15" s="89" customFormat="1" ht="51" customHeight="1" x14ac:dyDescent="0.2">
      <c r="A281" s="711"/>
      <c r="B281" s="85" t="s">
        <v>1483</v>
      </c>
      <c r="C281" s="715"/>
      <c r="D281" s="86">
        <v>85</v>
      </c>
      <c r="E281" s="163">
        <v>4979</v>
      </c>
      <c r="F281" s="20"/>
      <c r="G281" s="87" t="s">
        <v>1799</v>
      </c>
      <c r="H281" s="19"/>
      <c r="I281" s="87" t="s">
        <v>1799</v>
      </c>
      <c r="J281" s="19"/>
      <c r="K281" s="19"/>
      <c r="L281" s="87" t="s">
        <v>1799</v>
      </c>
      <c r="M281" s="87"/>
      <c r="N281" s="19"/>
      <c r="O281" s="88"/>
    </row>
    <row r="282" spans="1:15" s="89" customFormat="1" ht="51" customHeight="1" x14ac:dyDescent="0.2">
      <c r="A282" s="711"/>
      <c r="B282" s="85" t="s">
        <v>1484</v>
      </c>
      <c r="C282" s="715"/>
      <c r="D282" s="86">
        <v>306</v>
      </c>
      <c r="E282" s="163">
        <v>4980</v>
      </c>
      <c r="F282" s="20"/>
      <c r="G282" s="87" t="s">
        <v>1799</v>
      </c>
      <c r="H282" s="19"/>
      <c r="I282" s="87" t="s">
        <v>1799</v>
      </c>
      <c r="J282" s="19"/>
      <c r="K282" s="19"/>
      <c r="L282" s="87" t="s">
        <v>1799</v>
      </c>
      <c r="M282" s="87"/>
      <c r="N282" s="19"/>
      <c r="O282" s="88"/>
    </row>
    <row r="283" spans="1:15" s="89" customFormat="1" ht="51" customHeight="1" x14ac:dyDescent="0.2">
      <c r="A283" s="90" t="s">
        <v>2105</v>
      </c>
      <c r="B283" s="85" t="s">
        <v>1415</v>
      </c>
      <c r="C283" s="91" t="s">
        <v>4668</v>
      </c>
      <c r="D283" s="86">
        <v>2025</v>
      </c>
      <c r="E283" s="163">
        <v>4981</v>
      </c>
      <c r="F283" s="20"/>
      <c r="G283" s="87" t="s">
        <v>1799</v>
      </c>
      <c r="H283" s="19"/>
      <c r="I283" s="87" t="s">
        <v>1799</v>
      </c>
      <c r="J283" s="19"/>
      <c r="K283" s="19"/>
      <c r="L283" s="87" t="s">
        <v>1799</v>
      </c>
      <c r="M283" s="87"/>
      <c r="N283" s="19"/>
      <c r="O283" s="88"/>
    </row>
    <row r="284" spans="1:15" s="89" customFormat="1" ht="51" customHeight="1" x14ac:dyDescent="0.2">
      <c r="A284" s="92" t="s">
        <v>2106</v>
      </c>
      <c r="B284" s="85" t="s">
        <v>752</v>
      </c>
      <c r="C284" s="91" t="s">
        <v>4469</v>
      </c>
      <c r="D284" s="86">
        <v>239.1</v>
      </c>
      <c r="E284" s="163">
        <v>4984</v>
      </c>
      <c r="F284" s="20"/>
      <c r="G284" s="87" t="s">
        <v>1799</v>
      </c>
      <c r="H284" s="19"/>
      <c r="I284" s="87" t="s">
        <v>1799</v>
      </c>
      <c r="J284" s="19"/>
      <c r="K284" s="19"/>
      <c r="L284" s="87" t="s">
        <v>1799</v>
      </c>
      <c r="M284" s="87"/>
      <c r="N284" s="19"/>
      <c r="O284" s="88"/>
    </row>
    <row r="285" spans="1:15" s="89" customFormat="1" ht="51" customHeight="1" x14ac:dyDescent="0.2">
      <c r="A285" s="92" t="s">
        <v>2107</v>
      </c>
      <c r="B285" s="85" t="s">
        <v>752</v>
      </c>
      <c r="C285" s="91" t="s">
        <v>4469</v>
      </c>
      <c r="D285" s="86">
        <v>112.83</v>
      </c>
      <c r="E285" s="163">
        <v>4983</v>
      </c>
      <c r="F285" s="20"/>
      <c r="G285" s="87" t="s">
        <v>1799</v>
      </c>
      <c r="H285" s="19"/>
      <c r="I285" s="87" t="s">
        <v>1799</v>
      </c>
      <c r="J285" s="19"/>
      <c r="K285" s="19"/>
      <c r="L285" s="87" t="s">
        <v>1799</v>
      </c>
      <c r="M285" s="87"/>
      <c r="N285" s="19"/>
      <c r="O285" s="88"/>
    </row>
    <row r="286" spans="1:15" s="89" customFormat="1" ht="51" customHeight="1" x14ac:dyDescent="0.2">
      <c r="A286" s="92" t="s">
        <v>2108</v>
      </c>
      <c r="B286" s="85" t="s">
        <v>1420</v>
      </c>
      <c r="C286" s="91" t="s">
        <v>4669</v>
      </c>
      <c r="D286" s="86">
        <v>9759.75</v>
      </c>
      <c r="E286" s="163">
        <v>4985</v>
      </c>
      <c r="F286" s="20"/>
      <c r="G286" s="87" t="s">
        <v>1799</v>
      </c>
      <c r="H286" s="19"/>
      <c r="I286" s="87" t="s">
        <v>1799</v>
      </c>
      <c r="J286" s="19"/>
      <c r="K286" s="19"/>
      <c r="L286" s="87" t="s">
        <v>1799</v>
      </c>
      <c r="M286" s="87"/>
      <c r="N286" s="19"/>
      <c r="O286" s="88"/>
    </row>
    <row r="287" spans="1:15" s="89" customFormat="1" ht="51" customHeight="1" x14ac:dyDescent="0.2">
      <c r="A287" s="92" t="s">
        <v>2109</v>
      </c>
      <c r="B287" s="85" t="s">
        <v>97</v>
      </c>
      <c r="C287" s="91" t="s">
        <v>4670</v>
      </c>
      <c r="D287" s="86">
        <v>2268</v>
      </c>
      <c r="E287" s="163">
        <v>4987</v>
      </c>
      <c r="F287" s="20"/>
      <c r="G287" s="87" t="s">
        <v>1799</v>
      </c>
      <c r="H287" s="19"/>
      <c r="I287" s="87" t="s">
        <v>1799</v>
      </c>
      <c r="J287" s="19"/>
      <c r="K287" s="19"/>
      <c r="L287" s="87" t="s">
        <v>1799</v>
      </c>
      <c r="M287" s="87"/>
      <c r="N287" s="19"/>
      <c r="O287" s="88"/>
    </row>
    <row r="288" spans="1:15" s="89" customFormat="1" ht="51" customHeight="1" x14ac:dyDescent="0.2">
      <c r="A288" s="92" t="s">
        <v>2110</v>
      </c>
      <c r="B288" s="85" t="s">
        <v>1485</v>
      </c>
      <c r="C288" s="19" t="s">
        <v>4671</v>
      </c>
      <c r="D288" s="86">
        <v>585</v>
      </c>
      <c r="E288" s="163">
        <v>4988</v>
      </c>
      <c r="F288" s="20"/>
      <c r="G288" s="87" t="s">
        <v>1799</v>
      </c>
      <c r="H288" s="19"/>
      <c r="I288" s="87" t="s">
        <v>1799</v>
      </c>
      <c r="J288" s="19"/>
      <c r="K288" s="19"/>
      <c r="L288" s="87" t="s">
        <v>1799</v>
      </c>
      <c r="M288" s="87"/>
      <c r="N288" s="19"/>
      <c r="O288" s="88"/>
    </row>
    <row r="289" spans="1:15" s="89" customFormat="1" ht="51" customHeight="1" x14ac:dyDescent="0.2">
      <c r="A289" s="92" t="s">
        <v>2111</v>
      </c>
      <c r="B289" s="85" t="s">
        <v>1414</v>
      </c>
      <c r="C289" s="91" t="s">
        <v>4618</v>
      </c>
      <c r="D289" s="86">
        <v>2161.46</v>
      </c>
      <c r="E289" s="163">
        <v>4989</v>
      </c>
      <c r="F289" s="20"/>
      <c r="G289" s="87" t="s">
        <v>1799</v>
      </c>
      <c r="H289" s="19"/>
      <c r="I289" s="87" t="s">
        <v>1799</v>
      </c>
      <c r="J289" s="19"/>
      <c r="K289" s="19"/>
      <c r="L289" s="87"/>
      <c r="M289" s="87" t="s">
        <v>1799</v>
      </c>
      <c r="N289" s="19"/>
      <c r="O289" s="88"/>
    </row>
    <row r="290" spans="1:15" s="89" customFormat="1" ht="51" customHeight="1" x14ac:dyDescent="0.2">
      <c r="A290" s="92" t="s">
        <v>2112</v>
      </c>
      <c r="B290" s="85" t="s">
        <v>1413</v>
      </c>
      <c r="C290" s="91" t="s">
        <v>4617</v>
      </c>
      <c r="D290" s="86">
        <v>1980</v>
      </c>
      <c r="E290" s="163">
        <v>4990</v>
      </c>
      <c r="F290" s="20"/>
      <c r="G290" s="87" t="s">
        <v>1799</v>
      </c>
      <c r="H290" s="19"/>
      <c r="I290" s="87" t="s">
        <v>1799</v>
      </c>
      <c r="J290" s="19"/>
      <c r="K290" s="19"/>
      <c r="L290" s="87"/>
      <c r="M290" s="87" t="s">
        <v>1799</v>
      </c>
      <c r="N290" s="19"/>
      <c r="O290" s="88"/>
    </row>
    <row r="291" spans="1:15" s="89" customFormat="1" ht="51" customHeight="1" x14ac:dyDescent="0.2">
      <c r="A291" s="92" t="s">
        <v>2113</v>
      </c>
      <c r="B291" s="85" t="s">
        <v>1296</v>
      </c>
      <c r="C291" s="19" t="s">
        <v>4672</v>
      </c>
      <c r="D291" s="86">
        <v>4500</v>
      </c>
      <c r="E291" s="163" t="s">
        <v>1513</v>
      </c>
      <c r="F291" s="20"/>
      <c r="G291" s="87" t="s">
        <v>1799</v>
      </c>
      <c r="H291" s="19"/>
      <c r="I291" s="87" t="s">
        <v>1799</v>
      </c>
      <c r="J291" s="19"/>
      <c r="K291" s="19"/>
      <c r="L291" s="87"/>
      <c r="M291" s="87" t="s">
        <v>1799</v>
      </c>
      <c r="N291" s="19"/>
      <c r="O291" s="88"/>
    </row>
    <row r="292" spans="1:15" s="89" customFormat="1" ht="51" customHeight="1" x14ac:dyDescent="0.2">
      <c r="A292" s="92" t="s">
        <v>2114</v>
      </c>
      <c r="B292" s="85" t="s">
        <v>731</v>
      </c>
      <c r="C292" s="19" t="s">
        <v>4601</v>
      </c>
      <c r="D292" s="86">
        <v>109.71</v>
      </c>
      <c r="E292" s="163">
        <v>4991</v>
      </c>
      <c r="F292" s="20"/>
      <c r="G292" s="87" t="s">
        <v>1799</v>
      </c>
      <c r="H292" s="19"/>
      <c r="I292" s="87" t="s">
        <v>1799</v>
      </c>
      <c r="J292" s="19"/>
      <c r="K292" s="19"/>
      <c r="L292" s="87"/>
      <c r="M292" s="87" t="s">
        <v>1799</v>
      </c>
      <c r="N292" s="19"/>
      <c r="O292" s="88"/>
    </row>
    <row r="293" spans="1:15" s="89" customFormat="1" ht="51" customHeight="1" x14ac:dyDescent="0.2">
      <c r="A293" s="92" t="s">
        <v>2115</v>
      </c>
      <c r="B293" s="85" t="s">
        <v>1401</v>
      </c>
      <c r="C293" s="91" t="s">
        <v>4480</v>
      </c>
      <c r="D293" s="86">
        <v>94.5</v>
      </c>
      <c r="E293" s="163">
        <v>4992</v>
      </c>
      <c r="F293" s="20"/>
      <c r="G293" s="87" t="s">
        <v>1799</v>
      </c>
      <c r="H293" s="19"/>
      <c r="I293" s="87" t="s">
        <v>1799</v>
      </c>
      <c r="J293" s="19"/>
      <c r="K293" s="19"/>
      <c r="L293" s="87" t="s">
        <v>1799</v>
      </c>
      <c r="M293" s="87"/>
      <c r="N293" s="19"/>
      <c r="O293" s="88"/>
    </row>
    <row r="294" spans="1:15" s="89" customFormat="1" ht="51" customHeight="1" x14ac:dyDescent="0.2">
      <c r="A294" s="92" t="s">
        <v>2116</v>
      </c>
      <c r="B294" s="85" t="s">
        <v>1393</v>
      </c>
      <c r="C294" s="91" t="s">
        <v>4673</v>
      </c>
      <c r="D294" s="86">
        <v>2316.77</v>
      </c>
      <c r="E294" s="163">
        <v>4993</v>
      </c>
      <c r="F294" s="20"/>
      <c r="G294" s="87" t="s">
        <v>1799</v>
      </c>
      <c r="H294" s="19"/>
      <c r="I294" s="87" t="s">
        <v>1799</v>
      </c>
      <c r="J294" s="19"/>
      <c r="K294" s="19"/>
      <c r="L294" s="87" t="s">
        <v>1799</v>
      </c>
      <c r="M294" s="87"/>
      <c r="N294" s="19"/>
      <c r="O294" s="88"/>
    </row>
    <row r="295" spans="1:15" s="89" customFormat="1" ht="51" customHeight="1" x14ac:dyDescent="0.2">
      <c r="A295" s="92" t="s">
        <v>2117</v>
      </c>
      <c r="B295" s="85" t="s">
        <v>1394</v>
      </c>
      <c r="C295" s="91" t="s">
        <v>4674</v>
      </c>
      <c r="D295" s="86">
        <v>387</v>
      </c>
      <c r="E295" s="163">
        <v>4994</v>
      </c>
      <c r="F295" s="20"/>
      <c r="G295" s="87" t="s">
        <v>1799</v>
      </c>
      <c r="H295" s="19"/>
      <c r="I295" s="87" t="s">
        <v>1799</v>
      </c>
      <c r="J295" s="19"/>
      <c r="K295" s="19"/>
      <c r="L295" s="87" t="s">
        <v>1799</v>
      </c>
      <c r="M295" s="87"/>
      <c r="N295" s="19"/>
      <c r="O295" s="88"/>
    </row>
    <row r="296" spans="1:15" s="89" customFormat="1" ht="51" customHeight="1" x14ac:dyDescent="0.2">
      <c r="A296" s="92" t="s">
        <v>2118</v>
      </c>
      <c r="B296" s="85" t="s">
        <v>1486</v>
      </c>
      <c r="C296" s="91" t="s">
        <v>4675</v>
      </c>
      <c r="D296" s="86">
        <v>1200</v>
      </c>
      <c r="E296" s="163">
        <v>4996</v>
      </c>
      <c r="F296" s="20"/>
      <c r="G296" s="87" t="s">
        <v>1799</v>
      </c>
      <c r="H296" s="19"/>
      <c r="I296" s="87" t="s">
        <v>1799</v>
      </c>
      <c r="J296" s="19"/>
      <c r="K296" s="19"/>
      <c r="L296" s="87" t="s">
        <v>1799</v>
      </c>
      <c r="M296" s="87"/>
      <c r="N296" s="19"/>
      <c r="O296" s="88"/>
    </row>
    <row r="297" spans="1:15" s="89" customFormat="1" ht="51" customHeight="1" x14ac:dyDescent="0.2">
      <c r="A297" s="92" t="s">
        <v>2119</v>
      </c>
      <c r="B297" s="85" t="s">
        <v>818</v>
      </c>
      <c r="C297" s="91" t="s">
        <v>4676</v>
      </c>
      <c r="D297" s="86">
        <v>1030</v>
      </c>
      <c r="E297" s="163">
        <v>4997</v>
      </c>
      <c r="F297" s="20"/>
      <c r="G297" s="87" t="s">
        <v>1799</v>
      </c>
      <c r="H297" s="19"/>
      <c r="I297" s="87" t="s">
        <v>1799</v>
      </c>
      <c r="J297" s="19"/>
      <c r="K297" s="19"/>
      <c r="L297" s="87" t="s">
        <v>1799</v>
      </c>
      <c r="M297" s="87"/>
      <c r="N297" s="19"/>
      <c r="O297" s="88"/>
    </row>
    <row r="298" spans="1:15" s="89" customFormat="1" ht="51" customHeight="1" x14ac:dyDescent="0.2">
      <c r="A298" s="92" t="s">
        <v>2120</v>
      </c>
      <c r="B298" s="85" t="s">
        <v>1441</v>
      </c>
      <c r="C298" s="91" t="s">
        <v>4469</v>
      </c>
      <c r="D298" s="86">
        <v>138.99</v>
      </c>
      <c r="E298" s="163">
        <v>5000</v>
      </c>
      <c r="F298" s="20"/>
      <c r="G298" s="87" t="s">
        <v>1799</v>
      </c>
      <c r="H298" s="19"/>
      <c r="I298" s="87" t="s">
        <v>1799</v>
      </c>
      <c r="J298" s="19"/>
      <c r="K298" s="19"/>
      <c r="L298" s="87" t="s">
        <v>1799</v>
      </c>
      <c r="M298" s="87"/>
      <c r="N298" s="19"/>
      <c r="O298" s="88"/>
    </row>
    <row r="299" spans="1:15" s="89" customFormat="1" ht="51" customHeight="1" x14ac:dyDescent="0.2">
      <c r="A299" s="92" t="s">
        <v>2121</v>
      </c>
      <c r="B299" s="85" t="s">
        <v>752</v>
      </c>
      <c r="C299" s="91" t="s">
        <v>4469</v>
      </c>
      <c r="D299" s="86">
        <v>185.42</v>
      </c>
      <c r="E299" s="163">
        <v>5001</v>
      </c>
      <c r="F299" s="20"/>
      <c r="G299" s="87" t="s">
        <v>1799</v>
      </c>
      <c r="H299" s="19"/>
      <c r="I299" s="87" t="s">
        <v>1799</v>
      </c>
      <c r="J299" s="19"/>
      <c r="K299" s="19"/>
      <c r="L299" s="87" t="s">
        <v>1799</v>
      </c>
      <c r="M299" s="87"/>
      <c r="N299" s="19"/>
      <c r="O299" s="88"/>
    </row>
    <row r="300" spans="1:15" s="89" customFormat="1" ht="51" customHeight="1" x14ac:dyDescent="0.2">
      <c r="A300" s="92" t="s">
        <v>2122</v>
      </c>
      <c r="B300" s="85" t="s">
        <v>1487</v>
      </c>
      <c r="C300" s="91" t="s">
        <v>4677</v>
      </c>
      <c r="D300" s="86">
        <v>170</v>
      </c>
      <c r="E300" s="163">
        <v>5002</v>
      </c>
      <c r="F300" s="20"/>
      <c r="G300" s="87" t="s">
        <v>1799</v>
      </c>
      <c r="H300" s="19"/>
      <c r="I300" s="87" t="s">
        <v>1799</v>
      </c>
      <c r="J300" s="19"/>
      <c r="K300" s="19"/>
      <c r="L300" s="87" t="s">
        <v>1799</v>
      </c>
      <c r="M300" s="87"/>
      <c r="N300" s="19"/>
      <c r="O300" s="88"/>
    </row>
    <row r="301" spans="1:15" s="89" customFormat="1" ht="51" customHeight="1" x14ac:dyDescent="0.2">
      <c r="A301" s="92" t="s">
        <v>2123</v>
      </c>
      <c r="B301" s="85" t="s">
        <v>752</v>
      </c>
      <c r="C301" s="91" t="s">
        <v>4469</v>
      </c>
      <c r="D301" s="86">
        <v>379.38</v>
      </c>
      <c r="E301" s="163">
        <v>5003</v>
      </c>
      <c r="F301" s="20"/>
      <c r="G301" s="87" t="s">
        <v>1799</v>
      </c>
      <c r="H301" s="19"/>
      <c r="I301" s="87" t="s">
        <v>1799</v>
      </c>
      <c r="J301" s="19"/>
      <c r="K301" s="19"/>
      <c r="L301" s="87" t="s">
        <v>1799</v>
      </c>
      <c r="M301" s="87"/>
      <c r="N301" s="19"/>
      <c r="O301" s="88"/>
    </row>
    <row r="302" spans="1:15" s="89" customFormat="1" ht="51" customHeight="1" x14ac:dyDescent="0.2">
      <c r="A302" s="92" t="s">
        <v>2124</v>
      </c>
      <c r="B302" s="85" t="s">
        <v>1446</v>
      </c>
      <c r="C302" s="91" t="s">
        <v>4678</v>
      </c>
      <c r="D302" s="86">
        <v>3660</v>
      </c>
      <c r="E302" s="163">
        <v>5004</v>
      </c>
      <c r="F302" s="20"/>
      <c r="G302" s="87" t="s">
        <v>1799</v>
      </c>
      <c r="H302" s="19"/>
      <c r="I302" s="87" t="s">
        <v>1799</v>
      </c>
      <c r="J302" s="19"/>
      <c r="K302" s="19"/>
      <c r="L302" s="87" t="s">
        <v>1799</v>
      </c>
      <c r="M302" s="87"/>
      <c r="N302" s="19"/>
      <c r="O302" s="88"/>
    </row>
    <row r="303" spans="1:15" s="89" customFormat="1" ht="51" customHeight="1" x14ac:dyDescent="0.2">
      <c r="A303" s="92" t="s">
        <v>2125</v>
      </c>
      <c r="B303" s="85" t="s">
        <v>679</v>
      </c>
      <c r="C303" s="91" t="s">
        <v>4679</v>
      </c>
      <c r="D303" s="86">
        <v>140.81</v>
      </c>
      <c r="E303" s="163">
        <v>5005</v>
      </c>
      <c r="F303" s="20"/>
      <c r="G303" s="87" t="s">
        <v>1799</v>
      </c>
      <c r="H303" s="19"/>
      <c r="I303" s="87" t="s">
        <v>1799</v>
      </c>
      <c r="J303" s="19"/>
      <c r="K303" s="19"/>
      <c r="L303" s="87" t="s">
        <v>1799</v>
      </c>
      <c r="M303" s="87"/>
      <c r="N303" s="19"/>
      <c r="O303" s="88"/>
    </row>
    <row r="304" spans="1:15" s="89" customFormat="1" ht="51" customHeight="1" x14ac:dyDescent="0.2">
      <c r="A304" s="711" t="s">
        <v>2126</v>
      </c>
      <c r="B304" s="85" t="s">
        <v>67</v>
      </c>
      <c r="C304" s="706" t="s">
        <v>4680</v>
      </c>
      <c r="D304" s="86">
        <v>339</v>
      </c>
      <c r="E304" s="163">
        <v>5006</v>
      </c>
      <c r="F304" s="20"/>
      <c r="G304" s="87" t="s">
        <v>1799</v>
      </c>
      <c r="H304" s="19"/>
      <c r="I304" s="87" t="s">
        <v>1799</v>
      </c>
      <c r="J304" s="19"/>
      <c r="K304" s="19"/>
      <c r="L304" s="87" t="s">
        <v>1799</v>
      </c>
      <c r="M304" s="87"/>
      <c r="N304" s="19"/>
      <c r="O304" s="88"/>
    </row>
    <row r="305" spans="1:15" s="89" customFormat="1" ht="51" customHeight="1" x14ac:dyDescent="0.2">
      <c r="A305" s="711"/>
      <c r="B305" s="85" t="s">
        <v>83</v>
      </c>
      <c r="C305" s="706"/>
      <c r="D305" s="86">
        <v>340.9</v>
      </c>
      <c r="E305" s="163">
        <v>5007</v>
      </c>
      <c r="F305" s="20"/>
      <c r="G305" s="87" t="s">
        <v>1799</v>
      </c>
      <c r="H305" s="19"/>
      <c r="I305" s="87" t="s">
        <v>1799</v>
      </c>
      <c r="J305" s="19"/>
      <c r="K305" s="19"/>
      <c r="L305" s="87" t="s">
        <v>1799</v>
      </c>
      <c r="M305" s="87"/>
      <c r="N305" s="19"/>
      <c r="O305" s="88"/>
    </row>
    <row r="306" spans="1:15" s="89" customFormat="1" ht="51" customHeight="1" x14ac:dyDescent="0.2">
      <c r="A306" s="92" t="s">
        <v>2127</v>
      </c>
      <c r="B306" s="85" t="s">
        <v>1201</v>
      </c>
      <c r="C306" s="91" t="s">
        <v>4681</v>
      </c>
      <c r="D306" s="86">
        <v>42.9</v>
      </c>
      <c r="E306" s="163">
        <v>5008</v>
      </c>
      <c r="F306" s="20"/>
      <c r="G306" s="87" t="s">
        <v>1799</v>
      </c>
      <c r="H306" s="19"/>
      <c r="I306" s="87" t="s">
        <v>1799</v>
      </c>
      <c r="J306" s="19"/>
      <c r="K306" s="19"/>
      <c r="L306" s="87" t="s">
        <v>1799</v>
      </c>
      <c r="M306" s="87"/>
      <c r="N306" s="19"/>
      <c r="O306" s="88"/>
    </row>
    <row r="307" spans="1:15" s="89" customFormat="1" ht="51" customHeight="1" x14ac:dyDescent="0.2">
      <c r="A307" s="92" t="s">
        <v>2128</v>
      </c>
      <c r="B307" s="85" t="s">
        <v>574</v>
      </c>
      <c r="C307" s="91" t="s">
        <v>3453</v>
      </c>
      <c r="D307" s="86">
        <v>777.38</v>
      </c>
      <c r="E307" s="163">
        <v>5009</v>
      </c>
      <c r="F307" s="20"/>
      <c r="G307" s="87" t="s">
        <v>1799</v>
      </c>
      <c r="H307" s="19"/>
      <c r="I307" s="87" t="s">
        <v>1799</v>
      </c>
      <c r="J307" s="19"/>
      <c r="K307" s="19"/>
      <c r="L307" s="87" t="s">
        <v>1799</v>
      </c>
      <c r="M307" s="87"/>
      <c r="N307" s="19"/>
      <c r="O307" s="88"/>
    </row>
    <row r="308" spans="1:15" s="89" customFormat="1" ht="51" customHeight="1" x14ac:dyDescent="0.2">
      <c r="A308" s="92" t="s">
        <v>2129</v>
      </c>
      <c r="B308" s="85" t="s">
        <v>1214</v>
      </c>
      <c r="C308" s="91" t="s">
        <v>4682</v>
      </c>
      <c r="D308" s="86">
        <v>5295.5</v>
      </c>
      <c r="E308" s="163">
        <v>5011</v>
      </c>
      <c r="F308" s="20"/>
      <c r="G308" s="87" t="s">
        <v>1799</v>
      </c>
      <c r="H308" s="19"/>
      <c r="I308" s="87" t="s">
        <v>1799</v>
      </c>
      <c r="J308" s="19"/>
      <c r="K308" s="19"/>
      <c r="L308" s="87" t="s">
        <v>1799</v>
      </c>
      <c r="M308" s="87"/>
      <c r="N308" s="19"/>
      <c r="O308" s="88"/>
    </row>
    <row r="309" spans="1:15" s="89" customFormat="1" ht="51" customHeight="1" x14ac:dyDescent="0.2">
      <c r="A309" s="92" t="s">
        <v>2130</v>
      </c>
      <c r="B309" s="85" t="s">
        <v>1214</v>
      </c>
      <c r="C309" s="91" t="s">
        <v>4683</v>
      </c>
      <c r="D309" s="86">
        <v>1118.6500000000001</v>
      </c>
      <c r="E309" s="163">
        <v>5012</v>
      </c>
      <c r="F309" s="20"/>
      <c r="G309" s="87" t="s">
        <v>1799</v>
      </c>
      <c r="H309" s="19"/>
      <c r="I309" s="87" t="s">
        <v>1799</v>
      </c>
      <c r="J309" s="19"/>
      <c r="K309" s="19"/>
      <c r="L309" s="87"/>
      <c r="M309" s="87" t="s">
        <v>1799</v>
      </c>
      <c r="N309" s="19"/>
      <c r="O309" s="88"/>
    </row>
    <row r="310" spans="1:15" s="89" customFormat="1" ht="51" customHeight="1" x14ac:dyDescent="0.2">
      <c r="A310" s="92" t="s">
        <v>2131</v>
      </c>
      <c r="B310" s="85" t="s">
        <v>1214</v>
      </c>
      <c r="C310" s="91" t="s">
        <v>4684</v>
      </c>
      <c r="D310" s="86">
        <v>1255.0999999999999</v>
      </c>
      <c r="E310" s="163">
        <v>5013</v>
      </c>
      <c r="F310" s="20"/>
      <c r="G310" s="87" t="s">
        <v>1799</v>
      </c>
      <c r="H310" s="19"/>
      <c r="I310" s="87" t="s">
        <v>1799</v>
      </c>
      <c r="J310" s="19"/>
      <c r="K310" s="19"/>
      <c r="L310" s="87"/>
      <c r="M310" s="87" t="s">
        <v>1799</v>
      </c>
      <c r="N310" s="19"/>
      <c r="O310" s="88"/>
    </row>
    <row r="311" spans="1:15" s="89" customFormat="1" ht="51" customHeight="1" x14ac:dyDescent="0.2">
      <c r="A311" s="92" t="s">
        <v>2132</v>
      </c>
      <c r="B311" s="85" t="s">
        <v>1488</v>
      </c>
      <c r="C311" s="91" t="s">
        <v>3454</v>
      </c>
      <c r="D311" s="86">
        <v>661.46</v>
      </c>
      <c r="E311" s="163">
        <v>5014</v>
      </c>
      <c r="F311" s="20"/>
      <c r="G311" s="87" t="s">
        <v>1799</v>
      </c>
      <c r="H311" s="19"/>
      <c r="I311" s="87" t="s">
        <v>1799</v>
      </c>
      <c r="J311" s="19"/>
      <c r="K311" s="19"/>
      <c r="L311" s="87"/>
      <c r="M311" s="87" t="s">
        <v>1799</v>
      </c>
      <c r="N311" s="19"/>
      <c r="O311" s="88"/>
    </row>
    <row r="312" spans="1:15" s="89" customFormat="1" ht="51" customHeight="1" x14ac:dyDescent="0.2">
      <c r="A312" s="92" t="s">
        <v>2133</v>
      </c>
      <c r="B312" s="85" t="s">
        <v>1489</v>
      </c>
      <c r="C312" s="91" t="s">
        <v>4685</v>
      </c>
      <c r="D312" s="86">
        <v>203.4</v>
      </c>
      <c r="E312" s="163">
        <v>5015</v>
      </c>
      <c r="F312" s="20"/>
      <c r="G312" s="87" t="s">
        <v>1799</v>
      </c>
      <c r="H312" s="19"/>
      <c r="I312" s="87" t="s">
        <v>1799</v>
      </c>
      <c r="J312" s="19"/>
      <c r="K312" s="19"/>
      <c r="L312" s="87"/>
      <c r="M312" s="87" t="s">
        <v>1799</v>
      </c>
      <c r="N312" s="19"/>
      <c r="O312" s="88"/>
    </row>
    <row r="313" spans="1:15" s="89" customFormat="1" ht="51" customHeight="1" x14ac:dyDescent="0.2">
      <c r="A313" s="711" t="s">
        <v>2134</v>
      </c>
      <c r="B313" s="85" t="s">
        <v>67</v>
      </c>
      <c r="C313" s="706" t="s">
        <v>4680</v>
      </c>
      <c r="D313" s="86">
        <v>211.88</v>
      </c>
      <c r="E313" s="163">
        <v>5016</v>
      </c>
      <c r="F313" s="20"/>
      <c r="G313" s="87" t="s">
        <v>1799</v>
      </c>
      <c r="H313" s="19"/>
      <c r="I313" s="87" t="s">
        <v>1799</v>
      </c>
      <c r="J313" s="19"/>
      <c r="K313" s="19"/>
      <c r="L313" s="87"/>
      <c r="M313" s="87" t="s">
        <v>1799</v>
      </c>
      <c r="N313" s="19"/>
      <c r="O313" s="88"/>
    </row>
    <row r="314" spans="1:15" s="89" customFormat="1" ht="51" customHeight="1" x14ac:dyDescent="0.2">
      <c r="A314" s="711"/>
      <c r="B314" s="85" t="s">
        <v>83</v>
      </c>
      <c r="C314" s="706"/>
      <c r="D314" s="86">
        <v>213.06</v>
      </c>
      <c r="E314" s="163">
        <v>5017</v>
      </c>
      <c r="F314" s="20"/>
      <c r="G314" s="87" t="s">
        <v>1799</v>
      </c>
      <c r="H314" s="19"/>
      <c r="I314" s="87" t="s">
        <v>1799</v>
      </c>
      <c r="J314" s="19"/>
      <c r="K314" s="19"/>
      <c r="L314" s="87" t="s">
        <v>1799</v>
      </c>
      <c r="M314" s="87"/>
      <c r="N314" s="19"/>
      <c r="O314" s="88"/>
    </row>
    <row r="315" spans="1:15" s="89" customFormat="1" ht="51" customHeight="1" x14ac:dyDescent="0.2">
      <c r="A315" s="92" t="s">
        <v>2135</v>
      </c>
      <c r="B315" s="85" t="s">
        <v>1490</v>
      </c>
      <c r="C315" s="91" t="s">
        <v>4686</v>
      </c>
      <c r="D315" s="86">
        <v>1714.88</v>
      </c>
      <c r="E315" s="163">
        <v>5018</v>
      </c>
      <c r="F315" s="20"/>
      <c r="G315" s="87" t="s">
        <v>1799</v>
      </c>
      <c r="H315" s="19"/>
      <c r="I315" s="87" t="s">
        <v>1799</v>
      </c>
      <c r="J315" s="19"/>
      <c r="K315" s="19"/>
      <c r="L315" s="87" t="s">
        <v>1799</v>
      </c>
      <c r="M315" s="87"/>
      <c r="N315" s="19"/>
      <c r="O315" s="88"/>
    </row>
    <row r="316" spans="1:15" s="89" customFormat="1" ht="51" customHeight="1" x14ac:dyDescent="0.2">
      <c r="A316" s="711" t="s">
        <v>2136</v>
      </c>
      <c r="B316" s="85" t="s">
        <v>1491</v>
      </c>
      <c r="C316" s="706" t="s">
        <v>4687</v>
      </c>
      <c r="D316" s="86">
        <v>121.41</v>
      </c>
      <c r="E316" s="163">
        <v>5019</v>
      </c>
      <c r="F316" s="20"/>
      <c r="G316" s="87" t="s">
        <v>1799</v>
      </c>
      <c r="H316" s="19"/>
      <c r="I316" s="87" t="s">
        <v>1799</v>
      </c>
      <c r="J316" s="19"/>
      <c r="K316" s="19"/>
      <c r="L316" s="87" t="s">
        <v>1799</v>
      </c>
      <c r="M316" s="87"/>
      <c r="N316" s="19"/>
      <c r="O316" s="88"/>
    </row>
    <row r="317" spans="1:15" s="89" customFormat="1" ht="51" customHeight="1" x14ac:dyDescent="0.2">
      <c r="A317" s="711"/>
      <c r="B317" s="85" t="s">
        <v>1492</v>
      </c>
      <c r="C317" s="706"/>
      <c r="D317" s="86">
        <v>169.5</v>
      </c>
      <c r="E317" s="163">
        <v>5020</v>
      </c>
      <c r="F317" s="20"/>
      <c r="G317" s="87" t="s">
        <v>1799</v>
      </c>
      <c r="H317" s="19"/>
      <c r="I317" s="87" t="s">
        <v>1799</v>
      </c>
      <c r="J317" s="19"/>
      <c r="K317" s="19"/>
      <c r="L317" s="87" t="s">
        <v>1799</v>
      </c>
      <c r="M317" s="87"/>
      <c r="N317" s="19"/>
      <c r="O317" s="88"/>
    </row>
    <row r="318" spans="1:15" s="89" customFormat="1" ht="51" customHeight="1" x14ac:dyDescent="0.2">
      <c r="A318" s="711" t="s">
        <v>2137</v>
      </c>
      <c r="B318" s="85" t="s">
        <v>1493</v>
      </c>
      <c r="C318" s="706" t="s">
        <v>3455</v>
      </c>
      <c r="D318" s="86">
        <v>2000</v>
      </c>
      <c r="E318" s="163" t="s">
        <v>1514</v>
      </c>
      <c r="F318" s="20"/>
      <c r="G318" s="87" t="s">
        <v>1799</v>
      </c>
      <c r="H318" s="19"/>
      <c r="I318" s="87" t="s">
        <v>1799</v>
      </c>
      <c r="J318" s="19"/>
      <c r="K318" s="19"/>
      <c r="L318" s="87" t="s">
        <v>1799</v>
      </c>
      <c r="M318" s="87"/>
      <c r="N318" s="19"/>
      <c r="O318" s="88"/>
    </row>
    <row r="319" spans="1:15" s="89" customFormat="1" ht="51" customHeight="1" x14ac:dyDescent="0.2">
      <c r="A319" s="711"/>
      <c r="B319" s="85" t="s">
        <v>1494</v>
      </c>
      <c r="C319" s="706"/>
      <c r="D319" s="86">
        <v>2000</v>
      </c>
      <c r="E319" s="163" t="s">
        <v>1515</v>
      </c>
      <c r="F319" s="20"/>
      <c r="G319" s="87" t="s">
        <v>1799</v>
      </c>
      <c r="H319" s="19"/>
      <c r="I319" s="87" t="s">
        <v>1799</v>
      </c>
      <c r="J319" s="19"/>
      <c r="K319" s="19"/>
      <c r="L319" s="87" t="s">
        <v>1799</v>
      </c>
      <c r="M319" s="87"/>
      <c r="N319" s="19"/>
      <c r="O319" s="88"/>
    </row>
    <row r="320" spans="1:15" s="89" customFormat="1" ht="51" customHeight="1" x14ac:dyDescent="0.2">
      <c r="A320" s="711"/>
      <c r="B320" s="85" t="s">
        <v>1495</v>
      </c>
      <c r="C320" s="706"/>
      <c r="D320" s="86">
        <v>2000</v>
      </c>
      <c r="E320" s="163" t="s">
        <v>1516</v>
      </c>
      <c r="F320" s="20"/>
      <c r="G320" s="87" t="s">
        <v>1799</v>
      </c>
      <c r="H320" s="19"/>
      <c r="I320" s="87" t="s">
        <v>1799</v>
      </c>
      <c r="J320" s="19"/>
      <c r="K320" s="19"/>
      <c r="L320" s="87" t="s">
        <v>1799</v>
      </c>
      <c r="M320" s="87"/>
      <c r="N320" s="19"/>
      <c r="O320" s="88"/>
    </row>
    <row r="321" spans="1:15" s="89" customFormat="1" ht="51" customHeight="1" x14ac:dyDescent="0.2">
      <c r="A321" s="711"/>
      <c r="B321" s="85" t="s">
        <v>1496</v>
      </c>
      <c r="C321" s="706"/>
      <c r="D321" s="86">
        <v>2000</v>
      </c>
      <c r="E321" s="163" t="s">
        <v>1517</v>
      </c>
      <c r="F321" s="20"/>
      <c r="G321" s="87" t="s">
        <v>1799</v>
      </c>
      <c r="H321" s="19"/>
      <c r="I321" s="87" t="s">
        <v>1799</v>
      </c>
      <c r="J321" s="19"/>
      <c r="K321" s="19"/>
      <c r="L321" s="87" t="s">
        <v>1799</v>
      </c>
      <c r="M321" s="87"/>
      <c r="N321" s="19"/>
      <c r="O321" s="88"/>
    </row>
    <row r="322" spans="1:15" s="89" customFormat="1" ht="51" customHeight="1" x14ac:dyDescent="0.2">
      <c r="A322" s="90" t="s">
        <v>2138</v>
      </c>
      <c r="B322" s="85" t="s">
        <v>1432</v>
      </c>
      <c r="C322" s="19" t="s">
        <v>4688</v>
      </c>
      <c r="D322" s="86">
        <v>3675</v>
      </c>
      <c r="E322" s="163" t="s">
        <v>1518</v>
      </c>
      <c r="F322" s="20"/>
      <c r="G322" s="87" t="s">
        <v>1799</v>
      </c>
      <c r="H322" s="19"/>
      <c r="I322" s="87" t="s">
        <v>1799</v>
      </c>
      <c r="J322" s="19"/>
      <c r="K322" s="19"/>
      <c r="L322" s="87" t="s">
        <v>1799</v>
      </c>
      <c r="M322" s="87"/>
      <c r="N322" s="19"/>
      <c r="O322" s="88"/>
    </row>
    <row r="323" spans="1:15" s="89" customFormat="1" ht="51" customHeight="1" x14ac:dyDescent="0.2">
      <c r="A323" s="92" t="s">
        <v>2139</v>
      </c>
      <c r="B323" s="85" t="s">
        <v>1466</v>
      </c>
      <c r="C323" s="91" t="s">
        <v>4689</v>
      </c>
      <c r="D323" s="86">
        <v>250</v>
      </c>
      <c r="E323" s="163">
        <v>5021</v>
      </c>
      <c r="F323" s="20"/>
      <c r="G323" s="87" t="s">
        <v>1799</v>
      </c>
      <c r="H323" s="19"/>
      <c r="I323" s="87" t="s">
        <v>1799</v>
      </c>
      <c r="J323" s="19"/>
      <c r="K323" s="19"/>
      <c r="L323" s="87" t="s">
        <v>1799</v>
      </c>
      <c r="M323" s="87"/>
      <c r="N323" s="19"/>
      <c r="O323" s="88"/>
    </row>
    <row r="324" spans="1:15" s="89" customFormat="1" ht="51" customHeight="1" x14ac:dyDescent="0.2">
      <c r="A324" s="92" t="s">
        <v>2140</v>
      </c>
      <c r="B324" s="85" t="s">
        <v>1477</v>
      </c>
      <c r="C324" s="91" t="s">
        <v>4690</v>
      </c>
      <c r="D324" s="86">
        <v>139.41999999999999</v>
      </c>
      <c r="E324" s="163">
        <v>5022</v>
      </c>
      <c r="F324" s="20"/>
      <c r="G324" s="87" t="s">
        <v>1799</v>
      </c>
      <c r="H324" s="19"/>
      <c r="I324" s="87" t="s">
        <v>1799</v>
      </c>
      <c r="J324" s="19"/>
      <c r="K324" s="19"/>
      <c r="L324" s="87" t="s">
        <v>1799</v>
      </c>
      <c r="M324" s="87"/>
      <c r="N324" s="19"/>
      <c r="O324" s="88"/>
    </row>
    <row r="325" spans="1:15" s="89" customFormat="1" ht="51" customHeight="1" x14ac:dyDescent="0.2">
      <c r="A325" s="711" t="s">
        <v>2141</v>
      </c>
      <c r="B325" s="85" t="s">
        <v>1497</v>
      </c>
      <c r="C325" s="706" t="s">
        <v>3398</v>
      </c>
      <c r="D325" s="86">
        <v>517.25</v>
      </c>
      <c r="E325" s="163">
        <v>5023</v>
      </c>
      <c r="F325" s="20"/>
      <c r="G325" s="87" t="s">
        <v>1799</v>
      </c>
      <c r="H325" s="19"/>
      <c r="I325" s="87" t="s">
        <v>1799</v>
      </c>
      <c r="J325" s="19"/>
      <c r="K325" s="19"/>
      <c r="L325" s="87" t="s">
        <v>1799</v>
      </c>
      <c r="M325" s="87"/>
      <c r="N325" s="19"/>
      <c r="O325" s="88"/>
    </row>
    <row r="326" spans="1:15" s="89" customFormat="1" ht="51" customHeight="1" x14ac:dyDescent="0.2">
      <c r="A326" s="711"/>
      <c r="B326" s="85" t="s">
        <v>1497</v>
      </c>
      <c r="C326" s="706"/>
      <c r="D326" s="86">
        <v>269.35000000000002</v>
      </c>
      <c r="E326" s="163">
        <v>5024</v>
      </c>
      <c r="F326" s="20"/>
      <c r="G326" s="87" t="s">
        <v>1799</v>
      </c>
      <c r="H326" s="19"/>
      <c r="I326" s="87" t="s">
        <v>1799</v>
      </c>
      <c r="J326" s="19"/>
      <c r="K326" s="19"/>
      <c r="L326" s="87" t="s">
        <v>1799</v>
      </c>
      <c r="M326" s="87"/>
      <c r="N326" s="19"/>
      <c r="O326" s="88"/>
    </row>
    <row r="327" spans="1:15" s="89" customFormat="1" ht="51" customHeight="1" x14ac:dyDescent="0.2">
      <c r="A327" s="711"/>
      <c r="B327" s="85" t="s">
        <v>1498</v>
      </c>
      <c r="C327" s="706"/>
      <c r="D327" s="86">
        <v>706.22</v>
      </c>
      <c r="E327" s="163">
        <v>5025</v>
      </c>
      <c r="F327" s="20"/>
      <c r="G327" s="87" t="s">
        <v>1799</v>
      </c>
      <c r="H327" s="19"/>
      <c r="I327" s="87" t="s">
        <v>1799</v>
      </c>
      <c r="J327" s="19"/>
      <c r="K327" s="19"/>
      <c r="L327" s="87" t="s">
        <v>1799</v>
      </c>
      <c r="M327" s="87"/>
      <c r="N327" s="19"/>
      <c r="O327" s="88"/>
    </row>
    <row r="328" spans="1:15" s="89" customFormat="1" ht="51" customHeight="1" x14ac:dyDescent="0.2">
      <c r="A328" s="711"/>
      <c r="B328" s="85" t="s">
        <v>958</v>
      </c>
      <c r="C328" s="706"/>
      <c r="D328" s="86">
        <v>2513.12</v>
      </c>
      <c r="E328" s="163">
        <v>5026</v>
      </c>
      <c r="F328" s="20"/>
      <c r="G328" s="87" t="s">
        <v>1799</v>
      </c>
      <c r="H328" s="19"/>
      <c r="I328" s="87" t="s">
        <v>1799</v>
      </c>
      <c r="J328" s="19"/>
      <c r="K328" s="19"/>
      <c r="L328" s="87" t="s">
        <v>1799</v>
      </c>
      <c r="M328" s="87"/>
      <c r="N328" s="19"/>
      <c r="O328" s="88"/>
    </row>
    <row r="329" spans="1:15" s="89" customFormat="1" ht="51" customHeight="1" x14ac:dyDescent="0.2">
      <c r="A329" s="711"/>
      <c r="B329" s="85" t="s">
        <v>1424</v>
      </c>
      <c r="C329" s="706"/>
      <c r="D329" s="86">
        <v>262</v>
      </c>
      <c r="E329" s="163">
        <v>5027</v>
      </c>
      <c r="F329" s="20"/>
      <c r="G329" s="87" t="s">
        <v>1799</v>
      </c>
      <c r="H329" s="19"/>
      <c r="I329" s="87" t="s">
        <v>1799</v>
      </c>
      <c r="J329" s="19"/>
      <c r="K329" s="19"/>
      <c r="L329" s="87" t="s">
        <v>1799</v>
      </c>
      <c r="M329" s="87"/>
      <c r="N329" s="19"/>
      <c r="O329" s="88"/>
    </row>
    <row r="330" spans="1:15" s="89" customFormat="1" ht="51" customHeight="1" x14ac:dyDescent="0.2">
      <c r="A330" s="711"/>
      <c r="B330" s="85" t="s">
        <v>223</v>
      </c>
      <c r="C330" s="706"/>
      <c r="D330" s="86">
        <v>224.65</v>
      </c>
      <c r="E330" s="163">
        <v>5028</v>
      </c>
      <c r="F330" s="20"/>
      <c r="G330" s="87" t="s">
        <v>1799</v>
      </c>
      <c r="H330" s="19"/>
      <c r="I330" s="87" t="s">
        <v>1799</v>
      </c>
      <c r="J330" s="19"/>
      <c r="K330" s="19"/>
      <c r="L330" s="87" t="s">
        <v>1799</v>
      </c>
      <c r="M330" s="87"/>
      <c r="N330" s="19"/>
      <c r="O330" s="88"/>
    </row>
    <row r="331" spans="1:15" s="89" customFormat="1" ht="51" customHeight="1" x14ac:dyDescent="0.2">
      <c r="A331" s="90" t="s">
        <v>2142</v>
      </c>
      <c r="B331" s="85" t="s">
        <v>1499</v>
      </c>
      <c r="C331" s="19" t="s">
        <v>4691</v>
      </c>
      <c r="D331" s="86">
        <v>3586.02</v>
      </c>
      <c r="E331" s="163">
        <v>5029</v>
      </c>
      <c r="F331" s="20"/>
      <c r="G331" s="87" t="s">
        <v>1799</v>
      </c>
      <c r="H331" s="19"/>
      <c r="I331" s="87" t="s">
        <v>1799</v>
      </c>
      <c r="J331" s="19"/>
      <c r="K331" s="19"/>
      <c r="L331" s="87" t="s">
        <v>1799</v>
      </c>
      <c r="M331" s="87"/>
      <c r="N331" s="19"/>
      <c r="O331" s="88"/>
    </row>
    <row r="332" spans="1:15" s="89" customFormat="1" ht="51" customHeight="1" x14ac:dyDescent="0.2">
      <c r="A332" s="92" t="s">
        <v>2143</v>
      </c>
      <c r="B332" s="85" t="s">
        <v>1477</v>
      </c>
      <c r="C332" s="91" t="s">
        <v>4692</v>
      </c>
      <c r="D332" s="86">
        <v>111.54</v>
      </c>
      <c r="E332" s="163">
        <v>5030</v>
      </c>
      <c r="F332" s="20"/>
      <c r="G332" s="87" t="s">
        <v>1799</v>
      </c>
      <c r="H332" s="19"/>
      <c r="I332" s="87" t="s">
        <v>1799</v>
      </c>
      <c r="J332" s="19"/>
      <c r="K332" s="19"/>
      <c r="L332" s="87" t="s">
        <v>1799</v>
      </c>
      <c r="M332" s="87"/>
      <c r="N332" s="19"/>
      <c r="O332" s="88"/>
    </row>
    <row r="333" spans="1:15" s="89" customFormat="1" ht="51" customHeight="1" x14ac:dyDescent="0.2">
      <c r="A333" s="711" t="s">
        <v>2144</v>
      </c>
      <c r="B333" s="85" t="s">
        <v>67</v>
      </c>
      <c r="C333" s="706" t="s">
        <v>4693</v>
      </c>
      <c r="D333" s="86">
        <v>339</v>
      </c>
      <c r="E333" s="163">
        <v>5031</v>
      </c>
      <c r="F333" s="20"/>
      <c r="G333" s="87" t="s">
        <v>1799</v>
      </c>
      <c r="H333" s="19"/>
      <c r="I333" s="87" t="s">
        <v>1799</v>
      </c>
      <c r="J333" s="19"/>
      <c r="K333" s="19"/>
      <c r="L333" s="87" t="s">
        <v>1799</v>
      </c>
      <c r="M333" s="87"/>
      <c r="N333" s="19"/>
      <c r="O333" s="88"/>
    </row>
    <row r="334" spans="1:15" s="89" customFormat="1" ht="51" customHeight="1" x14ac:dyDescent="0.2">
      <c r="A334" s="711"/>
      <c r="B334" s="85" t="s">
        <v>83</v>
      </c>
      <c r="C334" s="706"/>
      <c r="D334" s="86">
        <v>340.9</v>
      </c>
      <c r="E334" s="163">
        <v>5032</v>
      </c>
      <c r="F334" s="20"/>
      <c r="G334" s="87" t="s">
        <v>1799</v>
      </c>
      <c r="H334" s="19"/>
      <c r="I334" s="87" t="s">
        <v>1799</v>
      </c>
      <c r="J334" s="19"/>
      <c r="K334" s="19"/>
      <c r="L334" s="87"/>
      <c r="M334" s="87" t="s">
        <v>1799</v>
      </c>
      <c r="N334" s="19"/>
      <c r="O334" s="88"/>
    </row>
    <row r="335" spans="1:15" s="89" customFormat="1" ht="51" customHeight="1" x14ac:dyDescent="0.2">
      <c r="A335" s="711" t="s">
        <v>2145</v>
      </c>
      <c r="B335" s="85" t="s">
        <v>1500</v>
      </c>
      <c r="C335" s="706" t="s">
        <v>3456</v>
      </c>
      <c r="D335" s="86">
        <v>1456</v>
      </c>
      <c r="E335" s="163" t="s">
        <v>1519</v>
      </c>
      <c r="F335" s="20"/>
      <c r="G335" s="87" t="s">
        <v>1799</v>
      </c>
      <c r="H335" s="19"/>
      <c r="I335" s="87" t="s">
        <v>1799</v>
      </c>
      <c r="J335" s="19"/>
      <c r="K335" s="19"/>
      <c r="L335" s="87"/>
      <c r="M335" s="87" t="s">
        <v>1799</v>
      </c>
      <c r="N335" s="19"/>
      <c r="O335" s="88"/>
    </row>
    <row r="336" spans="1:15" s="89" customFormat="1" ht="51" customHeight="1" x14ac:dyDescent="0.2">
      <c r="A336" s="711"/>
      <c r="B336" s="85" t="s">
        <v>179</v>
      </c>
      <c r="C336" s="706"/>
      <c r="D336" s="86">
        <v>1456</v>
      </c>
      <c r="E336" s="163" t="s">
        <v>1520</v>
      </c>
      <c r="F336" s="20"/>
      <c r="G336" s="87" t="s">
        <v>1799</v>
      </c>
      <c r="H336" s="19"/>
      <c r="I336" s="87" t="s">
        <v>1799</v>
      </c>
      <c r="J336" s="19"/>
      <c r="K336" s="19"/>
      <c r="L336" s="87"/>
      <c r="M336" s="87" t="s">
        <v>1799</v>
      </c>
      <c r="N336" s="19"/>
      <c r="O336" s="88"/>
    </row>
    <row r="337" spans="1:15" s="89" customFormat="1" ht="51" customHeight="1" x14ac:dyDescent="0.2">
      <c r="A337" s="711"/>
      <c r="B337" s="85" t="s">
        <v>1009</v>
      </c>
      <c r="C337" s="706"/>
      <c r="D337" s="86">
        <v>1456</v>
      </c>
      <c r="E337" s="163" t="s">
        <v>1521</v>
      </c>
      <c r="F337" s="20"/>
      <c r="G337" s="87" t="s">
        <v>1799</v>
      </c>
      <c r="H337" s="19"/>
      <c r="I337" s="87" t="s">
        <v>1799</v>
      </c>
      <c r="J337" s="19"/>
      <c r="K337" s="19"/>
      <c r="L337" s="87"/>
      <c r="M337" s="87" t="s">
        <v>1799</v>
      </c>
      <c r="N337" s="19"/>
      <c r="O337" s="88"/>
    </row>
    <row r="338" spans="1:15" s="89" customFormat="1" ht="51" customHeight="1" x14ac:dyDescent="0.2">
      <c r="A338" s="711"/>
      <c r="B338" s="85" t="s">
        <v>1200</v>
      </c>
      <c r="C338" s="706"/>
      <c r="D338" s="86">
        <v>1382.4</v>
      </c>
      <c r="E338" s="163" t="s">
        <v>1522</v>
      </c>
      <c r="F338" s="20"/>
      <c r="G338" s="87" t="s">
        <v>1799</v>
      </c>
      <c r="H338" s="19"/>
      <c r="I338" s="87" t="s">
        <v>1799</v>
      </c>
      <c r="J338" s="19"/>
      <c r="K338" s="19"/>
      <c r="L338" s="87"/>
      <c r="M338" s="87" t="s">
        <v>1799</v>
      </c>
      <c r="N338" s="19"/>
      <c r="O338" s="88"/>
    </row>
    <row r="339" spans="1:15" s="89" customFormat="1" ht="51" customHeight="1" x14ac:dyDescent="0.2">
      <c r="A339" s="711" t="s">
        <v>2146</v>
      </c>
      <c r="B339" s="85" t="s">
        <v>1421</v>
      </c>
      <c r="C339" s="706" t="s">
        <v>4694</v>
      </c>
      <c r="D339" s="86">
        <v>2070.6</v>
      </c>
      <c r="E339" s="163">
        <v>5033</v>
      </c>
      <c r="F339" s="20"/>
      <c r="G339" s="87" t="s">
        <v>1799</v>
      </c>
      <c r="H339" s="19"/>
      <c r="I339" s="87" t="s">
        <v>1799</v>
      </c>
      <c r="J339" s="19"/>
      <c r="K339" s="19"/>
      <c r="L339" s="87"/>
      <c r="M339" s="87" t="s">
        <v>1799</v>
      </c>
      <c r="N339" s="19"/>
      <c r="O339" s="88"/>
    </row>
    <row r="340" spans="1:15" s="89" customFormat="1" ht="51" customHeight="1" x14ac:dyDescent="0.2">
      <c r="A340" s="711"/>
      <c r="B340" s="85" t="s">
        <v>1425</v>
      </c>
      <c r="C340" s="706"/>
      <c r="D340" s="86">
        <v>135</v>
      </c>
      <c r="E340" s="163">
        <v>5034</v>
      </c>
      <c r="F340" s="20"/>
      <c r="G340" s="87" t="s">
        <v>1799</v>
      </c>
      <c r="H340" s="19"/>
      <c r="I340" s="87" t="s">
        <v>1799</v>
      </c>
      <c r="J340" s="19"/>
      <c r="K340" s="19"/>
      <c r="L340" s="87" t="s">
        <v>1799</v>
      </c>
      <c r="M340" s="87"/>
      <c r="N340" s="19"/>
      <c r="O340" s="88"/>
    </row>
    <row r="341" spans="1:15" s="89" customFormat="1" ht="51" customHeight="1" x14ac:dyDescent="0.2">
      <c r="A341" s="711"/>
      <c r="B341" s="85" t="s">
        <v>1422</v>
      </c>
      <c r="C341" s="706"/>
      <c r="D341" s="86">
        <v>861.5</v>
      </c>
      <c r="E341" s="163">
        <v>5035</v>
      </c>
      <c r="F341" s="20"/>
      <c r="G341" s="87" t="s">
        <v>1799</v>
      </c>
      <c r="H341" s="19"/>
      <c r="I341" s="87" t="s">
        <v>1799</v>
      </c>
      <c r="J341" s="19"/>
      <c r="K341" s="19"/>
      <c r="L341" s="87" t="s">
        <v>1799</v>
      </c>
      <c r="M341" s="87"/>
      <c r="N341" s="19"/>
      <c r="O341" s="88"/>
    </row>
    <row r="342" spans="1:15" s="89" customFormat="1" ht="51" customHeight="1" x14ac:dyDescent="0.2">
      <c r="A342" s="711"/>
      <c r="B342" s="85" t="s">
        <v>1208</v>
      </c>
      <c r="C342" s="706"/>
      <c r="D342" s="86">
        <v>929.58</v>
      </c>
      <c r="E342" s="163">
        <v>5036</v>
      </c>
      <c r="F342" s="20"/>
      <c r="G342" s="87" t="s">
        <v>1799</v>
      </c>
      <c r="H342" s="19"/>
      <c r="I342" s="87" t="s">
        <v>1799</v>
      </c>
      <c r="J342" s="19"/>
      <c r="K342" s="19"/>
      <c r="L342" s="87" t="s">
        <v>1799</v>
      </c>
      <c r="M342" s="87"/>
      <c r="N342" s="19"/>
      <c r="O342" s="88"/>
    </row>
    <row r="343" spans="1:15" s="89" customFormat="1" ht="51" customHeight="1" x14ac:dyDescent="0.2">
      <c r="A343" s="711"/>
      <c r="B343" s="85" t="s">
        <v>1481</v>
      </c>
      <c r="C343" s="706"/>
      <c r="D343" s="86">
        <v>88.65</v>
      </c>
      <c r="E343" s="163">
        <v>5037</v>
      </c>
      <c r="F343" s="20"/>
      <c r="G343" s="87" t="s">
        <v>1799</v>
      </c>
      <c r="H343" s="19"/>
      <c r="I343" s="87" t="s">
        <v>1799</v>
      </c>
      <c r="J343" s="19"/>
      <c r="K343" s="19"/>
      <c r="L343" s="87" t="s">
        <v>1799</v>
      </c>
      <c r="M343" s="87"/>
      <c r="N343" s="19"/>
      <c r="O343" s="88"/>
    </row>
    <row r="344" spans="1:15" s="89" customFormat="1" ht="51" customHeight="1" x14ac:dyDescent="0.2">
      <c r="A344" s="711" t="s">
        <v>2147</v>
      </c>
      <c r="B344" s="85" t="s">
        <v>608</v>
      </c>
      <c r="C344" s="706" t="s">
        <v>3457</v>
      </c>
      <c r="D344" s="86">
        <v>21.5</v>
      </c>
      <c r="E344" s="163">
        <v>5038</v>
      </c>
      <c r="F344" s="20"/>
      <c r="G344" s="87" t="s">
        <v>1799</v>
      </c>
      <c r="H344" s="19"/>
      <c r="I344" s="87" t="s">
        <v>1799</v>
      </c>
      <c r="J344" s="19"/>
      <c r="K344" s="19"/>
      <c r="L344" s="87" t="s">
        <v>1799</v>
      </c>
      <c r="M344" s="87"/>
      <c r="N344" s="19"/>
      <c r="O344" s="88"/>
    </row>
    <row r="345" spans="1:15" s="89" customFormat="1" ht="51" customHeight="1" x14ac:dyDescent="0.2">
      <c r="A345" s="711"/>
      <c r="B345" s="85" t="s">
        <v>1501</v>
      </c>
      <c r="C345" s="706"/>
      <c r="D345" s="86">
        <v>473.95</v>
      </c>
      <c r="E345" s="163">
        <v>5039</v>
      </c>
      <c r="F345" s="20"/>
      <c r="G345" s="87" t="s">
        <v>1799</v>
      </c>
      <c r="H345" s="19"/>
      <c r="I345" s="87" t="s">
        <v>1799</v>
      </c>
      <c r="J345" s="19"/>
      <c r="K345" s="19"/>
      <c r="L345" s="87" t="s">
        <v>1799</v>
      </c>
      <c r="M345" s="87"/>
      <c r="N345" s="19"/>
      <c r="O345" s="88"/>
    </row>
    <row r="346" spans="1:15" s="89" customFormat="1" ht="51" customHeight="1" x14ac:dyDescent="0.2">
      <c r="A346" s="711"/>
      <c r="B346" s="85" t="s">
        <v>1502</v>
      </c>
      <c r="C346" s="706"/>
      <c r="D346" s="86">
        <v>1333.4</v>
      </c>
      <c r="E346" s="163">
        <v>5040</v>
      </c>
      <c r="F346" s="20"/>
      <c r="G346" s="87" t="s">
        <v>1799</v>
      </c>
      <c r="H346" s="19"/>
      <c r="I346" s="87" t="s">
        <v>1799</v>
      </c>
      <c r="J346" s="19"/>
      <c r="K346" s="19"/>
      <c r="L346" s="87" t="s">
        <v>1799</v>
      </c>
      <c r="M346" s="87"/>
      <c r="N346" s="19"/>
      <c r="O346" s="88"/>
    </row>
    <row r="347" spans="1:15" s="89" customFormat="1" ht="51" customHeight="1" x14ac:dyDescent="0.2">
      <c r="A347" s="711" t="s">
        <v>2148</v>
      </c>
      <c r="B347" s="85" t="s">
        <v>67</v>
      </c>
      <c r="C347" s="715" t="s">
        <v>4695</v>
      </c>
      <c r="D347" s="86">
        <v>480.25</v>
      </c>
      <c r="E347" s="163">
        <v>5041</v>
      </c>
      <c r="F347" s="20"/>
      <c r="G347" s="87" t="s">
        <v>1799</v>
      </c>
      <c r="H347" s="19"/>
      <c r="I347" s="87" t="s">
        <v>1799</v>
      </c>
      <c r="J347" s="19"/>
      <c r="K347" s="19"/>
      <c r="L347" s="87" t="s">
        <v>1799</v>
      </c>
      <c r="M347" s="87"/>
      <c r="N347" s="19"/>
      <c r="O347" s="88"/>
    </row>
    <row r="348" spans="1:15" s="89" customFormat="1" ht="51" customHeight="1" x14ac:dyDescent="0.2">
      <c r="A348" s="711"/>
      <c r="B348" s="85" t="s">
        <v>83</v>
      </c>
      <c r="C348" s="715"/>
      <c r="D348" s="86">
        <v>482.93</v>
      </c>
      <c r="E348" s="163">
        <v>5042</v>
      </c>
      <c r="F348" s="20"/>
      <c r="G348" s="87" t="s">
        <v>1799</v>
      </c>
      <c r="H348" s="19"/>
      <c r="I348" s="87" t="s">
        <v>1799</v>
      </c>
      <c r="J348" s="19"/>
      <c r="K348" s="19"/>
      <c r="L348" s="87" t="s">
        <v>1799</v>
      </c>
      <c r="M348" s="87"/>
      <c r="N348" s="19"/>
      <c r="O348" s="88"/>
    </row>
    <row r="349" spans="1:15" s="89" customFormat="1" ht="51" customHeight="1" x14ac:dyDescent="0.2">
      <c r="A349" s="711" t="s">
        <v>2149</v>
      </c>
      <c r="B349" s="85" t="s">
        <v>67</v>
      </c>
      <c r="C349" s="715" t="s">
        <v>4695</v>
      </c>
      <c r="D349" s="86">
        <v>169.5</v>
      </c>
      <c r="E349" s="163">
        <v>5043</v>
      </c>
      <c r="F349" s="20"/>
      <c r="G349" s="87" t="s">
        <v>1799</v>
      </c>
      <c r="H349" s="19"/>
      <c r="I349" s="87" t="s">
        <v>1799</v>
      </c>
      <c r="J349" s="19"/>
      <c r="K349" s="19"/>
      <c r="L349" s="87" t="s">
        <v>1799</v>
      </c>
      <c r="M349" s="87"/>
      <c r="N349" s="19"/>
      <c r="O349" s="88"/>
    </row>
    <row r="350" spans="1:15" s="89" customFormat="1" ht="51" customHeight="1" x14ac:dyDescent="0.2">
      <c r="A350" s="711"/>
      <c r="B350" s="85" t="s">
        <v>83</v>
      </c>
      <c r="C350" s="715"/>
      <c r="D350" s="86">
        <v>170.45</v>
      </c>
      <c r="E350" s="163">
        <v>5044</v>
      </c>
      <c r="F350" s="20"/>
      <c r="G350" s="87" t="s">
        <v>1799</v>
      </c>
      <c r="H350" s="19"/>
      <c r="I350" s="87" t="s">
        <v>1799</v>
      </c>
      <c r="J350" s="19"/>
      <c r="K350" s="19"/>
      <c r="L350" s="87" t="s">
        <v>1799</v>
      </c>
      <c r="M350" s="87"/>
      <c r="N350" s="19"/>
      <c r="O350" s="88"/>
    </row>
    <row r="351" spans="1:15" s="89" customFormat="1" ht="51" customHeight="1" x14ac:dyDescent="0.2">
      <c r="A351" s="711" t="s">
        <v>2150</v>
      </c>
      <c r="B351" s="85" t="s">
        <v>1503</v>
      </c>
      <c r="C351" s="706" t="s">
        <v>3458</v>
      </c>
      <c r="D351" s="86">
        <v>6681</v>
      </c>
      <c r="E351" s="163">
        <v>5045</v>
      </c>
      <c r="F351" s="20"/>
      <c r="G351" s="87" t="s">
        <v>1799</v>
      </c>
      <c r="H351" s="19"/>
      <c r="I351" s="87" t="s">
        <v>1799</v>
      </c>
      <c r="J351" s="19"/>
      <c r="K351" s="19"/>
      <c r="L351" s="87" t="s">
        <v>1799</v>
      </c>
      <c r="M351" s="87"/>
      <c r="N351" s="19"/>
      <c r="O351" s="88"/>
    </row>
    <row r="352" spans="1:15" s="89" customFormat="1" ht="51" customHeight="1" x14ac:dyDescent="0.2">
      <c r="A352" s="711"/>
      <c r="B352" s="85" t="s">
        <v>53</v>
      </c>
      <c r="C352" s="706"/>
      <c r="D352" s="86">
        <v>1457.7</v>
      </c>
      <c r="E352" s="163">
        <v>5046</v>
      </c>
      <c r="F352" s="20"/>
      <c r="G352" s="87" t="s">
        <v>1799</v>
      </c>
      <c r="H352" s="19"/>
      <c r="I352" s="87" t="s">
        <v>1799</v>
      </c>
      <c r="J352" s="19"/>
      <c r="K352" s="19"/>
      <c r="L352" s="87" t="s">
        <v>1799</v>
      </c>
      <c r="M352" s="87"/>
      <c r="N352" s="19"/>
      <c r="O352" s="88"/>
    </row>
    <row r="353" spans="1:15" s="89" customFormat="1" ht="51" customHeight="1" x14ac:dyDescent="0.2">
      <c r="A353" s="711"/>
      <c r="B353" s="85" t="s">
        <v>1504</v>
      </c>
      <c r="C353" s="706"/>
      <c r="D353" s="86">
        <v>1356.66</v>
      </c>
      <c r="E353" s="163">
        <v>5047</v>
      </c>
      <c r="F353" s="20"/>
      <c r="G353" s="87" t="s">
        <v>1799</v>
      </c>
      <c r="H353" s="19"/>
      <c r="I353" s="87" t="s">
        <v>1799</v>
      </c>
      <c r="J353" s="19"/>
      <c r="K353" s="19"/>
      <c r="L353" s="87" t="s">
        <v>1799</v>
      </c>
      <c r="M353" s="87"/>
      <c r="N353" s="19"/>
      <c r="O353" s="88"/>
    </row>
    <row r="354" spans="1:15" s="89" customFormat="1" ht="51" customHeight="1" x14ac:dyDescent="0.2">
      <c r="A354" s="92" t="s">
        <v>2151</v>
      </c>
      <c r="B354" s="85" t="s">
        <v>67</v>
      </c>
      <c r="C354" s="715" t="s">
        <v>4695</v>
      </c>
      <c r="D354" s="86">
        <v>339</v>
      </c>
      <c r="E354" s="163">
        <v>5048</v>
      </c>
      <c r="F354" s="20"/>
      <c r="G354" s="87" t="s">
        <v>1799</v>
      </c>
      <c r="H354" s="19"/>
      <c r="I354" s="87" t="s">
        <v>1799</v>
      </c>
      <c r="J354" s="19"/>
      <c r="K354" s="19"/>
      <c r="L354" s="87" t="s">
        <v>1799</v>
      </c>
      <c r="M354" s="87"/>
      <c r="N354" s="19"/>
      <c r="O354" s="88"/>
    </row>
    <row r="355" spans="1:15" s="89" customFormat="1" ht="51" customHeight="1" x14ac:dyDescent="0.2">
      <c r="A355" s="92" t="s">
        <v>2152</v>
      </c>
      <c r="B355" s="85" t="s">
        <v>83</v>
      </c>
      <c r="C355" s="715"/>
      <c r="D355" s="86">
        <v>340.89</v>
      </c>
      <c r="E355" s="163">
        <v>5049</v>
      </c>
      <c r="F355" s="20"/>
      <c r="G355" s="87" t="s">
        <v>1799</v>
      </c>
      <c r="H355" s="19"/>
      <c r="I355" s="87" t="s">
        <v>1799</v>
      </c>
      <c r="J355" s="19"/>
      <c r="K355" s="19"/>
      <c r="L355" s="87" t="s">
        <v>1799</v>
      </c>
      <c r="M355" s="87"/>
      <c r="N355" s="19"/>
      <c r="O355" s="88"/>
    </row>
    <row r="356" spans="1:15" s="89" customFormat="1" ht="51" customHeight="1" x14ac:dyDescent="0.2">
      <c r="A356" s="92" t="s">
        <v>2153</v>
      </c>
      <c r="B356" s="85" t="s">
        <v>1505</v>
      </c>
      <c r="C356" s="85" t="s">
        <v>4479</v>
      </c>
      <c r="D356" s="86">
        <v>297.24</v>
      </c>
      <c r="E356" s="163">
        <v>5050</v>
      </c>
      <c r="F356" s="20"/>
      <c r="G356" s="87" t="s">
        <v>1799</v>
      </c>
      <c r="H356" s="19"/>
      <c r="I356" s="87" t="s">
        <v>1799</v>
      </c>
      <c r="J356" s="19"/>
      <c r="K356" s="19"/>
      <c r="L356" s="87" t="s">
        <v>1799</v>
      </c>
      <c r="M356" s="87"/>
      <c r="N356" s="19"/>
      <c r="O356" s="88"/>
    </row>
    <row r="357" spans="1:15" s="89" customFormat="1" ht="51" customHeight="1" x14ac:dyDescent="0.2">
      <c r="A357" s="92" t="s">
        <v>2154</v>
      </c>
      <c r="B357" s="85" t="s">
        <v>1506</v>
      </c>
      <c r="C357" s="85" t="s">
        <v>4696</v>
      </c>
      <c r="D357" s="86">
        <v>5943</v>
      </c>
      <c r="E357" s="163">
        <v>5051</v>
      </c>
      <c r="F357" s="20"/>
      <c r="G357" s="87" t="s">
        <v>1799</v>
      </c>
      <c r="H357" s="19"/>
      <c r="I357" s="87" t="s">
        <v>1799</v>
      </c>
      <c r="J357" s="19"/>
      <c r="K357" s="19"/>
      <c r="L357" s="87" t="s">
        <v>1799</v>
      </c>
      <c r="M357" s="87"/>
      <c r="N357" s="19"/>
      <c r="O357" s="88"/>
    </row>
    <row r="358" spans="1:15" s="89" customFormat="1" ht="51" customHeight="1" x14ac:dyDescent="0.2">
      <c r="A358" s="92" t="s">
        <v>2155</v>
      </c>
      <c r="B358" s="85" t="s">
        <v>1204</v>
      </c>
      <c r="C358" s="91" t="s">
        <v>4697</v>
      </c>
      <c r="D358" s="86">
        <v>5398.39</v>
      </c>
      <c r="E358" s="163">
        <v>5052</v>
      </c>
      <c r="F358" s="20"/>
      <c r="G358" s="87" t="s">
        <v>1799</v>
      </c>
      <c r="H358" s="19"/>
      <c r="I358" s="87" t="s">
        <v>1799</v>
      </c>
      <c r="J358" s="19"/>
      <c r="K358" s="19"/>
      <c r="L358" s="87" t="s">
        <v>1799</v>
      </c>
      <c r="M358" s="87"/>
      <c r="N358" s="19"/>
      <c r="O358" s="88"/>
    </row>
    <row r="359" spans="1:15" s="89" customFormat="1" ht="51" customHeight="1" x14ac:dyDescent="0.2">
      <c r="A359" s="92" t="s">
        <v>2156</v>
      </c>
      <c r="B359" s="85" t="s">
        <v>1507</v>
      </c>
      <c r="C359" s="91" t="s">
        <v>3459</v>
      </c>
      <c r="D359" s="86">
        <v>12996.59</v>
      </c>
      <c r="E359" s="163">
        <v>5057</v>
      </c>
      <c r="F359" s="20"/>
      <c r="G359" s="87" t="s">
        <v>1799</v>
      </c>
      <c r="H359" s="19"/>
      <c r="I359" s="87" t="s">
        <v>1799</v>
      </c>
      <c r="J359" s="19"/>
      <c r="K359" s="19"/>
      <c r="L359" s="87" t="s">
        <v>1799</v>
      </c>
      <c r="M359" s="87"/>
      <c r="N359" s="19"/>
      <c r="O359" s="88"/>
    </row>
    <row r="360" spans="1:15" s="89" customFormat="1" ht="51" customHeight="1" x14ac:dyDescent="0.2">
      <c r="A360" s="92" t="s">
        <v>2157</v>
      </c>
      <c r="B360" s="85" t="s">
        <v>684</v>
      </c>
      <c r="C360" s="85" t="s">
        <v>4698</v>
      </c>
      <c r="D360" s="86">
        <v>14000</v>
      </c>
      <c r="E360" s="163">
        <v>5058</v>
      </c>
      <c r="F360" s="20"/>
      <c r="G360" s="87" t="s">
        <v>1799</v>
      </c>
      <c r="H360" s="19"/>
      <c r="I360" s="87" t="s">
        <v>1799</v>
      </c>
      <c r="J360" s="19"/>
      <c r="K360" s="19"/>
      <c r="L360" s="87"/>
      <c r="M360" s="87" t="s">
        <v>1799</v>
      </c>
      <c r="N360" s="19"/>
      <c r="O360" s="88"/>
    </row>
    <row r="361" spans="1:15" s="89" customFormat="1" ht="51" customHeight="1" x14ac:dyDescent="0.2">
      <c r="A361" s="92" t="s">
        <v>2158</v>
      </c>
      <c r="B361" s="85" t="s">
        <v>78</v>
      </c>
      <c r="C361" s="91" t="s">
        <v>4699</v>
      </c>
      <c r="D361" s="86">
        <v>3505</v>
      </c>
      <c r="E361" s="163">
        <v>5060</v>
      </c>
      <c r="F361" s="20"/>
      <c r="G361" s="87" t="s">
        <v>1799</v>
      </c>
      <c r="H361" s="19"/>
      <c r="I361" s="87" t="s">
        <v>1799</v>
      </c>
      <c r="J361" s="19"/>
      <c r="K361" s="19"/>
      <c r="L361" s="87"/>
      <c r="M361" s="87" t="s">
        <v>1799</v>
      </c>
      <c r="N361" s="19"/>
      <c r="O361" s="88"/>
    </row>
    <row r="362" spans="1:15" s="89" customFormat="1" ht="51" customHeight="1" x14ac:dyDescent="0.2">
      <c r="A362" s="92" t="s">
        <v>2159</v>
      </c>
      <c r="B362" s="85" t="s">
        <v>78</v>
      </c>
      <c r="C362" s="91" t="s">
        <v>3460</v>
      </c>
      <c r="D362" s="86">
        <v>3136.06</v>
      </c>
      <c r="E362" s="163">
        <v>5061</v>
      </c>
      <c r="F362" s="20"/>
      <c r="G362" s="87" t="s">
        <v>1799</v>
      </c>
      <c r="H362" s="19"/>
      <c r="I362" s="87" t="s">
        <v>1799</v>
      </c>
      <c r="J362" s="19"/>
      <c r="K362" s="19"/>
      <c r="L362" s="87"/>
      <c r="M362" s="87" t="s">
        <v>1799</v>
      </c>
      <c r="N362" s="19"/>
      <c r="O362" s="88"/>
    </row>
    <row r="363" spans="1:15" s="89" customFormat="1" ht="51" customHeight="1" x14ac:dyDescent="0.2">
      <c r="A363" s="92" t="s">
        <v>2160</v>
      </c>
      <c r="B363" s="85" t="s">
        <v>1140</v>
      </c>
      <c r="C363" s="91" t="s">
        <v>4700</v>
      </c>
      <c r="D363" s="86">
        <v>1994</v>
      </c>
      <c r="E363" s="163">
        <v>5062</v>
      </c>
      <c r="F363" s="20"/>
      <c r="G363" s="87" t="s">
        <v>1799</v>
      </c>
      <c r="H363" s="19"/>
      <c r="I363" s="87" t="s">
        <v>1799</v>
      </c>
      <c r="J363" s="19"/>
      <c r="K363" s="19"/>
      <c r="L363" s="87"/>
      <c r="M363" s="87" t="s">
        <v>1799</v>
      </c>
      <c r="N363" s="19"/>
      <c r="O363" s="88"/>
    </row>
    <row r="364" spans="1:15" s="89" customFormat="1" ht="51" customHeight="1" x14ac:dyDescent="0.2">
      <c r="A364" s="92" t="s">
        <v>2161</v>
      </c>
      <c r="B364" s="85" t="s">
        <v>1116</v>
      </c>
      <c r="C364" s="91" t="s">
        <v>4701</v>
      </c>
      <c r="D364" s="86">
        <v>1643.59</v>
      </c>
      <c r="E364" s="163">
        <v>5067</v>
      </c>
      <c r="F364" s="20"/>
      <c r="G364" s="87" t="s">
        <v>1799</v>
      </c>
      <c r="H364" s="19"/>
      <c r="I364" s="87" t="s">
        <v>1799</v>
      </c>
      <c r="J364" s="19"/>
      <c r="K364" s="19"/>
      <c r="L364" s="87"/>
      <c r="M364" s="87" t="s">
        <v>1799</v>
      </c>
      <c r="N364" s="19"/>
      <c r="O364" s="88"/>
    </row>
    <row r="365" spans="1:15" s="89" customFormat="1" ht="51" customHeight="1" x14ac:dyDescent="0.2">
      <c r="A365" s="92" t="s">
        <v>2162</v>
      </c>
      <c r="B365" s="85" t="s">
        <v>752</v>
      </c>
      <c r="C365" s="91" t="s">
        <v>4469</v>
      </c>
      <c r="D365" s="86">
        <v>3888.06</v>
      </c>
      <c r="E365" s="163">
        <v>5063</v>
      </c>
      <c r="F365" s="20"/>
      <c r="G365" s="87" t="s">
        <v>1799</v>
      </c>
      <c r="H365" s="19"/>
      <c r="I365" s="87" t="s">
        <v>1799</v>
      </c>
      <c r="J365" s="19"/>
      <c r="K365" s="19"/>
      <c r="L365" s="87"/>
      <c r="M365" s="87" t="s">
        <v>1799</v>
      </c>
      <c r="N365" s="19"/>
      <c r="O365" s="88"/>
    </row>
    <row r="366" spans="1:15" s="89" customFormat="1" ht="51" customHeight="1" x14ac:dyDescent="0.2">
      <c r="A366" s="92" t="s">
        <v>2163</v>
      </c>
      <c r="B366" s="85" t="s">
        <v>1508</v>
      </c>
      <c r="C366" s="91" t="s">
        <v>4702</v>
      </c>
      <c r="D366" s="86">
        <v>913</v>
      </c>
      <c r="E366" s="163">
        <v>5064</v>
      </c>
      <c r="F366" s="20"/>
      <c r="G366" s="87" t="s">
        <v>1799</v>
      </c>
      <c r="H366" s="19"/>
      <c r="I366" s="87" t="s">
        <v>1799</v>
      </c>
      <c r="J366" s="19"/>
      <c r="K366" s="19"/>
      <c r="L366" s="87"/>
      <c r="M366" s="87" t="s">
        <v>1799</v>
      </c>
      <c r="N366" s="19"/>
      <c r="O366" s="88"/>
    </row>
    <row r="367" spans="1:15" s="89" customFormat="1" ht="51" customHeight="1" x14ac:dyDescent="0.2">
      <c r="A367" s="92" t="s">
        <v>2164</v>
      </c>
      <c r="B367" s="85" t="s">
        <v>1509</v>
      </c>
      <c r="C367" s="91" t="s">
        <v>4703</v>
      </c>
      <c r="D367" s="86">
        <v>780</v>
      </c>
      <c r="E367" s="163">
        <v>5054</v>
      </c>
      <c r="F367" s="20"/>
      <c r="G367" s="87" t="s">
        <v>1799</v>
      </c>
      <c r="H367" s="19"/>
      <c r="I367" s="87" t="s">
        <v>1799</v>
      </c>
      <c r="J367" s="19"/>
      <c r="K367" s="19"/>
      <c r="L367" s="87"/>
      <c r="M367" s="87" t="s">
        <v>1799</v>
      </c>
      <c r="N367" s="19"/>
      <c r="O367" s="88"/>
    </row>
    <row r="368" spans="1:15" s="89" customFormat="1" ht="51" customHeight="1" x14ac:dyDescent="0.2">
      <c r="A368" s="92" t="s">
        <v>2165</v>
      </c>
      <c r="B368" s="85" t="s">
        <v>764</v>
      </c>
      <c r="C368" s="91" t="s">
        <v>4704</v>
      </c>
      <c r="D368" s="86">
        <v>139.41999999999999</v>
      </c>
      <c r="E368" s="163">
        <v>5055</v>
      </c>
      <c r="F368" s="20"/>
      <c r="G368" s="87" t="s">
        <v>1799</v>
      </c>
      <c r="H368" s="19"/>
      <c r="I368" s="87" t="s">
        <v>1799</v>
      </c>
      <c r="J368" s="19"/>
      <c r="K368" s="19"/>
      <c r="L368" s="87"/>
      <c r="M368" s="87" t="s">
        <v>1799</v>
      </c>
      <c r="N368" s="19"/>
      <c r="O368" s="88"/>
    </row>
    <row r="369" spans="1:25" s="89" customFormat="1" ht="51" customHeight="1" x14ac:dyDescent="0.2">
      <c r="A369" s="92" t="s">
        <v>2166</v>
      </c>
      <c r="B369" s="85" t="s">
        <v>1510</v>
      </c>
      <c r="C369" s="91" t="s">
        <v>4706</v>
      </c>
      <c r="D369" s="86">
        <v>466.02</v>
      </c>
      <c r="E369" s="163">
        <v>5056</v>
      </c>
      <c r="F369" s="20"/>
      <c r="G369" s="87" t="s">
        <v>1799</v>
      </c>
      <c r="H369" s="19"/>
      <c r="I369" s="87" t="s">
        <v>1799</v>
      </c>
      <c r="J369" s="19"/>
      <c r="K369" s="19"/>
      <c r="L369" s="87"/>
      <c r="M369" s="87" t="s">
        <v>1799</v>
      </c>
      <c r="N369" s="19"/>
      <c r="O369" s="88"/>
    </row>
    <row r="370" spans="1:25" s="89" customFormat="1" ht="51" customHeight="1" x14ac:dyDescent="0.2">
      <c r="A370" s="92" t="s">
        <v>2167</v>
      </c>
      <c r="B370" s="85" t="s">
        <v>1507</v>
      </c>
      <c r="C370" s="85" t="s">
        <v>4705</v>
      </c>
      <c r="D370" s="86">
        <v>860.22</v>
      </c>
      <c r="E370" s="163">
        <v>5067</v>
      </c>
      <c r="F370" s="20"/>
      <c r="G370" s="87" t="s">
        <v>1799</v>
      </c>
      <c r="H370" s="19"/>
      <c r="I370" s="87" t="s">
        <v>1799</v>
      </c>
      <c r="J370" s="19"/>
      <c r="K370" s="19"/>
      <c r="L370" s="87"/>
      <c r="M370" s="87" t="s">
        <v>1799</v>
      </c>
      <c r="N370" s="19"/>
      <c r="O370" s="88"/>
    </row>
    <row r="371" spans="1:25" s="89" customFormat="1" ht="51" customHeight="1" x14ac:dyDescent="0.2">
      <c r="A371" s="711" t="s">
        <v>2168</v>
      </c>
      <c r="B371" s="85" t="s">
        <v>1492</v>
      </c>
      <c r="C371" s="715" t="s">
        <v>3462</v>
      </c>
      <c r="D371" s="86">
        <v>141.25</v>
      </c>
      <c r="E371" s="163">
        <v>5066</v>
      </c>
      <c r="F371" s="20"/>
      <c r="G371" s="87" t="s">
        <v>1799</v>
      </c>
      <c r="H371" s="19"/>
      <c r="I371" s="87" t="s">
        <v>1799</v>
      </c>
      <c r="J371" s="19"/>
      <c r="K371" s="19"/>
      <c r="L371" s="87"/>
      <c r="M371" s="87" t="s">
        <v>1799</v>
      </c>
      <c r="N371" s="19"/>
      <c r="O371" s="88"/>
    </row>
    <row r="372" spans="1:25" s="89" customFormat="1" ht="51" customHeight="1" x14ac:dyDescent="0.2">
      <c r="A372" s="711"/>
      <c r="B372" s="85" t="s">
        <v>1511</v>
      </c>
      <c r="C372" s="715"/>
      <c r="D372" s="86">
        <v>60.71</v>
      </c>
      <c r="E372" s="163">
        <v>5068</v>
      </c>
      <c r="F372" s="20"/>
      <c r="G372" s="87" t="s">
        <v>1799</v>
      </c>
      <c r="H372" s="19"/>
      <c r="I372" s="87" t="s">
        <v>1799</v>
      </c>
      <c r="J372" s="19"/>
      <c r="K372" s="19"/>
      <c r="L372" s="87"/>
      <c r="M372" s="87" t="s">
        <v>1799</v>
      </c>
      <c r="N372" s="19"/>
      <c r="O372" s="88"/>
    </row>
    <row r="373" spans="1:25" s="89" customFormat="1" ht="51" customHeight="1" x14ac:dyDescent="0.2">
      <c r="A373" s="92" t="s">
        <v>2169</v>
      </c>
      <c r="B373" s="85" t="s">
        <v>1131</v>
      </c>
      <c r="C373" s="91" t="s">
        <v>3463</v>
      </c>
      <c r="D373" s="86">
        <v>520</v>
      </c>
      <c r="E373" s="163">
        <v>5069</v>
      </c>
      <c r="F373" s="20"/>
      <c r="G373" s="87" t="s">
        <v>1799</v>
      </c>
      <c r="H373" s="19"/>
      <c r="I373" s="87" t="s">
        <v>1799</v>
      </c>
      <c r="J373" s="19"/>
      <c r="K373" s="19"/>
      <c r="L373" s="87"/>
      <c r="M373" s="87" t="s">
        <v>1799</v>
      </c>
      <c r="N373" s="19"/>
      <c r="O373" s="88"/>
    </row>
    <row r="374" spans="1:25" s="89" customFormat="1" ht="51" customHeight="1" thickBot="1" x14ac:dyDescent="0.25">
      <c r="A374" s="93" t="s">
        <v>2170</v>
      </c>
      <c r="B374" s="94" t="s">
        <v>1512</v>
      </c>
      <c r="C374" s="95" t="s">
        <v>4707</v>
      </c>
      <c r="D374" s="96">
        <v>1400</v>
      </c>
      <c r="E374" s="47">
        <v>5071</v>
      </c>
      <c r="F374" s="22"/>
      <c r="G374" s="97" t="s">
        <v>1799</v>
      </c>
      <c r="H374" s="21"/>
      <c r="I374" s="97" t="s">
        <v>1799</v>
      </c>
      <c r="J374" s="21"/>
      <c r="K374" s="21"/>
      <c r="L374" s="97" t="s">
        <v>1799</v>
      </c>
      <c r="M374" s="97"/>
      <c r="N374" s="21"/>
      <c r="O374" s="98"/>
    </row>
    <row r="375" spans="1:25" s="89" customFormat="1" ht="16.5" thickTop="1" x14ac:dyDescent="0.25">
      <c r="A375" s="99"/>
      <c r="B375" s="100"/>
      <c r="C375" s="101"/>
      <c r="D375" s="100"/>
      <c r="E375" s="24"/>
      <c r="F375" s="100"/>
    </row>
    <row r="376" spans="1:25" s="89" customFormat="1" x14ac:dyDescent="0.2">
      <c r="A376" s="17"/>
      <c r="D376" s="102"/>
      <c r="E376" s="17"/>
    </row>
    <row r="377" spans="1:25" s="33" customFormat="1" ht="19.5" customHeight="1" thickBot="1" x14ac:dyDescent="0.25">
      <c r="A377" s="678" t="s">
        <v>657</v>
      </c>
      <c r="B377" s="678"/>
      <c r="C377" s="678"/>
      <c r="D377" s="678"/>
      <c r="E377" s="678"/>
      <c r="F377" s="678"/>
      <c r="G377" s="678"/>
      <c r="H377" s="678"/>
      <c r="I377" s="678"/>
      <c r="J377" s="678"/>
      <c r="K377" s="678"/>
      <c r="L377" s="678"/>
      <c r="M377" s="678"/>
      <c r="N377" s="678"/>
      <c r="O377" s="678"/>
    </row>
    <row r="378" spans="1:25" s="115" customFormat="1" ht="51.75" customHeight="1" thickTop="1" x14ac:dyDescent="0.2">
      <c r="A378" s="674" t="s">
        <v>3386</v>
      </c>
      <c r="B378" s="676" t="s">
        <v>3387</v>
      </c>
      <c r="C378" s="676" t="s">
        <v>3388</v>
      </c>
      <c r="D378" s="676" t="s">
        <v>1793</v>
      </c>
      <c r="E378" s="682" t="s">
        <v>1794</v>
      </c>
      <c r="F378" s="681" t="s">
        <v>3389</v>
      </c>
      <c r="G378" s="681" t="s">
        <v>3390</v>
      </c>
      <c r="H378" s="681"/>
      <c r="I378" s="681" t="s">
        <v>3391</v>
      </c>
      <c r="J378" s="681"/>
      <c r="K378" s="681" t="s">
        <v>3392</v>
      </c>
      <c r="L378" s="681"/>
      <c r="M378" s="681"/>
      <c r="N378" s="714"/>
      <c r="O378" s="679" t="s">
        <v>3393</v>
      </c>
      <c r="P378" s="114"/>
      <c r="Q378" s="114"/>
      <c r="R378" s="114"/>
      <c r="S378" s="114"/>
      <c r="T378" s="114"/>
      <c r="U378" s="114"/>
      <c r="V378" s="114"/>
      <c r="W378" s="114"/>
      <c r="X378" s="114"/>
      <c r="Y378" s="114"/>
    </row>
    <row r="379" spans="1:25" s="115" customFormat="1" ht="30" customHeight="1" thickBot="1" x14ac:dyDescent="0.25">
      <c r="A379" s="675"/>
      <c r="B379" s="677"/>
      <c r="C379" s="677"/>
      <c r="D379" s="677"/>
      <c r="E379" s="683"/>
      <c r="F379" s="684"/>
      <c r="G379" s="275" t="s">
        <v>3394</v>
      </c>
      <c r="H379" s="275" t="s">
        <v>3395</v>
      </c>
      <c r="I379" s="275" t="s">
        <v>3396</v>
      </c>
      <c r="J379" s="275" t="s">
        <v>3395</v>
      </c>
      <c r="K379" s="275" t="s">
        <v>1795</v>
      </c>
      <c r="L379" s="275" t="s">
        <v>1796</v>
      </c>
      <c r="M379" s="275" t="s">
        <v>1797</v>
      </c>
      <c r="N379" s="313" t="s">
        <v>1798</v>
      </c>
      <c r="O379" s="680"/>
      <c r="P379" s="114"/>
      <c r="Q379" s="114"/>
      <c r="R379" s="114"/>
      <c r="S379" s="114"/>
      <c r="T379" s="114"/>
      <c r="U379" s="114"/>
      <c r="V379" s="114"/>
      <c r="W379" s="114"/>
      <c r="X379" s="114"/>
      <c r="Y379" s="114"/>
    </row>
    <row r="380" spans="1:25" s="15" customFormat="1" ht="69.75" customHeight="1" thickBot="1" x14ac:dyDescent="0.25">
      <c r="A380" s="105" t="s">
        <v>2171</v>
      </c>
      <c r="B380" s="174" t="s">
        <v>1204</v>
      </c>
      <c r="C380" s="280" t="s">
        <v>4708</v>
      </c>
      <c r="D380" s="107">
        <v>93693.7</v>
      </c>
      <c r="E380" s="314" t="s">
        <v>1523</v>
      </c>
      <c r="F380" s="42"/>
      <c r="G380" s="43" t="s">
        <v>1799</v>
      </c>
      <c r="H380" s="43"/>
      <c r="I380" s="43" t="s">
        <v>1799</v>
      </c>
      <c r="J380" s="43"/>
      <c r="K380" s="43"/>
      <c r="L380" s="43" t="s">
        <v>1799</v>
      </c>
      <c r="M380" s="42"/>
      <c r="N380" s="44"/>
      <c r="O380" s="312"/>
    </row>
    <row r="381" spans="1:25" s="15" customFormat="1" ht="16.5" thickTop="1" x14ac:dyDescent="0.2">
      <c r="A381" s="16"/>
      <c r="D381" s="26"/>
      <c r="E381" s="17"/>
    </row>
    <row r="382" spans="1:25" s="15" customFormat="1" x14ac:dyDescent="0.2">
      <c r="A382" s="16"/>
      <c r="D382" s="26"/>
      <c r="E382" s="17"/>
    </row>
    <row r="383" spans="1:25" s="33" customFormat="1" ht="33" customHeight="1" thickBot="1" x14ac:dyDescent="0.25">
      <c r="A383" s="678" t="s">
        <v>672</v>
      </c>
      <c r="B383" s="678"/>
      <c r="C383" s="678"/>
      <c r="D383" s="678"/>
      <c r="E383" s="678"/>
      <c r="F383" s="678"/>
      <c r="G383" s="678"/>
      <c r="H383" s="678"/>
      <c r="I383" s="678"/>
      <c r="J383" s="678"/>
      <c r="K383" s="678"/>
      <c r="L383" s="678"/>
      <c r="M383" s="678"/>
      <c r="N383" s="678"/>
      <c r="O383" s="678"/>
    </row>
    <row r="384" spans="1:25" s="115" customFormat="1" ht="51.75" customHeight="1" thickTop="1" x14ac:dyDescent="0.2">
      <c r="A384" s="674" t="s">
        <v>3386</v>
      </c>
      <c r="B384" s="676" t="s">
        <v>3387</v>
      </c>
      <c r="C384" s="676" t="s">
        <v>3388</v>
      </c>
      <c r="D384" s="676" t="s">
        <v>1793</v>
      </c>
      <c r="E384" s="682" t="s">
        <v>1794</v>
      </c>
      <c r="F384" s="681" t="s">
        <v>3389</v>
      </c>
      <c r="G384" s="681" t="s">
        <v>3390</v>
      </c>
      <c r="H384" s="681"/>
      <c r="I384" s="681" t="s">
        <v>3391</v>
      </c>
      <c r="J384" s="681"/>
      <c r="K384" s="681" t="s">
        <v>3392</v>
      </c>
      <c r="L384" s="681"/>
      <c r="M384" s="681"/>
      <c r="N384" s="714"/>
      <c r="O384" s="679" t="s">
        <v>3393</v>
      </c>
      <c r="P384" s="114"/>
      <c r="Q384" s="114"/>
      <c r="R384" s="114"/>
      <c r="S384" s="114"/>
      <c r="T384" s="114"/>
      <c r="U384" s="114"/>
      <c r="V384" s="114"/>
      <c r="W384" s="114"/>
      <c r="X384" s="114"/>
      <c r="Y384" s="114"/>
    </row>
    <row r="385" spans="1:26" s="115" customFormat="1" ht="30" customHeight="1" thickBot="1" x14ac:dyDescent="0.25">
      <c r="A385" s="675"/>
      <c r="B385" s="677"/>
      <c r="C385" s="677"/>
      <c r="D385" s="677"/>
      <c r="E385" s="683"/>
      <c r="F385" s="684"/>
      <c r="G385" s="275" t="s">
        <v>3394</v>
      </c>
      <c r="H385" s="275" t="s">
        <v>3395</v>
      </c>
      <c r="I385" s="275" t="s">
        <v>3396</v>
      </c>
      <c r="J385" s="275" t="s">
        <v>3395</v>
      </c>
      <c r="K385" s="275" t="s">
        <v>1795</v>
      </c>
      <c r="L385" s="275" t="s">
        <v>1796</v>
      </c>
      <c r="M385" s="275" t="s">
        <v>1797</v>
      </c>
      <c r="N385" s="313" t="s">
        <v>1798</v>
      </c>
      <c r="O385" s="680"/>
      <c r="P385" s="114"/>
      <c r="Q385" s="114"/>
      <c r="R385" s="114"/>
      <c r="S385" s="114"/>
      <c r="T385" s="114"/>
      <c r="U385" s="114"/>
      <c r="V385" s="114"/>
      <c r="W385" s="114"/>
      <c r="X385" s="114"/>
      <c r="Y385" s="114"/>
    </row>
    <row r="386" spans="1:26" ht="51" customHeight="1" x14ac:dyDescent="0.2">
      <c r="A386" s="281" t="s">
        <v>2172</v>
      </c>
      <c r="B386" s="277" t="s">
        <v>945</v>
      </c>
      <c r="C386" s="277" t="s">
        <v>4709</v>
      </c>
      <c r="D386" s="56">
        <v>1690</v>
      </c>
      <c r="E386" s="84" t="s">
        <v>1530</v>
      </c>
      <c r="F386" s="34"/>
      <c r="G386" s="35" t="s">
        <v>1799</v>
      </c>
      <c r="H386" s="34"/>
      <c r="I386" s="35" t="s">
        <v>1799</v>
      </c>
      <c r="J386" s="34"/>
      <c r="K386" s="34"/>
      <c r="L386" s="35" t="s">
        <v>1799</v>
      </c>
      <c r="M386" s="35"/>
      <c r="N386" s="36"/>
      <c r="O386" s="312"/>
    </row>
    <row r="387" spans="1:26" ht="51" customHeight="1" x14ac:dyDescent="0.2">
      <c r="A387" s="685" t="s">
        <v>2173</v>
      </c>
      <c r="B387" s="277" t="s">
        <v>675</v>
      </c>
      <c r="C387" s="672" t="s">
        <v>4710</v>
      </c>
      <c r="D387" s="56">
        <v>12000</v>
      </c>
      <c r="E387" s="272" t="s">
        <v>1531</v>
      </c>
      <c r="F387" s="34"/>
      <c r="G387" s="35" t="s">
        <v>1799</v>
      </c>
      <c r="H387" s="34"/>
      <c r="I387" s="35" t="s">
        <v>1799</v>
      </c>
      <c r="J387" s="34"/>
      <c r="K387" s="34"/>
      <c r="L387" s="35" t="s">
        <v>1799</v>
      </c>
      <c r="M387" s="35" t="s">
        <v>1799</v>
      </c>
      <c r="N387" s="36"/>
      <c r="O387" s="312"/>
    </row>
    <row r="388" spans="1:26" ht="51" customHeight="1" x14ac:dyDescent="0.2">
      <c r="A388" s="685"/>
      <c r="B388" s="277" t="s">
        <v>1524</v>
      </c>
      <c r="C388" s="672"/>
      <c r="D388" s="56">
        <v>13000</v>
      </c>
      <c r="E388" s="272" t="s">
        <v>1532</v>
      </c>
      <c r="F388" s="34"/>
      <c r="G388" s="35" t="s">
        <v>1799</v>
      </c>
      <c r="H388" s="34"/>
      <c r="I388" s="35" t="s">
        <v>1799</v>
      </c>
      <c r="J388" s="34"/>
      <c r="K388" s="34"/>
      <c r="L388" s="35" t="s">
        <v>1799</v>
      </c>
      <c r="M388" s="35"/>
      <c r="N388" s="36"/>
      <c r="O388" s="312"/>
    </row>
    <row r="389" spans="1:26" ht="51" customHeight="1" x14ac:dyDescent="0.2">
      <c r="A389" s="685"/>
      <c r="B389" s="277" t="s">
        <v>1525</v>
      </c>
      <c r="C389" s="672"/>
      <c r="D389" s="56">
        <v>15000</v>
      </c>
      <c r="E389" s="272" t="s">
        <v>1533</v>
      </c>
      <c r="F389" s="34"/>
      <c r="G389" s="35" t="s">
        <v>1799</v>
      </c>
      <c r="H389" s="34"/>
      <c r="I389" s="35" t="s">
        <v>1799</v>
      </c>
      <c r="J389" s="34"/>
      <c r="K389" s="34"/>
      <c r="L389" s="35" t="s">
        <v>1799</v>
      </c>
      <c r="M389" s="35"/>
      <c r="N389" s="36"/>
      <c r="O389" s="312"/>
    </row>
    <row r="390" spans="1:26" ht="51" customHeight="1" x14ac:dyDescent="0.2">
      <c r="A390" s="685" t="s">
        <v>2174</v>
      </c>
      <c r="B390" s="277" t="s">
        <v>1526</v>
      </c>
      <c r="C390" s="672" t="s">
        <v>4709</v>
      </c>
      <c r="D390" s="56">
        <v>4330.6000000000004</v>
      </c>
      <c r="E390" s="278" t="s">
        <v>1534</v>
      </c>
      <c r="F390" s="34"/>
      <c r="G390" s="35" t="s">
        <v>1799</v>
      </c>
      <c r="H390" s="34"/>
      <c r="I390" s="35" t="s">
        <v>1799</v>
      </c>
      <c r="J390" s="34"/>
      <c r="K390" s="34"/>
      <c r="L390" s="35" t="s">
        <v>1799</v>
      </c>
      <c r="M390" s="35"/>
      <c r="N390" s="36"/>
      <c r="O390" s="312"/>
    </row>
    <row r="391" spans="1:26" ht="51" customHeight="1" x14ac:dyDescent="0.2">
      <c r="A391" s="685"/>
      <c r="B391" s="277" t="s">
        <v>945</v>
      </c>
      <c r="C391" s="672"/>
      <c r="D391" s="56">
        <v>32414.5</v>
      </c>
      <c r="E391" s="278" t="s">
        <v>1535</v>
      </c>
      <c r="F391" s="34"/>
      <c r="G391" s="35" t="s">
        <v>1799</v>
      </c>
      <c r="H391" s="34"/>
      <c r="I391" s="35" t="s">
        <v>1799</v>
      </c>
      <c r="J391" s="34"/>
      <c r="K391" s="34"/>
      <c r="L391" s="35" t="s">
        <v>1799</v>
      </c>
      <c r="M391" s="35"/>
      <c r="N391" s="36"/>
      <c r="O391" s="312"/>
    </row>
    <row r="392" spans="1:26" ht="51" customHeight="1" x14ac:dyDescent="0.2">
      <c r="A392" s="685"/>
      <c r="B392" s="277" t="s">
        <v>1527</v>
      </c>
      <c r="C392" s="672"/>
      <c r="D392" s="56">
        <v>1610</v>
      </c>
      <c r="E392" s="278" t="s">
        <v>1536</v>
      </c>
      <c r="F392" s="34"/>
      <c r="G392" s="35" t="s">
        <v>1799</v>
      </c>
      <c r="H392" s="34"/>
      <c r="I392" s="35" t="s">
        <v>1799</v>
      </c>
      <c r="J392" s="34"/>
      <c r="K392" s="34"/>
      <c r="L392" s="35" t="s">
        <v>1799</v>
      </c>
      <c r="M392" s="35"/>
      <c r="N392" s="36"/>
      <c r="O392" s="312"/>
    </row>
    <row r="393" spans="1:26" ht="51" customHeight="1" x14ac:dyDescent="0.2">
      <c r="A393" s="685"/>
      <c r="B393" s="277" t="s">
        <v>1528</v>
      </c>
      <c r="C393" s="672"/>
      <c r="D393" s="56">
        <v>6662.37</v>
      </c>
      <c r="E393" s="278" t="s">
        <v>1537</v>
      </c>
      <c r="F393" s="34"/>
      <c r="G393" s="35" t="s">
        <v>1799</v>
      </c>
      <c r="H393" s="34"/>
      <c r="I393" s="35" t="s">
        <v>1799</v>
      </c>
      <c r="J393" s="34"/>
      <c r="K393" s="34"/>
      <c r="L393" s="35"/>
      <c r="M393" s="35" t="s">
        <v>1799</v>
      </c>
      <c r="N393" s="36"/>
      <c r="O393" s="312"/>
    </row>
    <row r="394" spans="1:26" ht="51" customHeight="1" x14ac:dyDescent="0.2">
      <c r="A394" s="685"/>
      <c r="B394" s="277" t="s">
        <v>1529</v>
      </c>
      <c r="C394" s="672"/>
      <c r="D394" s="56">
        <v>6525.5</v>
      </c>
      <c r="E394" s="278" t="s">
        <v>1538</v>
      </c>
      <c r="F394" s="34"/>
      <c r="G394" s="35" t="s">
        <v>1799</v>
      </c>
      <c r="H394" s="34"/>
      <c r="I394" s="35" t="s">
        <v>1799</v>
      </c>
      <c r="J394" s="34"/>
      <c r="K394" s="34"/>
      <c r="L394" s="35"/>
      <c r="M394" s="35" t="s">
        <v>1799</v>
      </c>
      <c r="N394" s="36"/>
      <c r="O394" s="312"/>
    </row>
    <row r="395" spans="1:26" s="15" customFormat="1" ht="51" customHeight="1" thickBot="1" x14ac:dyDescent="0.25">
      <c r="A395" s="279" t="s">
        <v>2175</v>
      </c>
      <c r="B395" s="280" t="s">
        <v>614</v>
      </c>
      <c r="C395" s="280" t="s">
        <v>3465</v>
      </c>
      <c r="D395" s="107">
        <v>12980</v>
      </c>
      <c r="E395" s="47" t="s">
        <v>4717</v>
      </c>
      <c r="F395" s="42"/>
      <c r="G395" s="43" t="s">
        <v>1799</v>
      </c>
      <c r="H395" s="42"/>
      <c r="I395" s="43" t="s">
        <v>1799</v>
      </c>
      <c r="J395" s="42"/>
      <c r="K395" s="42"/>
      <c r="L395" s="43" t="s">
        <v>1799</v>
      </c>
      <c r="M395" s="43"/>
      <c r="N395" s="44"/>
      <c r="O395" s="312"/>
    </row>
    <row r="396" spans="1:26" s="15" customFormat="1" ht="16.5" thickTop="1" x14ac:dyDescent="0.25">
      <c r="A396" s="99"/>
      <c r="B396" s="100"/>
      <c r="C396" s="100"/>
      <c r="D396" s="26"/>
      <c r="E396" s="17"/>
    </row>
    <row r="397" spans="1:26" s="15" customFormat="1" x14ac:dyDescent="0.2">
      <c r="A397" s="16"/>
      <c r="D397" s="26"/>
      <c r="E397" s="17"/>
    </row>
    <row r="398" spans="1:26" s="125" customFormat="1" ht="35.25" customHeight="1" thickBot="1" x14ac:dyDescent="0.25">
      <c r="A398" s="678" t="s">
        <v>1539</v>
      </c>
      <c r="B398" s="678"/>
      <c r="C398" s="678"/>
      <c r="D398" s="678"/>
      <c r="E398" s="678"/>
      <c r="F398" s="678"/>
      <c r="G398" s="678"/>
      <c r="H398" s="678"/>
      <c r="I398" s="678"/>
      <c r="J398" s="678"/>
      <c r="K398" s="678"/>
      <c r="L398" s="678"/>
      <c r="M398" s="678"/>
      <c r="N398" s="678"/>
      <c r="O398" s="678"/>
      <c r="P398" s="124"/>
      <c r="Q398" s="124"/>
      <c r="R398" s="124"/>
      <c r="S398" s="124"/>
      <c r="T398" s="124"/>
      <c r="U398" s="124"/>
      <c r="V398" s="124"/>
      <c r="W398" s="124"/>
      <c r="X398" s="124"/>
      <c r="Y398" s="124"/>
      <c r="Z398" s="124"/>
    </row>
    <row r="399" spans="1:26" s="115" customFormat="1" ht="51.75" customHeight="1" thickTop="1" x14ac:dyDescent="0.2">
      <c r="A399" s="674" t="s">
        <v>3386</v>
      </c>
      <c r="B399" s="676" t="s">
        <v>3387</v>
      </c>
      <c r="C399" s="676" t="s">
        <v>3388</v>
      </c>
      <c r="D399" s="676" t="s">
        <v>1793</v>
      </c>
      <c r="E399" s="682" t="s">
        <v>1794</v>
      </c>
      <c r="F399" s="681" t="s">
        <v>3389</v>
      </c>
      <c r="G399" s="681" t="s">
        <v>3390</v>
      </c>
      <c r="H399" s="681"/>
      <c r="I399" s="681" t="s">
        <v>3391</v>
      </c>
      <c r="J399" s="681"/>
      <c r="K399" s="681" t="s">
        <v>3392</v>
      </c>
      <c r="L399" s="681"/>
      <c r="M399" s="681"/>
      <c r="N399" s="681"/>
      <c r="O399" s="679" t="s">
        <v>3393</v>
      </c>
      <c r="P399" s="114"/>
      <c r="Q399" s="114"/>
      <c r="R399" s="114"/>
      <c r="S399" s="114"/>
      <c r="T399" s="114"/>
      <c r="U399" s="114"/>
      <c r="V399" s="114"/>
      <c r="W399" s="114"/>
      <c r="X399" s="114"/>
      <c r="Y399" s="114"/>
    </row>
    <row r="400" spans="1:26" s="115" customFormat="1" ht="30" customHeight="1" thickBot="1" x14ac:dyDescent="0.25">
      <c r="A400" s="675"/>
      <c r="B400" s="677"/>
      <c r="C400" s="677"/>
      <c r="D400" s="677"/>
      <c r="E400" s="683"/>
      <c r="F400" s="684"/>
      <c r="G400" s="116" t="s">
        <v>3394</v>
      </c>
      <c r="H400" s="116" t="s">
        <v>3395</v>
      </c>
      <c r="I400" s="116" t="s">
        <v>3396</v>
      </c>
      <c r="J400" s="116" t="s">
        <v>3395</v>
      </c>
      <c r="K400" s="116" t="s">
        <v>1795</v>
      </c>
      <c r="L400" s="116" t="s">
        <v>1796</v>
      </c>
      <c r="M400" s="116" t="s">
        <v>1797</v>
      </c>
      <c r="N400" s="116" t="s">
        <v>1798</v>
      </c>
      <c r="O400" s="680"/>
      <c r="P400" s="114"/>
      <c r="Q400" s="114"/>
      <c r="R400" s="114"/>
      <c r="S400" s="114"/>
      <c r="T400" s="114"/>
      <c r="U400" s="114"/>
      <c r="V400" s="114"/>
      <c r="W400" s="114"/>
      <c r="X400" s="114"/>
      <c r="Y400" s="114"/>
    </row>
    <row r="401" spans="1:15" ht="51" customHeight="1" x14ac:dyDescent="0.2">
      <c r="A401" s="685" t="s">
        <v>2176</v>
      </c>
      <c r="B401" s="65" t="s">
        <v>1082</v>
      </c>
      <c r="C401" s="673" t="s">
        <v>4711</v>
      </c>
      <c r="D401" s="56">
        <v>20.399999999999999</v>
      </c>
      <c r="E401" s="243" t="s">
        <v>1549</v>
      </c>
      <c r="F401" s="20"/>
      <c r="G401" s="35" t="s">
        <v>1799</v>
      </c>
      <c r="H401" s="34"/>
      <c r="I401" s="35" t="s">
        <v>1799</v>
      </c>
      <c r="J401" s="34"/>
      <c r="K401" s="34"/>
      <c r="L401" s="35" t="s">
        <v>1799</v>
      </c>
      <c r="M401" s="35" t="s">
        <v>1799</v>
      </c>
      <c r="N401" s="34"/>
      <c r="O401" s="36"/>
    </row>
    <row r="402" spans="1:15" ht="51" customHeight="1" x14ac:dyDescent="0.2">
      <c r="A402" s="685"/>
      <c r="B402" s="106" t="s">
        <v>837</v>
      </c>
      <c r="C402" s="673"/>
      <c r="D402" s="56">
        <v>20.399999999999999</v>
      </c>
      <c r="E402" s="243" t="s">
        <v>1550</v>
      </c>
      <c r="F402" s="20"/>
      <c r="G402" s="35" t="s">
        <v>1799</v>
      </c>
      <c r="H402" s="34"/>
      <c r="I402" s="35" t="s">
        <v>1799</v>
      </c>
      <c r="J402" s="34"/>
      <c r="K402" s="34"/>
      <c r="L402" s="35"/>
      <c r="M402" s="35" t="s">
        <v>1799</v>
      </c>
      <c r="N402" s="34"/>
      <c r="O402" s="36"/>
    </row>
    <row r="403" spans="1:15" ht="51" customHeight="1" x14ac:dyDescent="0.2">
      <c r="A403" s="685"/>
      <c r="B403" s="106" t="s">
        <v>1287</v>
      </c>
      <c r="C403" s="673"/>
      <c r="D403" s="56">
        <v>20.399999999999999</v>
      </c>
      <c r="E403" s="243" t="s">
        <v>1551</v>
      </c>
      <c r="F403" s="20"/>
      <c r="G403" s="35" t="s">
        <v>1799</v>
      </c>
      <c r="H403" s="34"/>
      <c r="I403" s="35" t="s">
        <v>1799</v>
      </c>
      <c r="J403" s="34"/>
      <c r="K403" s="34"/>
      <c r="L403" s="35"/>
      <c r="M403" s="35" t="s">
        <v>1799</v>
      </c>
      <c r="N403" s="34"/>
      <c r="O403" s="36"/>
    </row>
    <row r="404" spans="1:15" ht="51" customHeight="1" x14ac:dyDescent="0.2">
      <c r="A404" s="685"/>
      <c r="B404" s="106" t="s">
        <v>817</v>
      </c>
      <c r="C404" s="673"/>
      <c r="D404" s="56">
        <v>20.399999999999999</v>
      </c>
      <c r="E404" s="243" t="s">
        <v>1552</v>
      </c>
      <c r="F404" s="20"/>
      <c r="G404" s="35" t="s">
        <v>1799</v>
      </c>
      <c r="H404" s="34"/>
      <c r="I404" s="35" t="s">
        <v>1799</v>
      </c>
      <c r="J404" s="34"/>
      <c r="K404" s="34"/>
      <c r="L404" s="35"/>
      <c r="M404" s="35" t="s">
        <v>1799</v>
      </c>
      <c r="N404" s="34"/>
      <c r="O404" s="36"/>
    </row>
    <row r="405" spans="1:15" ht="51" customHeight="1" x14ac:dyDescent="0.2">
      <c r="A405" s="685"/>
      <c r="B405" s="106" t="s">
        <v>1540</v>
      </c>
      <c r="C405" s="673"/>
      <c r="D405" s="56">
        <v>20.399999999999999</v>
      </c>
      <c r="E405" s="243" t="s">
        <v>1553</v>
      </c>
      <c r="F405" s="20"/>
      <c r="G405" s="35" t="s">
        <v>1799</v>
      </c>
      <c r="H405" s="34"/>
      <c r="I405" s="35" t="s">
        <v>1799</v>
      </c>
      <c r="J405" s="34"/>
      <c r="K405" s="34"/>
      <c r="L405" s="35" t="s">
        <v>1799</v>
      </c>
      <c r="M405" s="35"/>
      <c r="N405" s="34"/>
      <c r="O405" s="36"/>
    </row>
    <row r="406" spans="1:15" ht="42.75" customHeight="1" x14ac:dyDescent="0.2">
      <c r="A406" s="685" t="s">
        <v>2177</v>
      </c>
      <c r="B406" s="66" t="s">
        <v>1427</v>
      </c>
      <c r="C406" s="673" t="s">
        <v>4712</v>
      </c>
      <c r="D406" s="56">
        <v>7.17</v>
      </c>
      <c r="E406" s="243" t="s">
        <v>1554</v>
      </c>
      <c r="F406" s="20"/>
      <c r="G406" s="35" t="s">
        <v>1799</v>
      </c>
      <c r="H406" s="34"/>
      <c r="I406" s="35" t="s">
        <v>1799</v>
      </c>
      <c r="J406" s="34"/>
      <c r="K406" s="34"/>
      <c r="L406" s="35" t="s">
        <v>1799</v>
      </c>
      <c r="M406" s="35"/>
      <c r="N406" s="34"/>
      <c r="O406" s="36"/>
    </row>
    <row r="407" spans="1:15" ht="42.75" customHeight="1" x14ac:dyDescent="0.2">
      <c r="A407" s="685"/>
      <c r="B407" s="70" t="s">
        <v>1304</v>
      </c>
      <c r="C407" s="673"/>
      <c r="D407" s="56">
        <v>7.17</v>
      </c>
      <c r="E407" s="243" t="s">
        <v>1555</v>
      </c>
      <c r="F407" s="20"/>
      <c r="G407" s="35" t="s">
        <v>1799</v>
      </c>
      <c r="H407" s="34"/>
      <c r="I407" s="35" t="s">
        <v>1799</v>
      </c>
      <c r="J407" s="34"/>
      <c r="K407" s="34"/>
      <c r="L407" s="35" t="s">
        <v>1799</v>
      </c>
      <c r="M407" s="35"/>
      <c r="N407" s="34"/>
      <c r="O407" s="36"/>
    </row>
    <row r="408" spans="1:15" ht="42.75" customHeight="1" x14ac:dyDescent="0.2">
      <c r="A408" s="685"/>
      <c r="B408" s="70" t="s">
        <v>1302</v>
      </c>
      <c r="C408" s="673"/>
      <c r="D408" s="56">
        <v>7.17</v>
      </c>
      <c r="E408" s="243" t="s">
        <v>1556</v>
      </c>
      <c r="F408" s="20"/>
      <c r="G408" s="35" t="s">
        <v>1799</v>
      </c>
      <c r="H408" s="34"/>
      <c r="I408" s="35" t="s">
        <v>1799</v>
      </c>
      <c r="J408" s="34"/>
      <c r="K408" s="34"/>
      <c r="L408" s="35" t="s">
        <v>1799</v>
      </c>
      <c r="M408" s="35"/>
      <c r="N408" s="34"/>
      <c r="O408" s="36"/>
    </row>
    <row r="409" spans="1:15" ht="42.75" customHeight="1" x14ac:dyDescent="0.2">
      <c r="A409" s="685"/>
      <c r="B409" s="70" t="s">
        <v>1305</v>
      </c>
      <c r="C409" s="673"/>
      <c r="D409" s="56">
        <v>7.17</v>
      </c>
      <c r="E409" s="243" t="s">
        <v>1557</v>
      </c>
      <c r="F409" s="20"/>
      <c r="G409" s="35" t="s">
        <v>1799</v>
      </c>
      <c r="H409" s="34"/>
      <c r="I409" s="35" t="s">
        <v>1799</v>
      </c>
      <c r="J409" s="34"/>
      <c r="K409" s="34"/>
      <c r="L409" s="35" t="s">
        <v>1799</v>
      </c>
      <c r="M409" s="35"/>
      <c r="N409" s="34"/>
      <c r="O409" s="36"/>
    </row>
    <row r="410" spans="1:15" ht="42.75" customHeight="1" x14ac:dyDescent="0.2">
      <c r="A410" s="685"/>
      <c r="B410" s="74" t="s">
        <v>1541</v>
      </c>
      <c r="C410" s="673"/>
      <c r="D410" s="56">
        <v>7.17</v>
      </c>
      <c r="E410" s="243" t="s">
        <v>1558</v>
      </c>
      <c r="F410" s="20"/>
      <c r="G410" s="35" t="s">
        <v>1799</v>
      </c>
      <c r="H410" s="34"/>
      <c r="I410" s="35" t="s">
        <v>1799</v>
      </c>
      <c r="J410" s="34"/>
      <c r="K410" s="34"/>
      <c r="L410" s="35" t="s">
        <v>1799</v>
      </c>
      <c r="M410" s="35" t="s">
        <v>1799</v>
      </c>
      <c r="N410" s="34"/>
      <c r="O410" s="36"/>
    </row>
    <row r="411" spans="1:15" ht="42.75" customHeight="1" x14ac:dyDescent="0.2">
      <c r="A411" s="685"/>
      <c r="B411" s="74" t="s">
        <v>1308</v>
      </c>
      <c r="C411" s="673"/>
      <c r="D411" s="56">
        <v>7.17</v>
      </c>
      <c r="E411" s="243" t="s">
        <v>1559</v>
      </c>
      <c r="F411" s="20"/>
      <c r="G411" s="35" t="s">
        <v>1799</v>
      </c>
      <c r="H411" s="34"/>
      <c r="I411" s="35" t="s">
        <v>1799</v>
      </c>
      <c r="J411" s="34"/>
      <c r="K411" s="34"/>
      <c r="L411" s="35" t="s">
        <v>1799</v>
      </c>
      <c r="M411" s="35" t="s">
        <v>1799</v>
      </c>
      <c r="N411" s="34"/>
      <c r="O411" s="36"/>
    </row>
    <row r="412" spans="1:15" ht="42.75" customHeight="1" x14ac:dyDescent="0.2">
      <c r="A412" s="685"/>
      <c r="B412" s="74" t="s">
        <v>1019</v>
      </c>
      <c r="C412" s="673"/>
      <c r="D412" s="56">
        <v>7.17</v>
      </c>
      <c r="E412" s="243" t="s">
        <v>1560</v>
      </c>
      <c r="F412" s="20"/>
      <c r="G412" s="35" t="s">
        <v>1799</v>
      </c>
      <c r="H412" s="34"/>
      <c r="I412" s="35" t="s">
        <v>1799</v>
      </c>
      <c r="J412" s="34"/>
      <c r="K412" s="34"/>
      <c r="L412" s="35"/>
      <c r="M412" s="35" t="s">
        <v>1799</v>
      </c>
      <c r="N412" s="34"/>
      <c r="O412" s="36"/>
    </row>
    <row r="413" spans="1:15" ht="42.75" customHeight="1" x14ac:dyDescent="0.2">
      <c r="A413" s="685"/>
      <c r="B413" s="74" t="s">
        <v>1433</v>
      </c>
      <c r="C413" s="673"/>
      <c r="D413" s="56">
        <v>7.17</v>
      </c>
      <c r="E413" s="243" t="s">
        <v>1561</v>
      </c>
      <c r="F413" s="20"/>
      <c r="G413" s="35" t="s">
        <v>1799</v>
      </c>
      <c r="H413" s="34"/>
      <c r="I413" s="35" t="s">
        <v>1799</v>
      </c>
      <c r="J413" s="34"/>
      <c r="K413" s="34"/>
      <c r="L413" s="35"/>
      <c r="M413" s="35" t="s">
        <v>1799</v>
      </c>
      <c r="N413" s="34"/>
      <c r="O413" s="36"/>
    </row>
    <row r="414" spans="1:15" ht="42.75" customHeight="1" x14ac:dyDescent="0.2">
      <c r="A414" s="685"/>
      <c r="B414" s="74" t="s">
        <v>1542</v>
      </c>
      <c r="C414" s="673"/>
      <c r="D414" s="56">
        <v>7.17</v>
      </c>
      <c r="E414" s="243" t="s">
        <v>1562</v>
      </c>
      <c r="F414" s="20"/>
      <c r="G414" s="35" t="s">
        <v>1799</v>
      </c>
      <c r="H414" s="34"/>
      <c r="I414" s="35" t="s">
        <v>1799</v>
      </c>
      <c r="J414" s="34"/>
      <c r="K414" s="34"/>
      <c r="L414" s="35" t="s">
        <v>1799</v>
      </c>
      <c r="M414" s="35"/>
      <c r="N414" s="34"/>
      <c r="O414" s="36"/>
    </row>
    <row r="415" spans="1:15" ht="42.75" customHeight="1" x14ac:dyDescent="0.2">
      <c r="A415" s="685"/>
      <c r="B415" s="74" t="s">
        <v>1032</v>
      </c>
      <c r="C415" s="673"/>
      <c r="D415" s="56">
        <v>7.17</v>
      </c>
      <c r="E415" s="243" t="s">
        <v>1563</v>
      </c>
      <c r="F415" s="20"/>
      <c r="G415" s="35" t="s">
        <v>1799</v>
      </c>
      <c r="H415" s="34"/>
      <c r="I415" s="35" t="s">
        <v>1799</v>
      </c>
      <c r="J415" s="34"/>
      <c r="K415" s="34"/>
      <c r="L415" s="35" t="s">
        <v>1799</v>
      </c>
      <c r="M415" s="35"/>
      <c r="N415" s="34"/>
      <c r="O415" s="36"/>
    </row>
    <row r="416" spans="1:15" ht="42.75" customHeight="1" x14ac:dyDescent="0.2">
      <c r="A416" s="685"/>
      <c r="B416" s="74" t="s">
        <v>1026</v>
      </c>
      <c r="C416" s="673"/>
      <c r="D416" s="56">
        <v>6.39</v>
      </c>
      <c r="E416" s="243" t="s">
        <v>1564</v>
      </c>
      <c r="F416" s="20"/>
      <c r="G416" s="35" t="s">
        <v>1799</v>
      </c>
      <c r="H416" s="34"/>
      <c r="I416" s="35" t="s">
        <v>1799</v>
      </c>
      <c r="J416" s="34"/>
      <c r="K416" s="34"/>
      <c r="L416" s="35" t="s">
        <v>1799</v>
      </c>
      <c r="M416" s="35"/>
      <c r="N416" s="34"/>
      <c r="O416" s="36"/>
    </row>
    <row r="417" spans="1:15" ht="42.75" customHeight="1" x14ac:dyDescent="0.2">
      <c r="A417" s="685"/>
      <c r="B417" s="74" t="s">
        <v>1543</v>
      </c>
      <c r="C417" s="673"/>
      <c r="D417" s="56">
        <v>6.39</v>
      </c>
      <c r="E417" s="243" t="s">
        <v>1565</v>
      </c>
      <c r="F417" s="20"/>
      <c r="G417" s="35" t="s">
        <v>1799</v>
      </c>
      <c r="H417" s="34"/>
      <c r="I417" s="35" t="s">
        <v>1799</v>
      </c>
      <c r="J417" s="34"/>
      <c r="K417" s="34"/>
      <c r="L417" s="35" t="s">
        <v>1799</v>
      </c>
      <c r="M417" s="35"/>
      <c r="N417" s="34"/>
      <c r="O417" s="36"/>
    </row>
    <row r="418" spans="1:15" ht="42.75" customHeight="1" x14ac:dyDescent="0.2">
      <c r="A418" s="685"/>
      <c r="B418" s="74" t="s">
        <v>1307</v>
      </c>
      <c r="C418" s="673"/>
      <c r="D418" s="56">
        <v>6.39</v>
      </c>
      <c r="E418" s="243" t="s">
        <v>1566</v>
      </c>
      <c r="F418" s="20"/>
      <c r="G418" s="35" t="s">
        <v>1799</v>
      </c>
      <c r="H418" s="34"/>
      <c r="I418" s="35" t="s">
        <v>1799</v>
      </c>
      <c r="J418" s="34"/>
      <c r="K418" s="34"/>
      <c r="L418" s="35" t="s">
        <v>1799</v>
      </c>
      <c r="M418" s="35"/>
      <c r="N418" s="34"/>
      <c r="O418" s="36"/>
    </row>
    <row r="419" spans="1:15" ht="42.75" customHeight="1" x14ac:dyDescent="0.2">
      <c r="A419" s="685"/>
      <c r="B419" s="74" t="s">
        <v>1306</v>
      </c>
      <c r="C419" s="673"/>
      <c r="D419" s="56">
        <v>5.7</v>
      </c>
      <c r="E419" s="243" t="s">
        <v>1567</v>
      </c>
      <c r="F419" s="20"/>
      <c r="G419" s="35" t="s">
        <v>1799</v>
      </c>
      <c r="H419" s="34"/>
      <c r="I419" s="35" t="s">
        <v>1799</v>
      </c>
      <c r="J419" s="34"/>
      <c r="K419" s="34"/>
      <c r="L419" s="35"/>
      <c r="M419" s="35" t="s">
        <v>1799</v>
      </c>
      <c r="N419" s="34"/>
      <c r="O419" s="36"/>
    </row>
    <row r="420" spans="1:15" ht="21.6" customHeight="1" x14ac:dyDescent="0.2">
      <c r="A420" s="685" t="s">
        <v>2178</v>
      </c>
      <c r="B420" s="673" t="s">
        <v>1292</v>
      </c>
      <c r="C420" s="673" t="s">
        <v>4713</v>
      </c>
      <c r="D420" s="56">
        <v>31.75</v>
      </c>
      <c r="E420" s="686" t="s">
        <v>1568</v>
      </c>
      <c r="F420" s="20"/>
      <c r="G420" s="35" t="s">
        <v>1799</v>
      </c>
      <c r="H420" s="34"/>
      <c r="I420" s="35" t="s">
        <v>1799</v>
      </c>
      <c r="J420" s="34"/>
      <c r="K420" s="34"/>
      <c r="L420" s="35"/>
      <c r="M420" s="35" t="s">
        <v>1799</v>
      </c>
      <c r="N420" s="34"/>
      <c r="O420" s="36"/>
    </row>
    <row r="421" spans="1:15" ht="21.6" customHeight="1" x14ac:dyDescent="0.2">
      <c r="A421" s="685"/>
      <c r="B421" s="673"/>
      <c r="C421" s="673"/>
      <c r="D421" s="56">
        <v>54.68</v>
      </c>
      <c r="E421" s="686"/>
      <c r="F421" s="20"/>
      <c r="G421" s="35" t="s">
        <v>1799</v>
      </c>
      <c r="H421" s="34"/>
      <c r="I421" s="35" t="s">
        <v>1799</v>
      </c>
      <c r="J421" s="34"/>
      <c r="K421" s="34"/>
      <c r="L421" s="35" t="s">
        <v>1799</v>
      </c>
      <c r="M421" s="35"/>
      <c r="N421" s="34"/>
      <c r="O421" s="36"/>
    </row>
    <row r="422" spans="1:15" ht="21.6" customHeight="1" x14ac:dyDescent="0.2">
      <c r="A422" s="685"/>
      <c r="B422" s="673" t="s">
        <v>1290</v>
      </c>
      <c r="C422" s="673"/>
      <c r="D422" s="56">
        <v>31.75</v>
      </c>
      <c r="E422" s="686" t="s">
        <v>1569</v>
      </c>
      <c r="F422" s="20"/>
      <c r="G422" s="35" t="s">
        <v>1799</v>
      </c>
      <c r="H422" s="34"/>
      <c r="I422" s="35" t="s">
        <v>1799</v>
      </c>
      <c r="J422" s="34"/>
      <c r="K422" s="34"/>
      <c r="L422" s="35"/>
      <c r="M422" s="35" t="s">
        <v>1799</v>
      </c>
      <c r="N422" s="34"/>
      <c r="O422" s="36"/>
    </row>
    <row r="423" spans="1:15" ht="21.6" customHeight="1" x14ac:dyDescent="0.2">
      <c r="A423" s="685"/>
      <c r="B423" s="673"/>
      <c r="C423" s="673"/>
      <c r="D423" s="56">
        <v>54.68</v>
      </c>
      <c r="E423" s="686"/>
      <c r="F423" s="20"/>
      <c r="G423" s="35" t="s">
        <v>1799</v>
      </c>
      <c r="H423" s="34"/>
      <c r="I423" s="35" t="s">
        <v>1799</v>
      </c>
      <c r="J423" s="34"/>
      <c r="K423" s="34"/>
      <c r="L423" s="35"/>
      <c r="M423" s="35" t="s">
        <v>1799</v>
      </c>
      <c r="N423" s="34"/>
      <c r="O423" s="36"/>
    </row>
    <row r="424" spans="1:15" ht="21.6" customHeight="1" x14ac:dyDescent="0.2">
      <c r="A424" s="685"/>
      <c r="B424" s="673" t="s">
        <v>1544</v>
      </c>
      <c r="C424" s="673"/>
      <c r="D424" s="56">
        <v>31.75</v>
      </c>
      <c r="E424" s="686" t="s">
        <v>1570</v>
      </c>
      <c r="F424" s="20"/>
      <c r="G424" s="35" t="s">
        <v>1799</v>
      </c>
      <c r="H424" s="34"/>
      <c r="I424" s="35" t="s">
        <v>1799</v>
      </c>
      <c r="J424" s="34"/>
      <c r="K424" s="34"/>
      <c r="L424" s="35" t="s">
        <v>1799</v>
      </c>
      <c r="M424" s="35"/>
      <c r="N424" s="34"/>
      <c r="O424" s="36"/>
    </row>
    <row r="425" spans="1:15" ht="21.6" customHeight="1" x14ac:dyDescent="0.2">
      <c r="A425" s="685"/>
      <c r="B425" s="673"/>
      <c r="C425" s="673"/>
      <c r="D425" s="56">
        <v>54.68</v>
      </c>
      <c r="E425" s="686"/>
      <c r="F425" s="20"/>
      <c r="G425" s="35" t="s">
        <v>1799</v>
      </c>
      <c r="H425" s="34"/>
      <c r="I425" s="35" t="s">
        <v>1799</v>
      </c>
      <c r="J425" s="34"/>
      <c r="K425" s="34"/>
      <c r="L425" s="35" t="s">
        <v>1799</v>
      </c>
      <c r="M425" s="35"/>
      <c r="N425" s="34"/>
      <c r="O425" s="36"/>
    </row>
    <row r="426" spans="1:15" ht="21.6" customHeight="1" x14ac:dyDescent="0.2">
      <c r="A426" s="685"/>
      <c r="B426" s="673" t="s">
        <v>1545</v>
      </c>
      <c r="C426" s="673"/>
      <c r="D426" s="56">
        <v>31.75</v>
      </c>
      <c r="E426" s="686" t="s">
        <v>1571</v>
      </c>
      <c r="F426" s="20"/>
      <c r="G426" s="35" t="s">
        <v>1799</v>
      </c>
      <c r="H426" s="34"/>
      <c r="I426" s="35" t="s">
        <v>1799</v>
      </c>
      <c r="J426" s="34"/>
      <c r="K426" s="34"/>
      <c r="L426" s="35" t="s">
        <v>1799</v>
      </c>
      <c r="M426" s="35"/>
      <c r="N426" s="34"/>
      <c r="O426" s="36"/>
    </row>
    <row r="427" spans="1:15" ht="21.6" customHeight="1" x14ac:dyDescent="0.2">
      <c r="A427" s="685"/>
      <c r="B427" s="673"/>
      <c r="C427" s="673"/>
      <c r="D427" s="56">
        <v>54.68</v>
      </c>
      <c r="E427" s="686"/>
      <c r="F427" s="20"/>
      <c r="G427" s="35" t="s">
        <v>1799</v>
      </c>
      <c r="H427" s="34"/>
      <c r="I427" s="35" t="s">
        <v>1799</v>
      </c>
      <c r="J427" s="34"/>
      <c r="K427" s="34"/>
      <c r="L427" s="35" t="s">
        <v>1799</v>
      </c>
      <c r="M427" s="35"/>
      <c r="N427" s="34"/>
      <c r="O427" s="36"/>
    </row>
    <row r="428" spans="1:15" ht="21.6" customHeight="1" x14ac:dyDescent="0.2">
      <c r="A428" s="685"/>
      <c r="B428" s="673" t="s">
        <v>1546</v>
      </c>
      <c r="C428" s="673"/>
      <c r="D428" s="56">
        <v>31.75</v>
      </c>
      <c r="E428" s="686" t="s">
        <v>1572</v>
      </c>
      <c r="F428" s="20"/>
      <c r="G428" s="35" t="s">
        <v>1799</v>
      </c>
      <c r="H428" s="34"/>
      <c r="I428" s="35" t="s">
        <v>1799</v>
      </c>
      <c r="J428" s="34"/>
      <c r="K428" s="34"/>
      <c r="L428" s="35" t="s">
        <v>1799</v>
      </c>
      <c r="M428" s="35"/>
      <c r="N428" s="34"/>
      <c r="O428" s="36"/>
    </row>
    <row r="429" spans="1:15" ht="21.6" customHeight="1" x14ac:dyDescent="0.2">
      <c r="A429" s="685"/>
      <c r="B429" s="673"/>
      <c r="C429" s="673"/>
      <c r="D429" s="56">
        <v>54.68</v>
      </c>
      <c r="E429" s="686"/>
      <c r="F429" s="20"/>
      <c r="G429" s="35" t="s">
        <v>1799</v>
      </c>
      <c r="H429" s="34"/>
      <c r="I429" s="35" t="s">
        <v>1799</v>
      </c>
      <c r="J429" s="34"/>
      <c r="K429" s="34"/>
      <c r="L429" s="35" t="s">
        <v>1799</v>
      </c>
      <c r="M429" s="35"/>
      <c r="N429" s="34"/>
      <c r="O429" s="36"/>
    </row>
    <row r="430" spans="1:15" ht="21.6" customHeight="1" x14ac:dyDescent="0.2">
      <c r="A430" s="685"/>
      <c r="B430" s="673" t="s">
        <v>1547</v>
      </c>
      <c r="C430" s="673"/>
      <c r="D430" s="56">
        <v>31.75</v>
      </c>
      <c r="E430" s="686" t="s">
        <v>1573</v>
      </c>
      <c r="F430" s="20"/>
      <c r="G430" s="35" t="s">
        <v>1799</v>
      </c>
      <c r="H430" s="34"/>
      <c r="I430" s="35" t="s">
        <v>1799</v>
      </c>
      <c r="J430" s="34"/>
      <c r="K430" s="34"/>
      <c r="L430" s="35" t="s">
        <v>1799</v>
      </c>
      <c r="M430" s="35"/>
      <c r="N430" s="34"/>
      <c r="O430" s="36"/>
    </row>
    <row r="431" spans="1:15" s="15" customFormat="1" ht="21.6" customHeight="1" x14ac:dyDescent="0.2">
      <c r="A431" s="685"/>
      <c r="B431" s="673"/>
      <c r="C431" s="673"/>
      <c r="D431" s="104">
        <v>54.68</v>
      </c>
      <c r="E431" s="686"/>
      <c r="F431" s="20"/>
      <c r="G431" s="35" t="s">
        <v>1799</v>
      </c>
      <c r="H431" s="34"/>
      <c r="I431" s="35" t="s">
        <v>1799</v>
      </c>
      <c r="J431" s="34"/>
      <c r="K431" s="34"/>
      <c r="L431" s="35" t="s">
        <v>1799</v>
      </c>
      <c r="M431" s="35"/>
      <c r="N431" s="34"/>
      <c r="O431" s="36"/>
    </row>
    <row r="432" spans="1:15" s="15" customFormat="1" ht="42.75" customHeight="1" x14ac:dyDescent="0.2">
      <c r="A432" s="711" t="s">
        <v>2179</v>
      </c>
      <c r="B432" s="20" t="s">
        <v>1295</v>
      </c>
      <c r="C432" s="706" t="s">
        <v>4712</v>
      </c>
      <c r="D432" s="104">
        <v>7.1</v>
      </c>
      <c r="E432" s="163" t="s">
        <v>1574</v>
      </c>
      <c r="F432" s="20"/>
      <c r="G432" s="35" t="s">
        <v>1799</v>
      </c>
      <c r="H432" s="34"/>
      <c r="I432" s="35" t="s">
        <v>1799</v>
      </c>
      <c r="J432" s="34"/>
      <c r="K432" s="34"/>
      <c r="L432" s="35" t="s">
        <v>1799</v>
      </c>
      <c r="M432" s="35"/>
      <c r="N432" s="34"/>
      <c r="O432" s="36"/>
    </row>
    <row r="433" spans="1:25" s="15" customFormat="1" ht="42.75" customHeight="1" x14ac:dyDescent="0.2">
      <c r="A433" s="711"/>
      <c r="B433" s="20" t="s">
        <v>1431</v>
      </c>
      <c r="C433" s="706"/>
      <c r="D433" s="104">
        <v>7.1</v>
      </c>
      <c r="E433" s="163" t="s">
        <v>1575</v>
      </c>
      <c r="F433" s="20"/>
      <c r="G433" s="35" t="s">
        <v>1799</v>
      </c>
      <c r="H433" s="34"/>
      <c r="I433" s="35" t="s">
        <v>1799</v>
      </c>
      <c r="J433" s="34"/>
      <c r="K433" s="34"/>
      <c r="L433" s="35" t="s">
        <v>1799</v>
      </c>
      <c r="M433" s="35"/>
      <c r="N433" s="34"/>
      <c r="O433" s="36"/>
    </row>
    <row r="434" spans="1:25" s="15" customFormat="1" ht="42.75" customHeight="1" x14ac:dyDescent="0.2">
      <c r="A434" s="711"/>
      <c r="B434" s="20" t="s">
        <v>1294</v>
      </c>
      <c r="C434" s="706"/>
      <c r="D434" s="104">
        <v>5.61</v>
      </c>
      <c r="E434" s="163" t="s">
        <v>1576</v>
      </c>
      <c r="F434" s="20"/>
      <c r="G434" s="35" t="s">
        <v>1799</v>
      </c>
      <c r="H434" s="34"/>
      <c r="I434" s="35" t="s">
        <v>1799</v>
      </c>
      <c r="J434" s="34"/>
      <c r="K434" s="34"/>
      <c r="L434" s="35" t="s">
        <v>1799</v>
      </c>
      <c r="M434" s="35"/>
      <c r="N434" s="34"/>
      <c r="O434" s="36"/>
    </row>
    <row r="435" spans="1:25" s="15" customFormat="1" ht="42.75" customHeight="1" thickBot="1" x14ac:dyDescent="0.25">
      <c r="A435" s="712"/>
      <c r="B435" s="94" t="s">
        <v>1548</v>
      </c>
      <c r="C435" s="713"/>
      <c r="D435" s="107">
        <v>11</v>
      </c>
      <c r="E435" s="47" t="s">
        <v>1577</v>
      </c>
      <c r="F435" s="22"/>
      <c r="G435" s="43" t="s">
        <v>1799</v>
      </c>
      <c r="H435" s="42"/>
      <c r="I435" s="43" t="s">
        <v>1799</v>
      </c>
      <c r="J435" s="42"/>
      <c r="K435" s="42"/>
      <c r="L435" s="43" t="s">
        <v>1799</v>
      </c>
      <c r="M435" s="43"/>
      <c r="N435" s="42"/>
      <c r="O435" s="44"/>
    </row>
    <row r="436" spans="1:25" s="15" customFormat="1" ht="51" customHeight="1" thickTop="1" x14ac:dyDescent="0.25">
      <c r="A436" s="101"/>
      <c r="B436" s="100"/>
      <c r="C436" s="101"/>
      <c r="D436" s="100"/>
      <c r="E436" s="24"/>
      <c r="F436" s="100"/>
    </row>
    <row r="437" spans="1:25" s="15" customFormat="1" ht="51" customHeight="1" x14ac:dyDescent="0.2">
      <c r="A437" s="16"/>
      <c r="D437" s="26"/>
      <c r="E437" s="17"/>
    </row>
    <row r="438" spans="1:25" s="124" customFormat="1" ht="51" customHeight="1" thickBot="1" x14ac:dyDescent="0.25">
      <c r="A438" s="678" t="s">
        <v>1596</v>
      </c>
      <c r="B438" s="678"/>
      <c r="C438" s="678"/>
      <c r="D438" s="678"/>
      <c r="E438" s="678"/>
      <c r="F438" s="678"/>
      <c r="G438" s="678"/>
      <c r="H438" s="678"/>
      <c r="I438" s="678"/>
      <c r="J438" s="678"/>
      <c r="K438" s="678"/>
      <c r="L438" s="678"/>
      <c r="M438" s="678"/>
      <c r="N438" s="678"/>
      <c r="O438" s="678"/>
    </row>
    <row r="439" spans="1:25" s="115" customFormat="1" ht="51" customHeight="1" thickTop="1" x14ac:dyDescent="0.2">
      <c r="A439" s="674" t="s">
        <v>3386</v>
      </c>
      <c r="B439" s="676" t="s">
        <v>3387</v>
      </c>
      <c r="C439" s="676" t="s">
        <v>3388</v>
      </c>
      <c r="D439" s="676" t="s">
        <v>1793</v>
      </c>
      <c r="E439" s="682" t="s">
        <v>1794</v>
      </c>
      <c r="F439" s="681" t="s">
        <v>3389</v>
      </c>
      <c r="G439" s="681" t="s">
        <v>3390</v>
      </c>
      <c r="H439" s="681"/>
      <c r="I439" s="681" t="s">
        <v>3391</v>
      </c>
      <c r="J439" s="681"/>
      <c r="K439" s="681" t="s">
        <v>3392</v>
      </c>
      <c r="L439" s="681"/>
      <c r="M439" s="681"/>
      <c r="N439" s="681"/>
      <c r="O439" s="679" t="s">
        <v>3393</v>
      </c>
      <c r="P439" s="114"/>
      <c r="Q439" s="114"/>
      <c r="R439" s="114"/>
      <c r="S439" s="114"/>
      <c r="T439" s="114"/>
      <c r="U439" s="114"/>
      <c r="V439" s="114"/>
      <c r="W439" s="114"/>
      <c r="X439" s="114"/>
      <c r="Y439" s="114"/>
    </row>
    <row r="440" spans="1:25" s="115" customFormat="1" ht="51" customHeight="1" thickBot="1" x14ac:dyDescent="0.25">
      <c r="A440" s="675"/>
      <c r="B440" s="677"/>
      <c r="C440" s="677"/>
      <c r="D440" s="677"/>
      <c r="E440" s="683"/>
      <c r="F440" s="684"/>
      <c r="G440" s="149" t="s">
        <v>3394</v>
      </c>
      <c r="H440" s="149" t="s">
        <v>3395</v>
      </c>
      <c r="I440" s="149" t="s">
        <v>3396</v>
      </c>
      <c r="J440" s="149" t="s">
        <v>3395</v>
      </c>
      <c r="K440" s="149" t="s">
        <v>1795</v>
      </c>
      <c r="L440" s="149" t="s">
        <v>1796</v>
      </c>
      <c r="M440" s="149" t="s">
        <v>1797</v>
      </c>
      <c r="N440" s="149" t="s">
        <v>1798</v>
      </c>
      <c r="O440" s="680"/>
      <c r="P440" s="114"/>
      <c r="Q440" s="114"/>
      <c r="R440" s="114"/>
      <c r="S440" s="114"/>
      <c r="T440" s="114"/>
      <c r="U440" s="114"/>
      <c r="V440" s="114"/>
      <c r="W440" s="114"/>
      <c r="X440" s="114"/>
      <c r="Y440" s="114"/>
    </row>
    <row r="441" spans="1:25" s="15" customFormat="1" ht="51" customHeight="1" x14ac:dyDescent="0.2">
      <c r="A441" s="711" t="s">
        <v>2180</v>
      </c>
      <c r="B441" s="108" t="s">
        <v>1578</v>
      </c>
      <c r="C441" s="705" t="s">
        <v>4714</v>
      </c>
      <c r="D441" s="37">
        <v>6375</v>
      </c>
      <c r="E441" s="113" t="s">
        <v>1584</v>
      </c>
      <c r="F441" s="34"/>
      <c r="G441" s="35" t="s">
        <v>1799</v>
      </c>
      <c r="H441" s="34"/>
      <c r="I441" s="35" t="s">
        <v>1799</v>
      </c>
      <c r="J441" s="34"/>
      <c r="K441" s="34"/>
      <c r="L441" s="35"/>
      <c r="M441" s="35" t="s">
        <v>1799</v>
      </c>
      <c r="N441" s="34"/>
      <c r="O441" s="36"/>
    </row>
    <row r="442" spans="1:25" s="15" customFormat="1" ht="51" customHeight="1" x14ac:dyDescent="0.2">
      <c r="A442" s="711"/>
      <c r="B442" s="108" t="s">
        <v>1579</v>
      </c>
      <c r="C442" s="705"/>
      <c r="D442" s="37">
        <v>6375</v>
      </c>
      <c r="E442" s="113" t="s">
        <v>1585</v>
      </c>
      <c r="F442" s="34"/>
      <c r="G442" s="35" t="s">
        <v>1799</v>
      </c>
      <c r="H442" s="34"/>
      <c r="I442" s="35" t="s">
        <v>1799</v>
      </c>
      <c r="J442" s="34"/>
      <c r="K442" s="34"/>
      <c r="L442" s="35"/>
      <c r="M442" s="35" t="s">
        <v>1799</v>
      </c>
      <c r="N442" s="34"/>
      <c r="O442" s="36"/>
    </row>
    <row r="443" spans="1:25" s="15" customFormat="1" ht="51" customHeight="1" x14ac:dyDescent="0.2">
      <c r="A443" s="711" t="s">
        <v>2181</v>
      </c>
      <c r="B443" s="85" t="s">
        <v>1591</v>
      </c>
      <c r="C443" s="706" t="s">
        <v>4715</v>
      </c>
      <c r="D443" s="104">
        <v>5</v>
      </c>
      <c r="E443" s="113" t="s">
        <v>1586</v>
      </c>
      <c r="F443" s="34"/>
      <c r="G443" s="35" t="s">
        <v>1799</v>
      </c>
      <c r="H443" s="34"/>
      <c r="I443" s="35" t="s">
        <v>1799</v>
      </c>
      <c r="J443" s="34"/>
      <c r="K443" s="34"/>
      <c r="L443" s="35" t="s">
        <v>1799</v>
      </c>
      <c r="M443" s="35"/>
      <c r="N443" s="34"/>
      <c r="O443" s="36"/>
    </row>
    <row r="444" spans="1:25" s="15" customFormat="1" ht="51" customHeight="1" x14ac:dyDescent="0.2">
      <c r="A444" s="711"/>
      <c r="B444" s="85" t="s">
        <v>1592</v>
      </c>
      <c r="C444" s="706"/>
      <c r="D444" s="104">
        <v>5</v>
      </c>
      <c r="E444" s="113" t="s">
        <v>1587</v>
      </c>
      <c r="F444" s="34"/>
      <c r="G444" s="35" t="s">
        <v>1799</v>
      </c>
      <c r="H444" s="34"/>
      <c r="I444" s="35" t="s">
        <v>1799</v>
      </c>
      <c r="J444" s="34"/>
      <c r="K444" s="34"/>
      <c r="L444" s="35" t="s">
        <v>1799</v>
      </c>
      <c r="M444" s="35"/>
      <c r="N444" s="34"/>
      <c r="O444" s="36"/>
    </row>
    <row r="445" spans="1:25" s="15" customFormat="1" ht="51" customHeight="1" x14ac:dyDescent="0.2">
      <c r="A445" s="711"/>
      <c r="B445" s="85" t="s">
        <v>1593</v>
      </c>
      <c r="C445" s="706"/>
      <c r="D445" s="104">
        <v>5</v>
      </c>
      <c r="E445" s="113" t="s">
        <v>1588</v>
      </c>
      <c r="F445" s="34"/>
      <c r="G445" s="35" t="s">
        <v>1799</v>
      </c>
      <c r="H445" s="34"/>
      <c r="I445" s="35" t="s">
        <v>1799</v>
      </c>
      <c r="J445" s="34"/>
      <c r="K445" s="34"/>
      <c r="L445" s="35" t="s">
        <v>1799</v>
      </c>
      <c r="M445" s="35"/>
      <c r="N445" s="34"/>
      <c r="O445" s="36"/>
    </row>
    <row r="446" spans="1:25" s="15" customFormat="1" ht="51" customHeight="1" x14ac:dyDescent="0.2">
      <c r="A446" s="711" t="s">
        <v>2182</v>
      </c>
      <c r="B446" s="108" t="s">
        <v>1582</v>
      </c>
      <c r="C446" s="705" t="s">
        <v>4716</v>
      </c>
      <c r="D446" s="37">
        <v>1242.5</v>
      </c>
      <c r="E446" s="113" t="s">
        <v>1589</v>
      </c>
      <c r="F446" s="34"/>
      <c r="G446" s="35" t="s">
        <v>1799</v>
      </c>
      <c r="H446" s="34"/>
      <c r="I446" s="35" t="s">
        <v>1799</v>
      </c>
      <c r="J446" s="34"/>
      <c r="K446" s="34"/>
      <c r="L446" s="35" t="s">
        <v>1799</v>
      </c>
      <c r="M446" s="35"/>
      <c r="N446" s="34"/>
      <c r="O446" s="36"/>
    </row>
    <row r="447" spans="1:25" s="15" customFormat="1" ht="51" customHeight="1" thickBot="1" x14ac:dyDescent="0.25">
      <c r="A447" s="712"/>
      <c r="B447" s="109" t="s">
        <v>1583</v>
      </c>
      <c r="C447" s="707"/>
      <c r="D447" s="110">
        <v>1242.5</v>
      </c>
      <c r="E447" s="179" t="s">
        <v>1590</v>
      </c>
      <c r="F447" s="42"/>
      <c r="G447" s="43" t="s">
        <v>1799</v>
      </c>
      <c r="H447" s="42"/>
      <c r="I447" s="43" t="s">
        <v>1799</v>
      </c>
      <c r="J447" s="42"/>
      <c r="K447" s="42"/>
      <c r="L447" s="43"/>
      <c r="M447" s="43" t="s">
        <v>1799</v>
      </c>
      <c r="N447" s="42"/>
      <c r="O447" s="44"/>
    </row>
    <row r="448" spans="1:25" s="15" customFormat="1" ht="23.25" customHeight="1" thickTop="1" x14ac:dyDescent="0.25">
      <c r="A448" s="111" t="s">
        <v>1594</v>
      </c>
      <c r="B448" s="112" t="s">
        <v>1595</v>
      </c>
      <c r="C448" s="101"/>
      <c r="D448" s="26"/>
      <c r="E448" s="24"/>
    </row>
    <row r="449" spans="1:26" s="15" customFormat="1" x14ac:dyDescent="0.2">
      <c r="A449" s="16"/>
      <c r="D449" s="26"/>
      <c r="E449" s="17"/>
    </row>
    <row r="450" spans="1:26" s="15" customFormat="1" x14ac:dyDescent="0.2">
      <c r="A450" s="16"/>
      <c r="D450" s="26"/>
      <c r="E450" s="17"/>
    </row>
    <row r="451" spans="1:26" s="125" customFormat="1" ht="39.75" customHeight="1" thickBot="1" x14ac:dyDescent="0.25">
      <c r="A451" s="678" t="s">
        <v>56</v>
      </c>
      <c r="B451" s="678"/>
      <c r="C451" s="678"/>
      <c r="D451" s="678"/>
      <c r="E451" s="678"/>
      <c r="F451" s="678"/>
      <c r="G451" s="678"/>
      <c r="H451" s="678"/>
      <c r="I451" s="678"/>
      <c r="J451" s="678"/>
      <c r="K451" s="678"/>
      <c r="L451" s="678"/>
      <c r="M451" s="678"/>
      <c r="N451" s="678"/>
      <c r="O451" s="678"/>
      <c r="P451" s="124"/>
      <c r="Q451" s="124"/>
      <c r="R451" s="124"/>
      <c r="S451" s="124"/>
      <c r="T451" s="124"/>
      <c r="U451" s="124"/>
      <c r="V451" s="124"/>
      <c r="W451" s="124"/>
      <c r="X451" s="124"/>
      <c r="Y451" s="124"/>
      <c r="Z451" s="124"/>
    </row>
    <row r="452" spans="1:26" s="115" customFormat="1" ht="51.75" customHeight="1" thickTop="1" x14ac:dyDescent="0.2">
      <c r="A452" s="674" t="s">
        <v>3386</v>
      </c>
      <c r="B452" s="676" t="s">
        <v>3387</v>
      </c>
      <c r="C452" s="676" t="s">
        <v>3388</v>
      </c>
      <c r="D452" s="676" t="s">
        <v>1793</v>
      </c>
      <c r="E452" s="682" t="s">
        <v>1794</v>
      </c>
      <c r="F452" s="681" t="s">
        <v>3389</v>
      </c>
      <c r="G452" s="681" t="s">
        <v>3390</v>
      </c>
      <c r="H452" s="681"/>
      <c r="I452" s="681" t="s">
        <v>3391</v>
      </c>
      <c r="J452" s="681"/>
      <c r="K452" s="681" t="s">
        <v>3392</v>
      </c>
      <c r="L452" s="681"/>
      <c r="M452" s="681"/>
      <c r="N452" s="714"/>
      <c r="O452" s="679" t="s">
        <v>3393</v>
      </c>
      <c r="P452" s="114"/>
      <c r="Q452" s="114"/>
      <c r="R452" s="114"/>
      <c r="S452" s="114"/>
      <c r="T452" s="114"/>
      <c r="U452" s="114"/>
      <c r="V452" s="114"/>
      <c r="W452" s="114"/>
      <c r="X452" s="114"/>
      <c r="Y452" s="114"/>
    </row>
    <row r="453" spans="1:26" s="115" customFormat="1" ht="30" customHeight="1" thickBot="1" x14ac:dyDescent="0.25">
      <c r="A453" s="675"/>
      <c r="B453" s="677"/>
      <c r="C453" s="677"/>
      <c r="D453" s="677"/>
      <c r="E453" s="683"/>
      <c r="F453" s="684"/>
      <c r="G453" s="275" t="s">
        <v>3394</v>
      </c>
      <c r="H453" s="275" t="s">
        <v>3395</v>
      </c>
      <c r="I453" s="275" t="s">
        <v>3396</v>
      </c>
      <c r="J453" s="275" t="s">
        <v>3395</v>
      </c>
      <c r="K453" s="275" t="s">
        <v>1795</v>
      </c>
      <c r="L453" s="275" t="s">
        <v>1796</v>
      </c>
      <c r="M453" s="275" t="s">
        <v>1797</v>
      </c>
      <c r="N453" s="313" t="s">
        <v>1798</v>
      </c>
      <c r="O453" s="680"/>
      <c r="P453" s="114"/>
      <c r="Q453" s="114"/>
      <c r="R453" s="114"/>
      <c r="S453" s="114"/>
      <c r="T453" s="114"/>
      <c r="U453" s="114"/>
      <c r="V453" s="114"/>
      <c r="W453" s="114"/>
      <c r="X453" s="114"/>
      <c r="Y453" s="114"/>
    </row>
    <row r="454" spans="1:26" s="15" customFormat="1" ht="54" customHeight="1" x14ac:dyDescent="0.2">
      <c r="A454" s="711" t="s">
        <v>2183</v>
      </c>
      <c r="B454" s="276" t="s">
        <v>945</v>
      </c>
      <c r="C454" s="706" t="s">
        <v>3464</v>
      </c>
      <c r="D454" s="104">
        <v>38104</v>
      </c>
      <c r="E454" s="113" t="s">
        <v>1598</v>
      </c>
      <c r="F454" s="34"/>
      <c r="G454" s="35" t="s">
        <v>1799</v>
      </c>
      <c r="H454" s="35"/>
      <c r="I454" s="35" t="s">
        <v>1799</v>
      </c>
      <c r="J454" s="35"/>
      <c r="K454" s="35"/>
      <c r="L454" s="35" t="s">
        <v>1799</v>
      </c>
      <c r="M454" s="34"/>
      <c r="N454" s="36"/>
      <c r="O454" s="312"/>
    </row>
    <row r="455" spans="1:26" s="15" customFormat="1" ht="54" customHeight="1" thickBot="1" x14ac:dyDescent="0.25">
      <c r="A455" s="712"/>
      <c r="B455" s="280" t="s">
        <v>1597</v>
      </c>
      <c r="C455" s="713"/>
      <c r="D455" s="107">
        <v>44073.440000000002</v>
      </c>
      <c r="E455" s="179" t="s">
        <v>1599</v>
      </c>
      <c r="F455" s="42"/>
      <c r="G455" s="43" t="s">
        <v>1799</v>
      </c>
      <c r="H455" s="43"/>
      <c r="I455" s="43" t="s">
        <v>1799</v>
      </c>
      <c r="J455" s="43"/>
      <c r="K455" s="43"/>
      <c r="L455" s="43" t="s">
        <v>1799</v>
      </c>
      <c r="M455" s="42"/>
      <c r="N455" s="44"/>
      <c r="O455" s="312"/>
    </row>
    <row r="456" spans="1:26" s="15" customFormat="1" ht="16.5" thickTop="1" x14ac:dyDescent="0.25">
      <c r="A456" s="101"/>
      <c r="B456" s="100"/>
      <c r="C456" s="101"/>
      <c r="D456" s="26"/>
      <c r="E456" s="24"/>
    </row>
    <row r="457" spans="1:26" s="15" customFormat="1" x14ac:dyDescent="0.2">
      <c r="A457" s="16"/>
      <c r="D457" s="26"/>
      <c r="E457" s="17"/>
    </row>
    <row r="458" spans="1:26" s="15" customFormat="1" x14ac:dyDescent="0.2">
      <c r="A458" s="16"/>
      <c r="D458" s="26"/>
      <c r="E458" s="17"/>
    </row>
    <row r="459" spans="1:26" s="15" customFormat="1" x14ac:dyDescent="0.2">
      <c r="A459" s="16"/>
      <c r="D459" s="26"/>
      <c r="E459" s="17"/>
    </row>
    <row r="460" spans="1:26" s="15" customFormat="1" x14ac:dyDescent="0.2">
      <c r="A460" s="16"/>
      <c r="D460" s="26"/>
      <c r="E460" s="17"/>
    </row>
    <row r="461" spans="1:26" s="15" customFormat="1" x14ac:dyDescent="0.2">
      <c r="A461" s="16"/>
      <c r="D461" s="26"/>
      <c r="E461" s="17"/>
    </row>
    <row r="462" spans="1:26" s="15" customFormat="1" x14ac:dyDescent="0.2">
      <c r="A462" s="16"/>
      <c r="D462" s="26"/>
      <c r="E462" s="17"/>
    </row>
    <row r="463" spans="1:26" s="15" customFormat="1" x14ac:dyDescent="0.2">
      <c r="A463" s="16"/>
      <c r="D463" s="26"/>
      <c r="E463" s="17"/>
    </row>
    <row r="464" spans="1:26" s="15" customFormat="1" x14ac:dyDescent="0.2">
      <c r="A464" s="16"/>
      <c r="D464" s="26"/>
      <c r="E464" s="17"/>
    </row>
    <row r="465" spans="1:5" s="15" customFormat="1" x14ac:dyDescent="0.2">
      <c r="A465" s="16"/>
      <c r="D465" s="26"/>
      <c r="E465" s="17"/>
    </row>
    <row r="466" spans="1:5" s="15" customFormat="1" x14ac:dyDescent="0.2">
      <c r="A466" s="16"/>
      <c r="D466" s="26"/>
      <c r="E466" s="17"/>
    </row>
    <row r="467" spans="1:5" s="15" customFormat="1" x14ac:dyDescent="0.2">
      <c r="A467" s="16"/>
      <c r="D467" s="26"/>
      <c r="E467" s="17"/>
    </row>
    <row r="468" spans="1:5" s="15" customFormat="1" x14ac:dyDescent="0.2">
      <c r="A468" s="16"/>
      <c r="D468" s="26"/>
      <c r="E468" s="17"/>
    </row>
    <row r="469" spans="1:5" s="15" customFormat="1" x14ac:dyDescent="0.2">
      <c r="A469" s="16"/>
      <c r="D469" s="26"/>
      <c r="E469" s="17"/>
    </row>
    <row r="470" spans="1:5" s="15" customFormat="1" x14ac:dyDescent="0.2">
      <c r="A470" s="16"/>
      <c r="D470" s="26"/>
      <c r="E470" s="17"/>
    </row>
    <row r="471" spans="1:5" s="15" customFormat="1" x14ac:dyDescent="0.2">
      <c r="A471" s="16"/>
      <c r="D471" s="26"/>
      <c r="E471" s="17"/>
    </row>
    <row r="472" spans="1:5" s="15" customFormat="1" x14ac:dyDescent="0.2">
      <c r="A472" s="16"/>
      <c r="D472" s="26"/>
      <c r="E472" s="17"/>
    </row>
    <row r="473" spans="1:5" s="15" customFormat="1" x14ac:dyDescent="0.2">
      <c r="A473" s="16"/>
      <c r="D473" s="26"/>
      <c r="E473" s="17"/>
    </row>
    <row r="474" spans="1:5" s="15" customFormat="1" x14ac:dyDescent="0.2">
      <c r="A474" s="16"/>
      <c r="D474" s="26"/>
      <c r="E474" s="17"/>
    </row>
    <row r="475" spans="1:5" s="15" customFormat="1" x14ac:dyDescent="0.2">
      <c r="A475" s="16"/>
      <c r="D475" s="26"/>
      <c r="E475" s="17"/>
    </row>
    <row r="476" spans="1:5" s="15" customFormat="1" x14ac:dyDescent="0.2">
      <c r="A476" s="16"/>
      <c r="D476" s="26"/>
      <c r="E476" s="17"/>
    </row>
    <row r="477" spans="1:5" s="15" customFormat="1" x14ac:dyDescent="0.2">
      <c r="A477" s="16"/>
      <c r="D477" s="26"/>
      <c r="E477" s="17"/>
    </row>
    <row r="478" spans="1:5" s="15" customFormat="1" x14ac:dyDescent="0.2">
      <c r="A478" s="16"/>
      <c r="D478" s="26"/>
      <c r="E478" s="17"/>
    </row>
    <row r="479" spans="1:5" s="15" customFormat="1" x14ac:dyDescent="0.2">
      <c r="A479" s="16"/>
      <c r="D479" s="26"/>
      <c r="E479" s="17"/>
    </row>
    <row r="480" spans="1:5" s="15" customFormat="1" x14ac:dyDescent="0.2">
      <c r="A480" s="16"/>
      <c r="D480" s="26"/>
      <c r="E480" s="17"/>
    </row>
    <row r="481" spans="1:5" s="15" customFormat="1" x14ac:dyDescent="0.2">
      <c r="A481" s="16"/>
      <c r="D481" s="26"/>
      <c r="E481" s="17"/>
    </row>
    <row r="482" spans="1:5" s="15" customFormat="1" x14ac:dyDescent="0.2">
      <c r="A482" s="16"/>
      <c r="D482" s="26"/>
      <c r="E482" s="17"/>
    </row>
    <row r="483" spans="1:5" s="15" customFormat="1" x14ac:dyDescent="0.2">
      <c r="A483" s="16"/>
      <c r="D483" s="26"/>
      <c r="E483" s="17"/>
    </row>
    <row r="484" spans="1:5" s="15" customFormat="1" x14ac:dyDescent="0.2">
      <c r="A484" s="16"/>
      <c r="D484" s="26"/>
      <c r="E484" s="17"/>
    </row>
    <row r="485" spans="1:5" s="15" customFormat="1" x14ac:dyDescent="0.2">
      <c r="A485" s="16"/>
      <c r="D485" s="26"/>
      <c r="E485" s="17"/>
    </row>
    <row r="486" spans="1:5" s="15" customFormat="1" x14ac:dyDescent="0.2">
      <c r="A486" s="16"/>
      <c r="D486" s="26"/>
      <c r="E486" s="17"/>
    </row>
    <row r="487" spans="1:5" s="15" customFormat="1" x14ac:dyDescent="0.2">
      <c r="A487" s="16"/>
      <c r="D487" s="26"/>
      <c r="E487" s="17"/>
    </row>
    <row r="488" spans="1:5" s="15" customFormat="1" x14ac:dyDescent="0.2">
      <c r="A488" s="16"/>
      <c r="D488" s="26"/>
      <c r="E488" s="17"/>
    </row>
    <row r="489" spans="1:5" s="15" customFormat="1" x14ac:dyDescent="0.2">
      <c r="A489" s="16"/>
      <c r="D489" s="26"/>
      <c r="E489" s="17"/>
    </row>
    <row r="490" spans="1:5" s="15" customFormat="1" x14ac:dyDescent="0.2">
      <c r="A490" s="16"/>
      <c r="D490" s="26"/>
      <c r="E490" s="17"/>
    </row>
    <row r="491" spans="1:5" s="15" customFormat="1" x14ac:dyDescent="0.2">
      <c r="A491" s="16"/>
      <c r="D491" s="26"/>
      <c r="E491" s="17"/>
    </row>
    <row r="492" spans="1:5" s="15" customFormat="1" x14ac:dyDescent="0.2">
      <c r="A492" s="16"/>
      <c r="D492" s="26"/>
      <c r="E492" s="17"/>
    </row>
    <row r="493" spans="1:5" s="15" customFormat="1" x14ac:dyDescent="0.2">
      <c r="A493" s="16"/>
      <c r="D493" s="26"/>
      <c r="E493" s="17"/>
    </row>
    <row r="494" spans="1:5" s="15" customFormat="1" x14ac:dyDescent="0.2">
      <c r="A494" s="16"/>
      <c r="D494" s="26"/>
      <c r="E494" s="17"/>
    </row>
    <row r="495" spans="1:5" s="15" customFormat="1" x14ac:dyDescent="0.2">
      <c r="A495" s="16"/>
      <c r="D495" s="26"/>
      <c r="E495" s="17"/>
    </row>
    <row r="496" spans="1:5" s="15" customFormat="1" x14ac:dyDescent="0.2">
      <c r="A496" s="16"/>
      <c r="D496" s="26"/>
      <c r="E496" s="17"/>
    </row>
    <row r="497" spans="1:5" s="15" customFormat="1" x14ac:dyDescent="0.2">
      <c r="A497" s="16"/>
      <c r="D497" s="26"/>
      <c r="E497" s="17"/>
    </row>
    <row r="498" spans="1:5" s="15" customFormat="1" x14ac:dyDescent="0.2">
      <c r="A498" s="16"/>
      <c r="D498" s="26"/>
      <c r="E498" s="17"/>
    </row>
    <row r="499" spans="1:5" s="15" customFormat="1" x14ac:dyDescent="0.2">
      <c r="A499" s="16"/>
      <c r="D499" s="26"/>
      <c r="E499" s="17"/>
    </row>
    <row r="500" spans="1:5" s="15" customFormat="1" x14ac:dyDescent="0.2">
      <c r="A500" s="16"/>
      <c r="D500" s="26"/>
      <c r="E500" s="17"/>
    </row>
    <row r="501" spans="1:5" s="15" customFormat="1" x14ac:dyDescent="0.2">
      <c r="A501" s="16"/>
      <c r="D501" s="26"/>
      <c r="E501" s="17"/>
    </row>
    <row r="502" spans="1:5" s="15" customFormat="1" x14ac:dyDescent="0.2">
      <c r="A502" s="16"/>
      <c r="D502" s="26"/>
      <c r="E502" s="17"/>
    </row>
    <row r="503" spans="1:5" s="15" customFormat="1" x14ac:dyDescent="0.2">
      <c r="A503" s="16"/>
      <c r="D503" s="26"/>
      <c r="E503" s="17"/>
    </row>
    <row r="504" spans="1:5" s="15" customFormat="1" x14ac:dyDescent="0.2">
      <c r="A504" s="16"/>
      <c r="D504" s="26"/>
      <c r="E504" s="17"/>
    </row>
    <row r="505" spans="1:5" s="15" customFormat="1" x14ac:dyDescent="0.2">
      <c r="A505" s="16"/>
      <c r="D505" s="26"/>
      <c r="E505" s="17"/>
    </row>
    <row r="506" spans="1:5" s="15" customFormat="1" x14ac:dyDescent="0.2">
      <c r="A506" s="16"/>
      <c r="D506" s="26"/>
      <c r="E506" s="17"/>
    </row>
    <row r="507" spans="1:5" s="15" customFormat="1" x14ac:dyDescent="0.2">
      <c r="A507" s="16"/>
      <c r="D507" s="26"/>
      <c r="E507" s="17"/>
    </row>
    <row r="508" spans="1:5" s="15" customFormat="1" x14ac:dyDescent="0.2">
      <c r="A508" s="16"/>
      <c r="D508" s="26"/>
      <c r="E508" s="17"/>
    </row>
    <row r="509" spans="1:5" s="15" customFormat="1" x14ac:dyDescent="0.2">
      <c r="A509" s="16"/>
      <c r="D509" s="26"/>
      <c r="E509" s="17"/>
    </row>
    <row r="510" spans="1:5" s="15" customFormat="1" x14ac:dyDescent="0.2">
      <c r="A510" s="16"/>
      <c r="D510" s="26"/>
      <c r="E510" s="17"/>
    </row>
    <row r="511" spans="1:5" s="15" customFormat="1" x14ac:dyDescent="0.2">
      <c r="A511" s="16"/>
      <c r="D511" s="26"/>
      <c r="E511" s="17"/>
    </row>
    <row r="512" spans="1:5" s="15" customFormat="1" x14ac:dyDescent="0.2">
      <c r="A512" s="16"/>
      <c r="D512" s="26"/>
      <c r="E512" s="17"/>
    </row>
    <row r="513" spans="1:5" s="15" customFormat="1" x14ac:dyDescent="0.2">
      <c r="A513" s="16"/>
      <c r="D513" s="26"/>
      <c r="E513" s="17"/>
    </row>
    <row r="514" spans="1:5" s="15" customFormat="1" x14ac:dyDescent="0.2">
      <c r="A514" s="16"/>
      <c r="D514" s="26"/>
      <c r="E514" s="17"/>
    </row>
    <row r="515" spans="1:5" s="15" customFormat="1" x14ac:dyDescent="0.2">
      <c r="A515" s="16"/>
      <c r="D515" s="26"/>
      <c r="E515" s="17"/>
    </row>
    <row r="516" spans="1:5" s="15" customFormat="1" x14ac:dyDescent="0.2">
      <c r="A516" s="16"/>
      <c r="D516" s="26"/>
      <c r="E516" s="17"/>
    </row>
    <row r="517" spans="1:5" s="15" customFormat="1" x14ac:dyDescent="0.2">
      <c r="A517" s="16"/>
      <c r="D517" s="26"/>
      <c r="E517" s="17"/>
    </row>
    <row r="518" spans="1:5" s="15" customFormat="1" x14ac:dyDescent="0.2">
      <c r="A518" s="16"/>
      <c r="D518" s="26"/>
      <c r="E518" s="17"/>
    </row>
    <row r="519" spans="1:5" s="15" customFormat="1" x14ac:dyDescent="0.2">
      <c r="A519" s="16"/>
      <c r="D519" s="26"/>
      <c r="E519" s="17"/>
    </row>
    <row r="520" spans="1:5" s="15" customFormat="1" x14ac:dyDescent="0.2">
      <c r="A520" s="16"/>
      <c r="D520" s="26"/>
      <c r="E520" s="17"/>
    </row>
    <row r="521" spans="1:5" s="15" customFormat="1" x14ac:dyDescent="0.2">
      <c r="A521" s="16"/>
      <c r="D521" s="26"/>
      <c r="E521" s="17"/>
    </row>
    <row r="522" spans="1:5" s="15" customFormat="1" x14ac:dyDescent="0.2">
      <c r="A522" s="16"/>
      <c r="D522" s="26"/>
      <c r="E522" s="17"/>
    </row>
    <row r="523" spans="1:5" s="15" customFormat="1" x14ac:dyDescent="0.2">
      <c r="A523" s="16"/>
      <c r="D523" s="26"/>
      <c r="E523" s="17"/>
    </row>
    <row r="524" spans="1:5" s="15" customFormat="1" x14ac:dyDescent="0.2">
      <c r="A524" s="16"/>
      <c r="D524" s="26"/>
      <c r="E524" s="17"/>
    </row>
    <row r="525" spans="1:5" s="15" customFormat="1" x14ac:dyDescent="0.2">
      <c r="A525" s="16"/>
      <c r="D525" s="26"/>
      <c r="E525" s="17"/>
    </row>
    <row r="526" spans="1:5" s="15" customFormat="1" x14ac:dyDescent="0.2">
      <c r="A526" s="16"/>
      <c r="D526" s="26"/>
      <c r="E526" s="17"/>
    </row>
    <row r="527" spans="1:5" s="15" customFormat="1" x14ac:dyDescent="0.2">
      <c r="A527" s="16"/>
      <c r="D527" s="26"/>
      <c r="E527" s="17"/>
    </row>
    <row r="528" spans="1:5" s="15" customFormat="1" x14ac:dyDescent="0.2">
      <c r="A528" s="16"/>
      <c r="D528" s="26"/>
      <c r="E528" s="17"/>
    </row>
    <row r="529" spans="1:5" s="15" customFormat="1" x14ac:dyDescent="0.2">
      <c r="A529" s="16"/>
      <c r="D529" s="26"/>
      <c r="E529" s="17"/>
    </row>
    <row r="530" spans="1:5" s="15" customFormat="1" x14ac:dyDescent="0.2">
      <c r="A530" s="16"/>
      <c r="D530" s="26"/>
      <c r="E530" s="17"/>
    </row>
    <row r="531" spans="1:5" s="15" customFormat="1" x14ac:dyDescent="0.2">
      <c r="A531" s="16"/>
      <c r="D531" s="26"/>
      <c r="E531" s="17"/>
    </row>
    <row r="532" spans="1:5" s="15" customFormat="1" x14ac:dyDescent="0.2">
      <c r="A532" s="16"/>
      <c r="D532" s="26"/>
      <c r="E532" s="17"/>
    </row>
    <row r="533" spans="1:5" s="15" customFormat="1" x14ac:dyDescent="0.2">
      <c r="A533" s="16"/>
      <c r="D533" s="26"/>
      <c r="E533" s="17"/>
    </row>
    <row r="534" spans="1:5" s="15" customFormat="1" x14ac:dyDescent="0.2">
      <c r="A534" s="16"/>
      <c r="D534" s="26"/>
      <c r="E534" s="17"/>
    </row>
    <row r="535" spans="1:5" s="15" customFormat="1" x14ac:dyDescent="0.2">
      <c r="A535" s="16"/>
      <c r="D535" s="26"/>
      <c r="E535" s="17"/>
    </row>
    <row r="536" spans="1:5" s="15" customFormat="1" x14ac:dyDescent="0.2">
      <c r="A536" s="16"/>
      <c r="D536" s="26"/>
      <c r="E536" s="17"/>
    </row>
    <row r="537" spans="1:5" s="15" customFormat="1" x14ac:dyDescent="0.2">
      <c r="A537" s="16"/>
      <c r="D537" s="26"/>
      <c r="E537" s="17"/>
    </row>
    <row r="538" spans="1:5" s="15" customFormat="1" x14ac:dyDescent="0.2">
      <c r="A538" s="16"/>
      <c r="D538" s="26"/>
      <c r="E538" s="17"/>
    </row>
    <row r="539" spans="1:5" s="15" customFormat="1" x14ac:dyDescent="0.2">
      <c r="A539" s="16"/>
      <c r="D539" s="26"/>
      <c r="E539" s="17"/>
    </row>
    <row r="540" spans="1:5" s="15" customFormat="1" x14ac:dyDescent="0.2">
      <c r="A540" s="16"/>
      <c r="D540" s="26"/>
      <c r="E540" s="17"/>
    </row>
    <row r="541" spans="1:5" s="15" customFormat="1" x14ac:dyDescent="0.2">
      <c r="A541" s="16"/>
      <c r="D541" s="26"/>
      <c r="E541" s="17"/>
    </row>
    <row r="542" spans="1:5" s="15" customFormat="1" x14ac:dyDescent="0.2">
      <c r="A542" s="16"/>
      <c r="D542" s="26"/>
      <c r="E542" s="17"/>
    </row>
    <row r="543" spans="1:5" s="15" customFormat="1" x14ac:dyDescent="0.2">
      <c r="A543" s="16"/>
      <c r="D543" s="26"/>
      <c r="E543" s="17"/>
    </row>
    <row r="544" spans="1:5" s="15" customFormat="1" x14ac:dyDescent="0.2">
      <c r="A544" s="16"/>
      <c r="D544" s="26"/>
      <c r="E544" s="17"/>
    </row>
    <row r="545" spans="1:5" s="15" customFormat="1" x14ac:dyDescent="0.2">
      <c r="A545" s="16"/>
      <c r="D545" s="26"/>
      <c r="E545" s="17"/>
    </row>
    <row r="546" spans="1:5" s="15" customFormat="1" x14ac:dyDescent="0.2">
      <c r="A546" s="16"/>
      <c r="D546" s="26"/>
      <c r="E546" s="17"/>
    </row>
    <row r="547" spans="1:5" s="15" customFormat="1" x14ac:dyDescent="0.2">
      <c r="A547" s="16"/>
      <c r="D547" s="26"/>
      <c r="E547" s="17"/>
    </row>
    <row r="548" spans="1:5" s="15" customFormat="1" x14ac:dyDescent="0.2">
      <c r="A548" s="16"/>
      <c r="D548" s="26"/>
      <c r="E548" s="17"/>
    </row>
    <row r="549" spans="1:5" s="15" customFormat="1" x14ac:dyDescent="0.2">
      <c r="A549" s="16"/>
      <c r="D549" s="26"/>
      <c r="E549" s="17"/>
    </row>
    <row r="550" spans="1:5" s="15" customFormat="1" x14ac:dyDescent="0.2">
      <c r="A550" s="16"/>
      <c r="D550" s="26"/>
      <c r="E550" s="17"/>
    </row>
    <row r="551" spans="1:5" s="15" customFormat="1" x14ac:dyDescent="0.2">
      <c r="A551" s="16"/>
      <c r="D551" s="26"/>
      <c r="E551" s="17"/>
    </row>
    <row r="552" spans="1:5" s="15" customFormat="1" x14ac:dyDescent="0.2">
      <c r="A552" s="16"/>
      <c r="D552" s="26"/>
      <c r="E552" s="17"/>
    </row>
    <row r="553" spans="1:5" s="15" customFormat="1" x14ac:dyDescent="0.2">
      <c r="A553" s="16"/>
      <c r="D553" s="26"/>
      <c r="E553" s="17"/>
    </row>
    <row r="554" spans="1:5" s="15" customFormat="1" x14ac:dyDescent="0.2">
      <c r="A554" s="16"/>
      <c r="D554" s="26"/>
      <c r="E554" s="17"/>
    </row>
    <row r="555" spans="1:5" s="15" customFormat="1" x14ac:dyDescent="0.2">
      <c r="A555" s="16"/>
      <c r="D555" s="26"/>
      <c r="E555" s="17"/>
    </row>
    <row r="556" spans="1:5" s="15" customFormat="1" x14ac:dyDescent="0.2">
      <c r="A556" s="16"/>
      <c r="D556" s="26"/>
      <c r="E556" s="17"/>
    </row>
    <row r="557" spans="1:5" s="15" customFormat="1" x14ac:dyDescent="0.2">
      <c r="A557" s="16"/>
      <c r="D557" s="26"/>
      <c r="E557" s="17"/>
    </row>
    <row r="558" spans="1:5" s="15" customFormat="1" x14ac:dyDescent="0.2">
      <c r="A558" s="16"/>
      <c r="D558" s="26"/>
      <c r="E558" s="17"/>
    </row>
    <row r="559" spans="1:5" s="15" customFormat="1" x14ac:dyDescent="0.2">
      <c r="A559" s="16"/>
      <c r="D559" s="26"/>
      <c r="E559" s="17"/>
    </row>
    <row r="560" spans="1:5" s="15" customFormat="1" x14ac:dyDescent="0.2">
      <c r="A560" s="16"/>
      <c r="D560" s="26"/>
      <c r="E560" s="17"/>
    </row>
    <row r="561" spans="1:5" s="15" customFormat="1" x14ac:dyDescent="0.2">
      <c r="A561" s="16"/>
      <c r="D561" s="26"/>
      <c r="E561" s="17"/>
    </row>
    <row r="562" spans="1:5" s="15" customFormat="1" x14ac:dyDescent="0.2">
      <c r="A562" s="16"/>
      <c r="D562" s="26"/>
      <c r="E562" s="17"/>
    </row>
    <row r="563" spans="1:5" s="15" customFormat="1" x14ac:dyDescent="0.2">
      <c r="A563" s="16"/>
      <c r="D563" s="26"/>
      <c r="E563" s="17"/>
    </row>
    <row r="564" spans="1:5" s="15" customFormat="1" x14ac:dyDescent="0.2">
      <c r="A564" s="16"/>
      <c r="D564" s="26"/>
      <c r="E564" s="17"/>
    </row>
    <row r="565" spans="1:5" s="15" customFormat="1" x14ac:dyDescent="0.2">
      <c r="A565" s="16"/>
      <c r="D565" s="26"/>
      <c r="E565" s="17"/>
    </row>
    <row r="566" spans="1:5" s="15" customFormat="1" x14ac:dyDescent="0.2">
      <c r="A566" s="16"/>
      <c r="D566" s="26"/>
      <c r="E566" s="17"/>
    </row>
    <row r="567" spans="1:5" s="15" customFormat="1" x14ac:dyDescent="0.2">
      <c r="A567" s="16"/>
      <c r="D567" s="26"/>
      <c r="E567" s="17"/>
    </row>
    <row r="568" spans="1:5" s="15" customFormat="1" x14ac:dyDescent="0.2">
      <c r="A568" s="16"/>
      <c r="D568" s="26"/>
      <c r="E568" s="17"/>
    </row>
    <row r="569" spans="1:5" s="15" customFormat="1" x14ac:dyDescent="0.2">
      <c r="A569" s="16"/>
      <c r="D569" s="26"/>
      <c r="E569" s="17"/>
    </row>
    <row r="570" spans="1:5" s="15" customFormat="1" x14ac:dyDescent="0.2">
      <c r="A570" s="16"/>
      <c r="D570" s="26"/>
      <c r="E570" s="17"/>
    </row>
    <row r="571" spans="1:5" s="15" customFormat="1" x14ac:dyDescent="0.2">
      <c r="A571" s="16"/>
      <c r="D571" s="26"/>
      <c r="E571" s="17"/>
    </row>
    <row r="572" spans="1:5" s="15" customFormat="1" x14ac:dyDescent="0.2">
      <c r="A572" s="16"/>
      <c r="D572" s="26"/>
      <c r="E572" s="17"/>
    </row>
    <row r="573" spans="1:5" s="15" customFormat="1" x14ac:dyDescent="0.2">
      <c r="A573" s="16"/>
      <c r="D573" s="26"/>
      <c r="E573" s="17"/>
    </row>
    <row r="574" spans="1:5" s="15" customFormat="1" x14ac:dyDescent="0.2">
      <c r="A574" s="16"/>
      <c r="D574" s="26"/>
      <c r="E574" s="17"/>
    </row>
    <row r="575" spans="1:5" s="15" customFormat="1" x14ac:dyDescent="0.2">
      <c r="A575" s="16"/>
      <c r="D575" s="26"/>
      <c r="E575" s="17"/>
    </row>
    <row r="576" spans="1:5" s="15" customFormat="1" x14ac:dyDescent="0.2">
      <c r="A576" s="16"/>
      <c r="D576" s="26"/>
      <c r="E576" s="17"/>
    </row>
    <row r="577" spans="1:5" s="15" customFormat="1" x14ac:dyDescent="0.2">
      <c r="A577" s="16"/>
      <c r="D577" s="26"/>
      <c r="E577" s="17"/>
    </row>
    <row r="578" spans="1:5" s="15" customFormat="1" x14ac:dyDescent="0.2">
      <c r="A578" s="16"/>
      <c r="D578" s="26"/>
      <c r="E578" s="17"/>
    </row>
    <row r="579" spans="1:5" s="15" customFormat="1" x14ac:dyDescent="0.2">
      <c r="A579" s="16"/>
      <c r="D579" s="26"/>
      <c r="E579" s="17"/>
    </row>
    <row r="580" spans="1:5" s="15" customFormat="1" x14ac:dyDescent="0.2">
      <c r="A580" s="16"/>
      <c r="D580" s="26"/>
      <c r="E580" s="17"/>
    </row>
    <row r="581" spans="1:5" s="15" customFormat="1" x14ac:dyDescent="0.2">
      <c r="A581" s="16"/>
      <c r="D581" s="26"/>
      <c r="E581" s="17"/>
    </row>
    <row r="582" spans="1:5" s="15" customFormat="1" x14ac:dyDescent="0.2">
      <c r="A582" s="16"/>
      <c r="D582" s="26"/>
      <c r="E582" s="17"/>
    </row>
    <row r="583" spans="1:5" s="15" customFormat="1" x14ac:dyDescent="0.2">
      <c r="A583" s="16"/>
      <c r="D583" s="26"/>
      <c r="E583" s="17"/>
    </row>
    <row r="584" spans="1:5" s="15" customFormat="1" x14ac:dyDescent="0.2">
      <c r="A584" s="16"/>
      <c r="D584" s="26"/>
      <c r="E584" s="17"/>
    </row>
    <row r="585" spans="1:5" s="15" customFormat="1" x14ac:dyDescent="0.2">
      <c r="A585" s="16"/>
      <c r="D585" s="26"/>
      <c r="E585" s="17"/>
    </row>
    <row r="586" spans="1:5" s="15" customFormat="1" x14ac:dyDescent="0.2">
      <c r="A586" s="16"/>
      <c r="D586" s="26"/>
      <c r="E586" s="17"/>
    </row>
    <row r="587" spans="1:5" s="15" customFormat="1" x14ac:dyDescent="0.2">
      <c r="A587" s="16"/>
      <c r="D587" s="26"/>
      <c r="E587" s="17"/>
    </row>
    <row r="588" spans="1:5" s="15" customFormat="1" x14ac:dyDescent="0.2">
      <c r="A588" s="16"/>
      <c r="D588" s="26"/>
      <c r="E588" s="17"/>
    </row>
    <row r="589" spans="1:5" s="15" customFormat="1" x14ac:dyDescent="0.2">
      <c r="A589" s="16"/>
      <c r="D589" s="26"/>
      <c r="E589" s="17"/>
    </row>
    <row r="590" spans="1:5" s="15" customFormat="1" x14ac:dyDescent="0.2">
      <c r="A590" s="16"/>
      <c r="D590" s="26"/>
      <c r="E590" s="17"/>
    </row>
    <row r="591" spans="1:5" s="15" customFormat="1" x14ac:dyDescent="0.2">
      <c r="A591" s="16"/>
      <c r="D591" s="26"/>
      <c r="E591" s="17"/>
    </row>
    <row r="592" spans="1:5" s="15" customFormat="1" x14ac:dyDescent="0.2">
      <c r="A592" s="16"/>
      <c r="D592" s="26"/>
      <c r="E592" s="17"/>
    </row>
    <row r="593" spans="1:5" s="15" customFormat="1" x14ac:dyDescent="0.2">
      <c r="A593" s="16"/>
      <c r="D593" s="26"/>
      <c r="E593" s="17"/>
    </row>
    <row r="594" spans="1:5" s="15" customFormat="1" x14ac:dyDescent="0.2">
      <c r="A594" s="16"/>
      <c r="D594" s="26"/>
      <c r="E594" s="17"/>
    </row>
  </sheetData>
  <protectedRanges>
    <protectedRange sqref="A1:IV12 A375:IV377 A381:IV383 C380:IV380 D441:IV447 A436:IV438 A401:A435 C401:IV435 A456:IV65534 C454:IV455 A395:B395 A14:IV15 P13:IV13 D18:IV374 A18:B374 A396:IV398 D395:IV395 A390:B394 A448:IV451 A441:B447 A380 D386:IV389 A386:B389 D390:IV394 A454:A455" name="Rango1"/>
    <protectedRange sqref="C18:C374" name="Rango1_5"/>
    <protectedRange sqref="B380" name="Rango1_6"/>
    <protectedRange sqref="B401:B435" name="Rango1_7"/>
    <protectedRange sqref="B454:B455" name="Rango1_8"/>
    <protectedRange sqref="A13:O13" name="Rango1_5_1"/>
    <protectedRange sqref="P378:IV379 P384:IV385 P399:IV400 P439:IV440 P452:IV453" name="Rango1_1"/>
    <protectedRange sqref="D378:D379 D384:D385 D399:D400 D439:D440 D452:D453" name="Rango1_1_2"/>
    <protectedRange sqref="A378:B379 A384:B385 A399:B400 A439:B440 A452:B453" name="Rango1_7_1"/>
    <protectedRange sqref="C378:C379 C384:C385 C399:C400 C439:C440 C452:C453" name="Rango1_8_1"/>
    <protectedRange sqref="E378:E379 E384:E385 E399:E400 E439:E440 E452:E453" name="Rango1_9_1"/>
    <protectedRange sqref="P16:IV17" name="Rango1_1_1"/>
    <protectedRange sqref="D16:D17" name="Rango1_1_2_1"/>
    <protectedRange sqref="A16:B17" name="Rango1_7_1_1"/>
    <protectedRange sqref="C16:C17" name="Rango1_8_1_1"/>
    <protectedRange sqref="E16:E17" name="Rango1_9_1_1"/>
    <protectedRange sqref="C390:C394 C386:C389 C395" name="Rango1_2"/>
    <protectedRange sqref="C441:C447" name="Rango1_3"/>
  </protectedRanges>
  <mergeCells count="219">
    <mergeCell ref="A401:A405"/>
    <mergeCell ref="A406:A419"/>
    <mergeCell ref="A253:A254"/>
    <mergeCell ref="A260:A261"/>
    <mergeCell ref="A263:A265"/>
    <mergeCell ref="C335:C338"/>
    <mergeCell ref="C339:C343"/>
    <mergeCell ref="C344:C346"/>
    <mergeCell ref="C347:C348"/>
    <mergeCell ref="C349:C350"/>
    <mergeCell ref="C351:C353"/>
    <mergeCell ref="C354:C355"/>
    <mergeCell ref="C371:C372"/>
    <mergeCell ref="C378:C379"/>
    <mergeCell ref="C387:C389"/>
    <mergeCell ref="C390:C394"/>
    <mergeCell ref="A1:E1"/>
    <mergeCell ref="E420:E421"/>
    <mergeCell ref="A347:A348"/>
    <mergeCell ref="A387:A389"/>
    <mergeCell ref="A349:A350"/>
    <mergeCell ref="A351:A353"/>
    <mergeCell ref="A13:O13"/>
    <mergeCell ref="A270:A274"/>
    <mergeCell ref="A275:A282"/>
    <mergeCell ref="A169:A170"/>
    <mergeCell ref="A174:A175"/>
    <mergeCell ref="A176:A179"/>
    <mergeCell ref="C187:C188"/>
    <mergeCell ref="A149:A150"/>
    <mergeCell ref="A151:A152"/>
    <mergeCell ref="A155:A156"/>
    <mergeCell ref="A124:A126"/>
    <mergeCell ref="A127:A128"/>
    <mergeCell ref="A129:A130"/>
    <mergeCell ref="C129:C130"/>
    <mergeCell ref="A114:A117"/>
    <mergeCell ref="A119:A120"/>
    <mergeCell ref="A122:A123"/>
    <mergeCell ref="A390:A394"/>
    <mergeCell ref="C454:C455"/>
    <mergeCell ref="A451:O451"/>
    <mergeCell ref="A213:A242"/>
    <mergeCell ref="A246:A247"/>
    <mergeCell ref="A251:A252"/>
    <mergeCell ref="D452:D453"/>
    <mergeCell ref="E452:E453"/>
    <mergeCell ref="F452:F453"/>
    <mergeCell ref="A14:O14"/>
    <mergeCell ref="A304:A305"/>
    <mergeCell ref="A313:A314"/>
    <mergeCell ref="A316:A317"/>
    <mergeCell ref="A318:A321"/>
    <mergeCell ref="K439:N439"/>
    <mergeCell ref="O439:O440"/>
    <mergeCell ref="A190:A191"/>
    <mergeCell ref="A192:A193"/>
    <mergeCell ref="A195:A198"/>
    <mergeCell ref="G452:H452"/>
    <mergeCell ref="I452:J452"/>
    <mergeCell ref="K452:N452"/>
    <mergeCell ref="O452:O453"/>
    <mergeCell ref="F439:F440"/>
    <mergeCell ref="G439:H439"/>
    <mergeCell ref="A206:A207"/>
    <mergeCell ref="A208:A209"/>
    <mergeCell ref="A325:A330"/>
    <mergeCell ref="B430:B431"/>
    <mergeCell ref="A439:A440"/>
    <mergeCell ref="B439:B440"/>
    <mergeCell ref="A438:O438"/>
    <mergeCell ref="F399:F400"/>
    <mergeCell ref="G399:H399"/>
    <mergeCell ref="I399:J399"/>
    <mergeCell ref="A398:O398"/>
    <mergeCell ref="C439:C440"/>
    <mergeCell ref="D439:D440"/>
    <mergeCell ref="E439:E440"/>
    <mergeCell ref="C401:C405"/>
    <mergeCell ref="D399:D400"/>
    <mergeCell ref="E399:E400"/>
    <mergeCell ref="C406:C419"/>
    <mergeCell ref="C420:C431"/>
    <mergeCell ref="B420:B421"/>
    <mergeCell ref="B422:B423"/>
    <mergeCell ref="B424:B425"/>
    <mergeCell ref="E422:E423"/>
    <mergeCell ref="E424:E425"/>
    <mergeCell ref="B426:B427"/>
    <mergeCell ref="C399:C400"/>
    <mergeCell ref="A131:A133"/>
    <mergeCell ref="A135:A141"/>
    <mergeCell ref="A144:A146"/>
    <mergeCell ref="K399:N399"/>
    <mergeCell ref="O399:O400"/>
    <mergeCell ref="A157:A158"/>
    <mergeCell ref="A399:A400"/>
    <mergeCell ref="B399:B400"/>
    <mergeCell ref="C151:C152"/>
    <mergeCell ref="C155:C156"/>
    <mergeCell ref="A159:A160"/>
    <mergeCell ref="A161:A165"/>
    <mergeCell ref="K384:N384"/>
    <mergeCell ref="A383:O383"/>
    <mergeCell ref="C131:C133"/>
    <mergeCell ref="C135:C141"/>
    <mergeCell ref="O378:O379"/>
    <mergeCell ref="O384:O385"/>
    <mergeCell ref="A181:A182"/>
    <mergeCell ref="A185:A186"/>
    <mergeCell ref="A187:A188"/>
    <mergeCell ref="F384:F385"/>
    <mergeCell ref="A98:A101"/>
    <mergeCell ref="A103:A108"/>
    <mergeCell ref="A112:A113"/>
    <mergeCell ref="G384:H384"/>
    <mergeCell ref="I384:J384"/>
    <mergeCell ref="A333:A334"/>
    <mergeCell ref="A335:A338"/>
    <mergeCell ref="A371:A372"/>
    <mergeCell ref="A339:A343"/>
    <mergeCell ref="I378:J378"/>
    <mergeCell ref="C246:C247"/>
    <mergeCell ref="C251:C252"/>
    <mergeCell ref="C253:C254"/>
    <mergeCell ref="C260:C261"/>
    <mergeCell ref="C263:C265"/>
    <mergeCell ref="C270:C274"/>
    <mergeCell ref="C275:C282"/>
    <mergeCell ref="C304:C305"/>
    <mergeCell ref="C313:C314"/>
    <mergeCell ref="C316:C317"/>
    <mergeCell ref="C318:C321"/>
    <mergeCell ref="C325:C330"/>
    <mergeCell ref="C333:C334"/>
    <mergeCell ref="A200:A204"/>
    <mergeCell ref="A73:A74"/>
    <mergeCell ref="A79:A81"/>
    <mergeCell ref="A92:A93"/>
    <mergeCell ref="K378:N378"/>
    <mergeCell ref="A384:A385"/>
    <mergeCell ref="B384:B385"/>
    <mergeCell ref="C384:C385"/>
    <mergeCell ref="D384:D385"/>
    <mergeCell ref="E384:E385"/>
    <mergeCell ref="C98:C101"/>
    <mergeCell ref="C159:C160"/>
    <mergeCell ref="C161:C165"/>
    <mergeCell ref="C169:C170"/>
    <mergeCell ref="C174:C175"/>
    <mergeCell ref="C176:C179"/>
    <mergeCell ref="C181:C182"/>
    <mergeCell ref="C185:C186"/>
    <mergeCell ref="C190:C191"/>
    <mergeCell ref="C192:C193"/>
    <mergeCell ref="C195:C198"/>
    <mergeCell ref="C200:C204"/>
    <mergeCell ref="C206:C207"/>
    <mergeCell ref="C208:C209"/>
    <mergeCell ref="C213:C242"/>
    <mergeCell ref="A18:A50"/>
    <mergeCell ref="A56:A57"/>
    <mergeCell ref="D378:D379"/>
    <mergeCell ref="E378:E379"/>
    <mergeCell ref="A60:A61"/>
    <mergeCell ref="A62:A64"/>
    <mergeCell ref="A71:A72"/>
    <mergeCell ref="A344:A346"/>
    <mergeCell ref="C60:C61"/>
    <mergeCell ref="C62:C64"/>
    <mergeCell ref="C56:C57"/>
    <mergeCell ref="C71:C72"/>
    <mergeCell ref="C73:C74"/>
    <mergeCell ref="C79:C81"/>
    <mergeCell ref="C92:C93"/>
    <mergeCell ref="C103:C108"/>
    <mergeCell ref="C112:C113"/>
    <mergeCell ref="C114:C117"/>
    <mergeCell ref="C119:C120"/>
    <mergeCell ref="C122:C123"/>
    <mergeCell ref="C124:C126"/>
    <mergeCell ref="C144:C146"/>
    <mergeCell ref="C149:C150"/>
    <mergeCell ref="C157:C158"/>
    <mergeCell ref="K16:N16"/>
    <mergeCell ref="O16:O17"/>
    <mergeCell ref="C18:C50"/>
    <mergeCell ref="A454:A455"/>
    <mergeCell ref="A443:A445"/>
    <mergeCell ref="A446:A447"/>
    <mergeCell ref="A452:A453"/>
    <mergeCell ref="B452:B453"/>
    <mergeCell ref="A16:A17"/>
    <mergeCell ref="B16:B17"/>
    <mergeCell ref="A378:A379"/>
    <mergeCell ref="B378:B379"/>
    <mergeCell ref="A377:O377"/>
    <mergeCell ref="F378:F379"/>
    <mergeCell ref="G378:H378"/>
    <mergeCell ref="C452:C453"/>
    <mergeCell ref="E426:E427"/>
    <mergeCell ref="E428:E429"/>
    <mergeCell ref="E430:E431"/>
    <mergeCell ref="A441:A442"/>
    <mergeCell ref="A420:A431"/>
    <mergeCell ref="A432:A435"/>
    <mergeCell ref="C432:C435"/>
    <mergeCell ref="B428:B429"/>
    <mergeCell ref="C441:C442"/>
    <mergeCell ref="C443:C445"/>
    <mergeCell ref="C446:C447"/>
    <mergeCell ref="C16:C17"/>
    <mergeCell ref="D16:D17"/>
    <mergeCell ref="E16:E17"/>
    <mergeCell ref="F16:F17"/>
    <mergeCell ref="G16:H16"/>
    <mergeCell ref="I16:J16"/>
    <mergeCell ref="C127:C128"/>
    <mergeCell ref="I439:J439"/>
  </mergeCells>
  <printOptions horizontalCentered="1"/>
  <pageMargins left="0" right="0" top="0.35433070866141736" bottom="0" header="0" footer="0"/>
  <pageSetup scale="41" orientation="landscape" r:id="rId1"/>
  <headerFooter alignWithMargins="0"/>
  <rowBreaks count="6" manualBreakCount="6">
    <brk id="117" max="14" man="1"/>
    <brk id="140" max="14" man="1"/>
    <brk id="186" max="14" man="1"/>
    <brk id="209" max="14" man="1"/>
    <brk id="392" max="14" man="1"/>
    <brk id="448"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446"/>
  <sheetViews>
    <sheetView view="pageBreakPreview" topLeftCell="A264" zoomScale="53" zoomScaleNormal="70" zoomScaleSheetLayoutView="53" workbookViewId="0">
      <selection activeCell="B271" sqref="B271"/>
    </sheetView>
  </sheetViews>
  <sheetFormatPr baseColWidth="10" defaultColWidth="11.7109375" defaultRowHeight="15.75" x14ac:dyDescent="0.2"/>
  <cols>
    <col min="1" max="1" width="23.85546875" style="27" customWidth="1"/>
    <col min="2" max="2" width="60.7109375" style="18" customWidth="1"/>
    <col min="3" max="3" width="113.7109375" style="18" customWidth="1"/>
    <col min="4" max="4" width="16" style="30" customWidth="1"/>
    <col min="5" max="5" width="19.5703125" style="31" customWidth="1"/>
    <col min="6" max="6" width="18.85546875" style="142" hidden="1" customWidth="1"/>
    <col min="7" max="7" width="11.7109375" style="142"/>
    <col min="8" max="14" width="11.7109375" style="18"/>
    <col min="15" max="15" width="28" style="18" hidden="1" customWidth="1"/>
    <col min="16" max="16384" width="11.7109375" style="18"/>
  </cols>
  <sheetData>
    <row r="1" spans="1:25" s="142" customFormat="1" x14ac:dyDescent="0.2">
      <c r="A1" s="716"/>
      <c r="B1" s="716"/>
      <c r="C1" s="716"/>
      <c r="D1" s="716"/>
      <c r="E1" s="716"/>
    </row>
    <row r="2" spans="1:25" s="142" customFormat="1" x14ac:dyDescent="0.2">
      <c r="A2" s="16"/>
      <c r="D2" s="16"/>
      <c r="E2" s="17"/>
    </row>
    <row r="3" spans="1:25" s="142" customFormat="1" x14ac:dyDescent="0.2">
      <c r="A3" s="16"/>
      <c r="D3" s="16"/>
      <c r="E3" s="17"/>
    </row>
    <row r="4" spans="1:25" s="142" customFormat="1" x14ac:dyDescent="0.2">
      <c r="A4" s="16"/>
      <c r="D4" s="16"/>
      <c r="E4" s="17"/>
    </row>
    <row r="5" spans="1:25" s="142" customFormat="1" x14ac:dyDescent="0.2">
      <c r="A5" s="16"/>
      <c r="D5" s="16"/>
      <c r="E5" s="17"/>
    </row>
    <row r="6" spans="1:25" s="142" customFormat="1" x14ac:dyDescent="0.2">
      <c r="A6" s="16"/>
      <c r="D6" s="16"/>
      <c r="E6" s="17"/>
    </row>
    <row r="7" spans="1:25" s="142" customFormat="1" x14ac:dyDescent="0.2">
      <c r="A7" s="16"/>
      <c r="D7" s="16"/>
      <c r="E7" s="17"/>
    </row>
    <row r="8" spans="1:25" s="142" customFormat="1" x14ac:dyDescent="0.2">
      <c r="A8" s="16"/>
      <c r="D8" s="16"/>
      <c r="E8" s="17"/>
    </row>
    <row r="9" spans="1:25" s="142" customFormat="1" ht="22.5" customHeight="1" x14ac:dyDescent="0.2">
      <c r="A9" s="16"/>
      <c r="D9" s="16"/>
      <c r="E9" s="17"/>
    </row>
    <row r="10" spans="1:25" s="16" customFormat="1" ht="30" customHeight="1" x14ac:dyDescent="0.2">
      <c r="A10" s="687" t="s">
        <v>2402</v>
      </c>
      <c r="B10" s="687"/>
      <c r="C10" s="687"/>
      <c r="D10" s="687"/>
      <c r="E10" s="687"/>
      <c r="F10" s="687"/>
      <c r="G10" s="687"/>
      <c r="H10" s="687"/>
      <c r="I10" s="687"/>
      <c r="J10" s="687"/>
      <c r="K10" s="687"/>
      <c r="L10" s="687"/>
      <c r="M10" s="687"/>
      <c r="N10" s="687"/>
      <c r="O10" s="687"/>
    </row>
    <row r="11" spans="1:25" s="16" customFormat="1" ht="30" customHeight="1" x14ac:dyDescent="0.2">
      <c r="A11" s="687" t="s">
        <v>0</v>
      </c>
      <c r="B11" s="687"/>
      <c r="C11" s="687"/>
      <c r="D11" s="687"/>
      <c r="E11" s="687"/>
      <c r="F11" s="687"/>
      <c r="G11" s="687"/>
      <c r="H11" s="687"/>
      <c r="I11" s="687"/>
      <c r="J11" s="687"/>
      <c r="K11" s="687"/>
      <c r="L11" s="687"/>
      <c r="M11" s="687"/>
      <c r="N11" s="687"/>
      <c r="O11" s="687"/>
    </row>
    <row r="12" spans="1:25" s="16" customFormat="1" ht="19.5" customHeight="1" thickBot="1" x14ac:dyDescent="0.25">
      <c r="A12" s="137"/>
      <c r="B12" s="137"/>
      <c r="C12" s="137"/>
      <c r="D12" s="137"/>
      <c r="E12" s="137"/>
      <c r="F12" s="137"/>
      <c r="G12" s="137"/>
      <c r="H12" s="137"/>
      <c r="I12" s="137"/>
      <c r="J12" s="137"/>
      <c r="K12" s="137"/>
      <c r="L12" s="137"/>
      <c r="M12" s="137"/>
      <c r="N12" s="137"/>
      <c r="O12" s="137"/>
    </row>
    <row r="13" spans="1:25" s="115" customFormat="1" ht="51.75" customHeight="1" thickTop="1" x14ac:dyDescent="0.2">
      <c r="A13" s="674" t="s">
        <v>3386</v>
      </c>
      <c r="B13" s="676" t="s">
        <v>3387</v>
      </c>
      <c r="C13" s="676" t="s">
        <v>3388</v>
      </c>
      <c r="D13" s="676" t="s">
        <v>1793</v>
      </c>
      <c r="E13" s="682" t="s">
        <v>1794</v>
      </c>
      <c r="F13" s="681" t="s">
        <v>3389</v>
      </c>
      <c r="G13" s="681" t="s">
        <v>3390</v>
      </c>
      <c r="H13" s="681"/>
      <c r="I13" s="681" t="s">
        <v>3391</v>
      </c>
      <c r="J13" s="681"/>
      <c r="K13" s="681" t="s">
        <v>3392</v>
      </c>
      <c r="L13" s="681"/>
      <c r="M13" s="681"/>
      <c r="N13" s="681"/>
      <c r="O13" s="679" t="s">
        <v>3393</v>
      </c>
      <c r="P13" s="114"/>
      <c r="Q13" s="114"/>
      <c r="R13" s="114"/>
      <c r="S13" s="114"/>
      <c r="T13" s="114"/>
      <c r="U13" s="114"/>
      <c r="V13" s="114"/>
      <c r="W13" s="114"/>
      <c r="X13" s="114"/>
      <c r="Y13" s="114"/>
    </row>
    <row r="14" spans="1:25" s="115" customFormat="1" ht="30" customHeight="1" thickBot="1" x14ac:dyDescent="0.25">
      <c r="A14" s="675"/>
      <c r="B14" s="677"/>
      <c r="C14" s="677"/>
      <c r="D14" s="677"/>
      <c r="E14" s="683"/>
      <c r="F14" s="684"/>
      <c r="G14" s="161" t="s">
        <v>3394</v>
      </c>
      <c r="H14" s="161" t="s">
        <v>3395</v>
      </c>
      <c r="I14" s="161" t="s">
        <v>3396</v>
      </c>
      <c r="J14" s="161" t="s">
        <v>3395</v>
      </c>
      <c r="K14" s="161" t="s">
        <v>1795</v>
      </c>
      <c r="L14" s="161" t="s">
        <v>1796</v>
      </c>
      <c r="M14" s="161" t="s">
        <v>1797</v>
      </c>
      <c r="N14" s="161" t="s">
        <v>1798</v>
      </c>
      <c r="O14" s="680"/>
      <c r="P14" s="114"/>
      <c r="Q14" s="114"/>
      <c r="R14" s="114"/>
      <c r="S14" s="114"/>
      <c r="T14" s="114"/>
      <c r="U14" s="114"/>
      <c r="V14" s="114"/>
      <c r="W14" s="114"/>
      <c r="X14" s="114"/>
      <c r="Y14" s="114"/>
    </row>
    <row r="15" spans="1:25" s="142" customFormat="1" ht="40.5" customHeight="1" x14ac:dyDescent="0.2">
      <c r="A15" s="711" t="s">
        <v>2184</v>
      </c>
      <c r="B15" s="141" t="s">
        <v>1091</v>
      </c>
      <c r="C15" s="706" t="s">
        <v>4723</v>
      </c>
      <c r="D15" s="162">
        <v>3099.42</v>
      </c>
      <c r="E15" s="721" t="s">
        <v>1226</v>
      </c>
      <c r="F15" s="141"/>
      <c r="G15" s="35" t="s">
        <v>1799</v>
      </c>
      <c r="H15" s="34"/>
      <c r="I15" s="35" t="s">
        <v>1799</v>
      </c>
      <c r="J15" s="34"/>
      <c r="K15" s="34"/>
      <c r="L15" s="35" t="s">
        <v>1799</v>
      </c>
      <c r="M15" s="35"/>
      <c r="N15" s="34"/>
      <c r="O15" s="36"/>
    </row>
    <row r="16" spans="1:25" s="142" customFormat="1" ht="40.5" customHeight="1" x14ac:dyDescent="0.2">
      <c r="A16" s="711"/>
      <c r="B16" s="141" t="s">
        <v>1092</v>
      </c>
      <c r="C16" s="706"/>
      <c r="D16" s="162">
        <v>3099.42</v>
      </c>
      <c r="E16" s="721"/>
      <c r="F16" s="141"/>
      <c r="G16" s="35" t="s">
        <v>1799</v>
      </c>
      <c r="H16" s="34"/>
      <c r="I16" s="35" t="s">
        <v>1799</v>
      </c>
      <c r="J16" s="34"/>
      <c r="K16" s="34"/>
      <c r="L16" s="35" t="s">
        <v>1799</v>
      </c>
      <c r="M16" s="35"/>
      <c r="N16" s="34"/>
      <c r="O16" s="36"/>
    </row>
    <row r="17" spans="1:15" s="142" customFormat="1" ht="68.25" customHeight="1" x14ac:dyDescent="0.2">
      <c r="A17" s="150" t="s">
        <v>2185</v>
      </c>
      <c r="B17" s="141" t="s">
        <v>1093</v>
      </c>
      <c r="C17" s="141" t="s">
        <v>4724</v>
      </c>
      <c r="D17" s="162">
        <v>6720</v>
      </c>
      <c r="E17" s="40" t="s">
        <v>1227</v>
      </c>
      <c r="F17" s="141"/>
      <c r="G17" s="35" t="s">
        <v>1799</v>
      </c>
      <c r="H17" s="34"/>
      <c r="I17" s="35" t="s">
        <v>1799</v>
      </c>
      <c r="J17" s="34"/>
      <c r="K17" s="34"/>
      <c r="L17" s="35"/>
      <c r="M17" s="35" t="s">
        <v>1799</v>
      </c>
      <c r="N17" s="34"/>
      <c r="O17" s="36"/>
    </row>
    <row r="18" spans="1:15" s="142" customFormat="1" ht="68.25" customHeight="1" x14ac:dyDescent="0.2">
      <c r="A18" s="150" t="s">
        <v>2186</v>
      </c>
      <c r="B18" s="141" t="s">
        <v>1004</v>
      </c>
      <c r="C18" s="141" t="s">
        <v>4725</v>
      </c>
      <c r="D18" s="162">
        <v>4070.4</v>
      </c>
      <c r="E18" s="40" t="s">
        <v>1228</v>
      </c>
      <c r="F18" s="141"/>
      <c r="G18" s="35" t="s">
        <v>1799</v>
      </c>
      <c r="H18" s="34"/>
      <c r="I18" s="35" t="s">
        <v>1799</v>
      </c>
      <c r="J18" s="34"/>
      <c r="K18" s="34"/>
      <c r="L18" s="35" t="s">
        <v>1799</v>
      </c>
      <c r="M18" s="35"/>
      <c r="N18" s="34"/>
      <c r="O18" s="36"/>
    </row>
    <row r="19" spans="1:15" s="142" customFormat="1" ht="68.25" customHeight="1" x14ac:dyDescent="0.2">
      <c r="A19" s="711" t="s">
        <v>2187</v>
      </c>
      <c r="B19" s="141" t="s">
        <v>1000</v>
      </c>
      <c r="C19" s="706" t="s">
        <v>3508</v>
      </c>
      <c r="D19" s="162">
        <v>3888</v>
      </c>
      <c r="E19" s="40" t="s">
        <v>1229</v>
      </c>
      <c r="F19" s="141"/>
      <c r="G19" s="35" t="s">
        <v>1799</v>
      </c>
      <c r="H19" s="34"/>
      <c r="I19" s="35" t="s">
        <v>1799</v>
      </c>
      <c r="J19" s="34"/>
      <c r="K19" s="34"/>
      <c r="L19" s="35"/>
      <c r="M19" s="35" t="s">
        <v>1799</v>
      </c>
      <c r="N19" s="34"/>
      <c r="O19" s="36"/>
    </row>
    <row r="20" spans="1:15" s="142" customFormat="1" ht="68.25" customHeight="1" x14ac:dyDescent="0.2">
      <c r="A20" s="711"/>
      <c r="B20" s="141" t="s">
        <v>1094</v>
      </c>
      <c r="C20" s="706"/>
      <c r="D20" s="162">
        <v>3888</v>
      </c>
      <c r="E20" s="40" t="s">
        <v>1230</v>
      </c>
      <c r="F20" s="141"/>
      <c r="G20" s="35" t="s">
        <v>1799</v>
      </c>
      <c r="H20" s="34"/>
      <c r="I20" s="35" t="s">
        <v>1799</v>
      </c>
      <c r="J20" s="34"/>
      <c r="K20" s="34"/>
      <c r="L20" s="35"/>
      <c r="M20" s="35" t="s">
        <v>1799</v>
      </c>
      <c r="N20" s="34"/>
      <c r="O20" s="36"/>
    </row>
    <row r="21" spans="1:15" s="142" customFormat="1" ht="68.25" customHeight="1" x14ac:dyDescent="0.2">
      <c r="A21" s="711"/>
      <c r="B21" s="141" t="s">
        <v>756</v>
      </c>
      <c r="C21" s="706"/>
      <c r="D21" s="162">
        <v>3888</v>
      </c>
      <c r="E21" s="40" t="s">
        <v>1231</v>
      </c>
      <c r="F21" s="141"/>
      <c r="G21" s="35" t="s">
        <v>1799</v>
      </c>
      <c r="H21" s="34"/>
      <c r="I21" s="35" t="s">
        <v>1799</v>
      </c>
      <c r="J21" s="34"/>
      <c r="K21" s="34"/>
      <c r="L21" s="35" t="s">
        <v>1799</v>
      </c>
      <c r="M21" s="35"/>
      <c r="N21" s="34"/>
      <c r="O21" s="36"/>
    </row>
    <row r="22" spans="1:15" s="142" customFormat="1" ht="45.75" customHeight="1" x14ac:dyDescent="0.2">
      <c r="A22" s="711" t="s">
        <v>2188</v>
      </c>
      <c r="B22" s="141" t="s">
        <v>1095</v>
      </c>
      <c r="C22" s="706" t="s">
        <v>4726</v>
      </c>
      <c r="D22" s="162">
        <v>11000</v>
      </c>
      <c r="E22" s="40">
        <v>5142</v>
      </c>
      <c r="F22" s="141"/>
      <c r="G22" s="35" t="s">
        <v>1799</v>
      </c>
      <c r="H22" s="34"/>
      <c r="I22" s="35" t="s">
        <v>1799</v>
      </c>
      <c r="J22" s="34"/>
      <c r="K22" s="34"/>
      <c r="L22" s="35" t="s">
        <v>1799</v>
      </c>
      <c r="M22" s="35"/>
      <c r="N22" s="34"/>
      <c r="O22" s="36"/>
    </row>
    <row r="23" spans="1:15" s="142" customFormat="1" ht="45.75" customHeight="1" x14ac:dyDescent="0.2">
      <c r="A23" s="711"/>
      <c r="B23" s="141" t="s">
        <v>1096</v>
      </c>
      <c r="C23" s="706"/>
      <c r="D23" s="162">
        <v>1000</v>
      </c>
      <c r="E23" s="40">
        <v>5143</v>
      </c>
      <c r="F23" s="141"/>
      <c r="G23" s="35" t="s">
        <v>1799</v>
      </c>
      <c r="H23" s="34"/>
      <c r="I23" s="35" t="s">
        <v>1799</v>
      </c>
      <c r="J23" s="34"/>
      <c r="K23" s="34"/>
      <c r="L23" s="35" t="s">
        <v>1799</v>
      </c>
      <c r="M23" s="35"/>
      <c r="N23" s="34"/>
      <c r="O23" s="36"/>
    </row>
    <row r="24" spans="1:15" s="142" customFormat="1" ht="45.75" customHeight="1" x14ac:dyDescent="0.2">
      <c r="A24" s="711"/>
      <c r="B24" s="141" t="s">
        <v>1097</v>
      </c>
      <c r="C24" s="706"/>
      <c r="D24" s="162">
        <v>1920</v>
      </c>
      <c r="E24" s="40">
        <v>5144</v>
      </c>
      <c r="F24" s="141"/>
      <c r="G24" s="35" t="s">
        <v>1799</v>
      </c>
      <c r="H24" s="34"/>
      <c r="I24" s="35" t="s">
        <v>1799</v>
      </c>
      <c r="J24" s="34"/>
      <c r="K24" s="34"/>
      <c r="L24" s="35" t="s">
        <v>1799</v>
      </c>
      <c r="M24" s="35"/>
      <c r="N24" s="34"/>
      <c r="O24" s="36"/>
    </row>
    <row r="25" spans="1:15" s="142" customFormat="1" ht="45.75" customHeight="1" x14ac:dyDescent="0.2">
      <c r="A25" s="711" t="s">
        <v>2189</v>
      </c>
      <c r="B25" s="141" t="s">
        <v>1098</v>
      </c>
      <c r="C25" s="706" t="s">
        <v>4727</v>
      </c>
      <c r="D25" s="162">
        <v>140</v>
      </c>
      <c r="E25" s="40">
        <v>5138</v>
      </c>
      <c r="F25" s="141"/>
      <c r="G25" s="35" t="s">
        <v>1799</v>
      </c>
      <c r="H25" s="34"/>
      <c r="I25" s="35" t="s">
        <v>1799</v>
      </c>
      <c r="J25" s="34"/>
      <c r="K25" s="34"/>
      <c r="L25" s="35" t="s">
        <v>1799</v>
      </c>
      <c r="M25" s="35"/>
      <c r="N25" s="34"/>
      <c r="O25" s="36"/>
    </row>
    <row r="26" spans="1:15" s="142" customFormat="1" ht="45.75" customHeight="1" x14ac:dyDescent="0.2">
      <c r="A26" s="711"/>
      <c r="B26" s="141" t="s">
        <v>1099</v>
      </c>
      <c r="C26" s="706"/>
      <c r="D26" s="162">
        <v>140</v>
      </c>
      <c r="E26" s="40">
        <v>5139</v>
      </c>
      <c r="F26" s="141"/>
      <c r="G26" s="35" t="s">
        <v>1799</v>
      </c>
      <c r="H26" s="34"/>
      <c r="I26" s="35" t="s">
        <v>1799</v>
      </c>
      <c r="J26" s="34"/>
      <c r="K26" s="34"/>
      <c r="L26" s="35" t="s">
        <v>1799</v>
      </c>
      <c r="M26" s="35"/>
      <c r="N26" s="34"/>
      <c r="O26" s="36"/>
    </row>
    <row r="27" spans="1:15" s="142" customFormat="1" ht="45.75" customHeight="1" x14ac:dyDescent="0.2">
      <c r="A27" s="711"/>
      <c r="B27" s="141" t="s">
        <v>1100</v>
      </c>
      <c r="C27" s="706"/>
      <c r="D27" s="162">
        <v>140</v>
      </c>
      <c r="E27" s="40">
        <v>5140</v>
      </c>
      <c r="F27" s="141"/>
      <c r="G27" s="35" t="s">
        <v>1799</v>
      </c>
      <c r="H27" s="34"/>
      <c r="I27" s="35" t="s">
        <v>1799</v>
      </c>
      <c r="J27" s="34"/>
      <c r="K27" s="34"/>
      <c r="L27" s="35" t="s">
        <v>1799</v>
      </c>
      <c r="M27" s="35"/>
      <c r="N27" s="34"/>
      <c r="O27" s="36"/>
    </row>
    <row r="28" spans="1:15" s="142" customFormat="1" ht="45.75" customHeight="1" x14ac:dyDescent="0.2">
      <c r="A28" s="711"/>
      <c r="B28" s="141" t="s">
        <v>1101</v>
      </c>
      <c r="C28" s="706"/>
      <c r="D28" s="162">
        <v>140</v>
      </c>
      <c r="E28" s="40">
        <v>5141</v>
      </c>
      <c r="F28" s="141"/>
      <c r="G28" s="35" t="s">
        <v>1799</v>
      </c>
      <c r="H28" s="34"/>
      <c r="I28" s="35" t="s">
        <v>1799</v>
      </c>
      <c r="J28" s="34"/>
      <c r="K28" s="34"/>
      <c r="L28" s="35" t="s">
        <v>1799</v>
      </c>
      <c r="M28" s="35"/>
      <c r="N28" s="34"/>
      <c r="O28" s="36"/>
    </row>
    <row r="29" spans="1:15" s="142" customFormat="1" ht="48.75" customHeight="1" x14ac:dyDescent="0.2">
      <c r="A29" s="711" t="s">
        <v>2190</v>
      </c>
      <c r="B29" s="141" t="s">
        <v>835</v>
      </c>
      <c r="C29" s="706" t="s">
        <v>4728</v>
      </c>
      <c r="D29" s="162">
        <v>11000</v>
      </c>
      <c r="E29" s="40">
        <v>5145</v>
      </c>
      <c r="F29" s="141"/>
      <c r="G29" s="35" t="s">
        <v>1799</v>
      </c>
      <c r="H29" s="34"/>
      <c r="I29" s="35" t="s">
        <v>1799</v>
      </c>
      <c r="J29" s="34"/>
      <c r="K29" s="34"/>
      <c r="L29" s="35" t="s">
        <v>1799</v>
      </c>
      <c r="M29" s="35"/>
      <c r="N29" s="34"/>
      <c r="O29" s="36"/>
    </row>
    <row r="30" spans="1:15" s="142" customFormat="1" ht="48.75" customHeight="1" x14ac:dyDescent="0.2">
      <c r="A30" s="711"/>
      <c r="B30" s="141" t="s">
        <v>221</v>
      </c>
      <c r="C30" s="706"/>
      <c r="D30" s="162">
        <v>2500</v>
      </c>
      <c r="E30" s="40">
        <v>5146</v>
      </c>
      <c r="F30" s="141"/>
      <c r="G30" s="35" t="s">
        <v>1799</v>
      </c>
      <c r="H30" s="34"/>
      <c r="I30" s="35" t="s">
        <v>1799</v>
      </c>
      <c r="J30" s="34"/>
      <c r="K30" s="34"/>
      <c r="L30" s="35" t="s">
        <v>1799</v>
      </c>
      <c r="M30" s="35"/>
      <c r="N30" s="34"/>
      <c r="O30" s="36"/>
    </row>
    <row r="31" spans="1:15" s="142" customFormat="1" ht="48.75" customHeight="1" x14ac:dyDescent="0.2">
      <c r="A31" s="711"/>
      <c r="B31" s="141" t="s">
        <v>1097</v>
      </c>
      <c r="C31" s="706"/>
      <c r="D31" s="162">
        <v>462</v>
      </c>
      <c r="E31" s="40">
        <v>5147</v>
      </c>
      <c r="F31" s="141"/>
      <c r="G31" s="35" t="s">
        <v>1799</v>
      </c>
      <c r="H31" s="34"/>
      <c r="I31" s="35" t="s">
        <v>1799</v>
      </c>
      <c r="J31" s="34"/>
      <c r="K31" s="34"/>
      <c r="L31" s="35" t="s">
        <v>1799</v>
      </c>
      <c r="M31" s="35"/>
      <c r="N31" s="34"/>
      <c r="O31" s="36"/>
    </row>
    <row r="32" spans="1:15" s="142" customFormat="1" ht="66" customHeight="1" x14ac:dyDescent="0.2">
      <c r="A32" s="150" t="s">
        <v>2191</v>
      </c>
      <c r="B32" s="141" t="s">
        <v>1002</v>
      </c>
      <c r="C32" s="141" t="s">
        <v>3490</v>
      </c>
      <c r="D32" s="162">
        <v>6720</v>
      </c>
      <c r="E32" s="40" t="s">
        <v>1232</v>
      </c>
      <c r="F32" s="141"/>
      <c r="G32" s="35" t="s">
        <v>1799</v>
      </c>
      <c r="H32" s="34"/>
      <c r="I32" s="35" t="s">
        <v>1799</v>
      </c>
      <c r="J32" s="34"/>
      <c r="K32" s="34"/>
      <c r="L32" s="35" t="s">
        <v>1799</v>
      </c>
      <c r="M32" s="35"/>
      <c r="N32" s="34"/>
      <c r="O32" s="36"/>
    </row>
    <row r="33" spans="1:15" s="142" customFormat="1" ht="66" customHeight="1" x14ac:dyDescent="0.2">
      <c r="A33" s="150" t="s">
        <v>2192</v>
      </c>
      <c r="B33" s="141" t="s">
        <v>1102</v>
      </c>
      <c r="C33" s="141" t="s">
        <v>3466</v>
      </c>
      <c r="D33" s="162">
        <v>13560</v>
      </c>
      <c r="E33" s="40" t="s">
        <v>1233</v>
      </c>
      <c r="F33" s="141"/>
      <c r="G33" s="35" t="s">
        <v>1799</v>
      </c>
      <c r="H33" s="34"/>
      <c r="I33" s="35" t="s">
        <v>1799</v>
      </c>
      <c r="J33" s="34"/>
      <c r="K33" s="34"/>
      <c r="L33" s="35" t="s">
        <v>1799</v>
      </c>
      <c r="M33" s="35"/>
      <c r="N33" s="34"/>
      <c r="O33" s="36"/>
    </row>
    <row r="34" spans="1:15" s="142" customFormat="1" ht="66" customHeight="1" x14ac:dyDescent="0.2">
      <c r="A34" s="711" t="s">
        <v>2193</v>
      </c>
      <c r="B34" s="141" t="s">
        <v>1103</v>
      </c>
      <c r="C34" s="706" t="s">
        <v>3491</v>
      </c>
      <c r="D34" s="162">
        <v>600</v>
      </c>
      <c r="E34" s="40" t="s">
        <v>1234</v>
      </c>
      <c r="F34" s="141"/>
      <c r="G34" s="35" t="s">
        <v>1799</v>
      </c>
      <c r="H34" s="34"/>
      <c r="I34" s="35" t="s">
        <v>1799</v>
      </c>
      <c r="J34" s="34"/>
      <c r="K34" s="34"/>
      <c r="L34" s="35" t="s">
        <v>1799</v>
      </c>
      <c r="M34" s="35"/>
      <c r="N34" s="34"/>
      <c r="O34" s="36"/>
    </row>
    <row r="35" spans="1:15" s="142" customFormat="1" ht="66" customHeight="1" x14ac:dyDescent="0.2">
      <c r="A35" s="711"/>
      <c r="B35" s="141" t="s">
        <v>1104</v>
      </c>
      <c r="C35" s="706"/>
      <c r="D35" s="162">
        <v>600</v>
      </c>
      <c r="E35" s="40" t="s">
        <v>1235</v>
      </c>
      <c r="F35" s="141"/>
      <c r="G35" s="35" t="s">
        <v>1799</v>
      </c>
      <c r="H35" s="34"/>
      <c r="I35" s="35" t="s">
        <v>1799</v>
      </c>
      <c r="J35" s="34"/>
      <c r="K35" s="34"/>
      <c r="L35" s="35" t="s">
        <v>1799</v>
      </c>
      <c r="M35" s="35"/>
      <c r="N35" s="34"/>
      <c r="O35" s="36"/>
    </row>
    <row r="36" spans="1:15" s="142" customFormat="1" ht="66" customHeight="1" x14ac:dyDescent="0.2">
      <c r="A36" s="150" t="s">
        <v>2194</v>
      </c>
      <c r="B36" s="141" t="s">
        <v>1105</v>
      </c>
      <c r="C36" s="141" t="s">
        <v>3492</v>
      </c>
      <c r="D36" s="162">
        <v>6720</v>
      </c>
      <c r="E36" s="40" t="s">
        <v>1236</v>
      </c>
      <c r="F36" s="141"/>
      <c r="G36" s="35" t="s">
        <v>1799</v>
      </c>
      <c r="H36" s="34"/>
      <c r="I36" s="35" t="s">
        <v>1799</v>
      </c>
      <c r="J36" s="34"/>
      <c r="K36" s="34"/>
      <c r="L36" s="35" t="s">
        <v>1799</v>
      </c>
      <c r="M36" s="35"/>
      <c r="N36" s="34"/>
      <c r="O36" s="36"/>
    </row>
    <row r="37" spans="1:15" s="142" customFormat="1" ht="50.25" customHeight="1" x14ac:dyDescent="0.2">
      <c r="A37" s="711" t="s">
        <v>2195</v>
      </c>
      <c r="B37" s="141" t="s">
        <v>1091</v>
      </c>
      <c r="C37" s="706" t="s">
        <v>4723</v>
      </c>
      <c r="D37" s="162">
        <v>1549.71</v>
      </c>
      <c r="E37" s="721" t="s">
        <v>1226</v>
      </c>
      <c r="F37" s="141"/>
      <c r="G37" s="35" t="s">
        <v>1799</v>
      </c>
      <c r="H37" s="34"/>
      <c r="I37" s="35" t="s">
        <v>1799</v>
      </c>
      <c r="J37" s="34"/>
      <c r="K37" s="34"/>
      <c r="L37" s="35" t="s">
        <v>1799</v>
      </c>
      <c r="M37" s="35"/>
      <c r="N37" s="34"/>
      <c r="O37" s="36"/>
    </row>
    <row r="38" spans="1:15" s="142" customFormat="1" ht="50.25" customHeight="1" x14ac:dyDescent="0.2">
      <c r="A38" s="711"/>
      <c r="B38" s="141" t="s">
        <v>1092</v>
      </c>
      <c r="C38" s="706"/>
      <c r="D38" s="162">
        <v>1549.71</v>
      </c>
      <c r="E38" s="721"/>
      <c r="F38" s="141"/>
      <c r="G38" s="35" t="s">
        <v>1799</v>
      </c>
      <c r="H38" s="34"/>
      <c r="I38" s="35" t="s">
        <v>1799</v>
      </c>
      <c r="J38" s="34"/>
      <c r="K38" s="34"/>
      <c r="L38" s="35" t="s">
        <v>1799</v>
      </c>
      <c r="M38" s="35"/>
      <c r="N38" s="34"/>
      <c r="O38" s="36"/>
    </row>
    <row r="39" spans="1:15" s="142" customFormat="1" ht="66" customHeight="1" x14ac:dyDescent="0.2">
      <c r="A39" s="711" t="s">
        <v>2196</v>
      </c>
      <c r="B39" s="141" t="s">
        <v>814</v>
      </c>
      <c r="C39" s="706" t="s">
        <v>4729</v>
      </c>
      <c r="D39" s="162">
        <v>6585.6</v>
      </c>
      <c r="E39" s="40" t="s">
        <v>1237</v>
      </c>
      <c r="F39" s="141"/>
      <c r="G39" s="35" t="s">
        <v>1799</v>
      </c>
      <c r="H39" s="34"/>
      <c r="I39" s="35" t="s">
        <v>1799</v>
      </c>
      <c r="J39" s="34"/>
      <c r="K39" s="34"/>
      <c r="L39" s="35" t="s">
        <v>1799</v>
      </c>
      <c r="M39" s="35"/>
      <c r="N39" s="34"/>
      <c r="O39" s="36"/>
    </row>
    <row r="40" spans="1:15" s="142" customFormat="1" ht="66" customHeight="1" x14ac:dyDescent="0.2">
      <c r="A40" s="711"/>
      <c r="B40" s="141" t="s">
        <v>999</v>
      </c>
      <c r="C40" s="706"/>
      <c r="D40" s="162">
        <v>6585.6</v>
      </c>
      <c r="E40" s="40" t="s">
        <v>1238</v>
      </c>
      <c r="F40" s="141"/>
      <c r="G40" s="35" t="s">
        <v>1799</v>
      </c>
      <c r="H40" s="34"/>
      <c r="I40" s="35" t="s">
        <v>1799</v>
      </c>
      <c r="J40" s="34"/>
      <c r="K40" s="34"/>
      <c r="L40" s="35" t="s">
        <v>1799</v>
      </c>
      <c r="M40" s="35"/>
      <c r="N40" s="34"/>
      <c r="O40" s="36"/>
    </row>
    <row r="41" spans="1:15" s="142" customFormat="1" ht="42.75" customHeight="1" x14ac:dyDescent="0.2">
      <c r="A41" s="150" t="s">
        <v>2197</v>
      </c>
      <c r="B41" s="141" t="s">
        <v>1106</v>
      </c>
      <c r="C41" s="141" t="s">
        <v>3493</v>
      </c>
      <c r="D41" s="162">
        <v>363.07</v>
      </c>
      <c r="E41" s="40">
        <v>5112</v>
      </c>
      <c r="F41" s="141"/>
      <c r="G41" s="35" t="s">
        <v>1799</v>
      </c>
      <c r="H41" s="34"/>
      <c r="I41" s="35" t="s">
        <v>1799</v>
      </c>
      <c r="J41" s="34"/>
      <c r="K41" s="34"/>
      <c r="L41" s="35" t="s">
        <v>1799</v>
      </c>
      <c r="M41" s="35"/>
      <c r="N41" s="34"/>
      <c r="O41" s="36"/>
    </row>
    <row r="42" spans="1:15" s="142" customFormat="1" ht="42.75" customHeight="1" x14ac:dyDescent="0.2">
      <c r="A42" s="150" t="s">
        <v>2198</v>
      </c>
      <c r="B42" s="141" t="s">
        <v>1107</v>
      </c>
      <c r="C42" s="141" t="s">
        <v>4730</v>
      </c>
      <c r="D42" s="162">
        <v>122.04</v>
      </c>
      <c r="E42" s="40">
        <v>5113</v>
      </c>
      <c r="F42" s="141"/>
      <c r="G42" s="35" t="s">
        <v>1799</v>
      </c>
      <c r="H42" s="34"/>
      <c r="I42" s="35" t="s">
        <v>1799</v>
      </c>
      <c r="J42" s="34"/>
      <c r="K42" s="34"/>
      <c r="L42" s="35" t="s">
        <v>1799</v>
      </c>
      <c r="M42" s="35"/>
      <c r="N42" s="34"/>
      <c r="O42" s="36"/>
    </row>
    <row r="43" spans="1:15" s="142" customFormat="1" ht="42.75" customHeight="1" x14ac:dyDescent="0.2">
      <c r="A43" s="150" t="s">
        <v>2199</v>
      </c>
      <c r="B43" s="141" t="s">
        <v>1108</v>
      </c>
      <c r="C43" s="141" t="s">
        <v>3494</v>
      </c>
      <c r="D43" s="162">
        <v>110.99</v>
      </c>
      <c r="E43" s="40"/>
      <c r="F43" s="141"/>
      <c r="G43" s="35" t="s">
        <v>1799</v>
      </c>
      <c r="H43" s="34"/>
      <c r="I43" s="35" t="s">
        <v>1799</v>
      </c>
      <c r="J43" s="34"/>
      <c r="K43" s="34"/>
      <c r="L43" s="35" t="s">
        <v>1799</v>
      </c>
      <c r="M43" s="35"/>
      <c r="N43" s="34"/>
      <c r="O43" s="36"/>
    </row>
    <row r="44" spans="1:15" s="142" customFormat="1" ht="42.75" customHeight="1" x14ac:dyDescent="0.2">
      <c r="A44" s="150" t="s">
        <v>2200</v>
      </c>
      <c r="B44" s="141" t="s">
        <v>1109</v>
      </c>
      <c r="C44" s="141" t="s">
        <v>4731</v>
      </c>
      <c r="D44" s="162">
        <v>1580</v>
      </c>
      <c r="E44" s="40"/>
      <c r="F44" s="141"/>
      <c r="G44" s="35" t="s">
        <v>1799</v>
      </c>
      <c r="H44" s="34"/>
      <c r="I44" s="35" t="s">
        <v>1799</v>
      </c>
      <c r="J44" s="34"/>
      <c r="K44" s="34"/>
      <c r="L44" s="35" t="s">
        <v>1799</v>
      </c>
      <c r="M44" s="35"/>
      <c r="N44" s="34"/>
      <c r="O44" s="36"/>
    </row>
    <row r="45" spans="1:15" s="142" customFormat="1" ht="42.75" customHeight="1" x14ac:dyDescent="0.2">
      <c r="A45" s="150" t="s">
        <v>2201</v>
      </c>
      <c r="B45" s="141" t="s">
        <v>1110</v>
      </c>
      <c r="C45" s="141" t="s">
        <v>4469</v>
      </c>
      <c r="D45" s="162">
        <v>433.66</v>
      </c>
      <c r="E45" s="40">
        <v>5148</v>
      </c>
      <c r="F45" s="141"/>
      <c r="G45" s="35" t="s">
        <v>1799</v>
      </c>
      <c r="H45" s="34"/>
      <c r="I45" s="35" t="s">
        <v>1799</v>
      </c>
      <c r="J45" s="34"/>
      <c r="K45" s="34"/>
      <c r="L45" s="35" t="s">
        <v>1799</v>
      </c>
      <c r="M45" s="35"/>
      <c r="N45" s="34"/>
      <c r="O45" s="36"/>
    </row>
    <row r="46" spans="1:15" s="142" customFormat="1" ht="42.75" customHeight="1" x14ac:dyDescent="0.2">
      <c r="A46" s="150" t="s">
        <v>2202</v>
      </c>
      <c r="B46" s="141" t="s">
        <v>1107</v>
      </c>
      <c r="C46" s="141" t="s">
        <v>4732</v>
      </c>
      <c r="D46" s="162">
        <v>122.04</v>
      </c>
      <c r="E46" s="40">
        <v>5111</v>
      </c>
      <c r="F46" s="141"/>
      <c r="G46" s="35" t="s">
        <v>1799</v>
      </c>
      <c r="H46" s="34"/>
      <c r="I46" s="35" t="s">
        <v>1799</v>
      </c>
      <c r="J46" s="34"/>
      <c r="K46" s="34"/>
      <c r="L46" s="35" t="s">
        <v>1799</v>
      </c>
      <c r="M46" s="35"/>
      <c r="N46" s="34"/>
      <c r="O46" s="36"/>
    </row>
    <row r="47" spans="1:15" s="142" customFormat="1" ht="42.75" customHeight="1" x14ac:dyDescent="0.2">
      <c r="A47" s="711" t="s">
        <v>2203</v>
      </c>
      <c r="B47" s="141" t="s">
        <v>1111</v>
      </c>
      <c r="C47" s="706" t="s">
        <v>4658</v>
      </c>
      <c r="D47" s="162">
        <v>255.67</v>
      </c>
      <c r="E47" s="40">
        <v>5154</v>
      </c>
      <c r="F47" s="141"/>
      <c r="G47" s="35" t="s">
        <v>1799</v>
      </c>
      <c r="H47" s="34"/>
      <c r="I47" s="35" t="s">
        <v>1799</v>
      </c>
      <c r="J47" s="34"/>
      <c r="K47" s="34"/>
      <c r="L47" s="35" t="s">
        <v>1799</v>
      </c>
      <c r="M47" s="35"/>
      <c r="N47" s="34"/>
      <c r="O47" s="36"/>
    </row>
    <row r="48" spans="1:15" s="142" customFormat="1" ht="42.75" customHeight="1" x14ac:dyDescent="0.2">
      <c r="A48" s="711"/>
      <c r="B48" s="141" t="s">
        <v>67</v>
      </c>
      <c r="C48" s="706"/>
      <c r="D48" s="162">
        <v>254.25</v>
      </c>
      <c r="E48" s="40">
        <v>5155</v>
      </c>
      <c r="F48" s="141"/>
      <c r="G48" s="35" t="s">
        <v>1799</v>
      </c>
      <c r="H48" s="34"/>
      <c r="I48" s="35" t="s">
        <v>1799</v>
      </c>
      <c r="J48" s="34"/>
      <c r="K48" s="34"/>
      <c r="L48" s="35" t="s">
        <v>1799</v>
      </c>
      <c r="M48" s="35"/>
      <c r="N48" s="34"/>
      <c r="O48" s="36"/>
    </row>
    <row r="49" spans="1:15" s="142" customFormat="1" ht="42.75" customHeight="1" x14ac:dyDescent="0.2">
      <c r="A49" s="150" t="s">
        <v>2204</v>
      </c>
      <c r="B49" s="141" t="s">
        <v>1107</v>
      </c>
      <c r="C49" s="141" t="s">
        <v>4733</v>
      </c>
      <c r="D49" s="162">
        <v>122.04</v>
      </c>
      <c r="E49" s="40">
        <v>5114</v>
      </c>
      <c r="F49" s="141"/>
      <c r="G49" s="35" t="s">
        <v>1799</v>
      </c>
      <c r="H49" s="34"/>
      <c r="I49" s="35" t="s">
        <v>1799</v>
      </c>
      <c r="J49" s="34"/>
      <c r="K49" s="34"/>
      <c r="L49" s="35" t="s">
        <v>1799</v>
      </c>
      <c r="M49" s="35"/>
      <c r="N49" s="34"/>
      <c r="O49" s="36"/>
    </row>
    <row r="50" spans="1:15" s="142" customFormat="1" ht="42.75" customHeight="1" x14ac:dyDescent="0.2">
      <c r="A50" s="711" t="s">
        <v>2205</v>
      </c>
      <c r="B50" s="141" t="s">
        <v>1111</v>
      </c>
      <c r="C50" s="706" t="s">
        <v>4658</v>
      </c>
      <c r="D50" s="162">
        <v>340.9</v>
      </c>
      <c r="E50" s="40">
        <v>5116</v>
      </c>
      <c r="F50" s="141"/>
      <c r="G50" s="35" t="s">
        <v>1799</v>
      </c>
      <c r="H50" s="34"/>
      <c r="I50" s="35" t="s">
        <v>1799</v>
      </c>
      <c r="J50" s="34"/>
      <c r="K50" s="34"/>
      <c r="L50" s="35" t="s">
        <v>1799</v>
      </c>
      <c r="M50" s="35"/>
      <c r="N50" s="34"/>
      <c r="O50" s="36"/>
    </row>
    <row r="51" spans="1:15" s="142" customFormat="1" ht="42.75" customHeight="1" x14ac:dyDescent="0.2">
      <c r="A51" s="711"/>
      <c r="B51" s="141" t="s">
        <v>1106</v>
      </c>
      <c r="C51" s="706"/>
      <c r="D51" s="162">
        <v>339</v>
      </c>
      <c r="E51" s="40">
        <v>5117</v>
      </c>
      <c r="F51" s="141"/>
      <c r="G51" s="35" t="s">
        <v>1799</v>
      </c>
      <c r="H51" s="34"/>
      <c r="I51" s="35" t="s">
        <v>1799</v>
      </c>
      <c r="J51" s="34"/>
      <c r="K51" s="34"/>
      <c r="L51" s="35" t="s">
        <v>1799</v>
      </c>
      <c r="M51" s="35"/>
      <c r="N51" s="34"/>
      <c r="O51" s="36"/>
    </row>
    <row r="52" spans="1:15" s="142" customFormat="1" ht="42.75" customHeight="1" x14ac:dyDescent="0.2">
      <c r="A52" s="150" t="s">
        <v>2206</v>
      </c>
      <c r="B52" s="141" t="s">
        <v>1107</v>
      </c>
      <c r="C52" s="141" t="s">
        <v>4734</v>
      </c>
      <c r="D52" s="162">
        <v>122.04</v>
      </c>
      <c r="E52" s="40">
        <v>5118</v>
      </c>
      <c r="F52" s="141"/>
      <c r="G52" s="35" t="s">
        <v>1799</v>
      </c>
      <c r="H52" s="34"/>
      <c r="I52" s="35" t="s">
        <v>1799</v>
      </c>
      <c r="J52" s="34"/>
      <c r="K52" s="34"/>
      <c r="L52" s="35" t="s">
        <v>1799</v>
      </c>
      <c r="M52" s="35"/>
      <c r="N52" s="34"/>
      <c r="O52" s="36"/>
    </row>
    <row r="53" spans="1:15" s="142" customFormat="1" ht="42.75" customHeight="1" x14ac:dyDescent="0.2">
      <c r="A53" s="150" t="s">
        <v>2207</v>
      </c>
      <c r="B53" s="141" t="s">
        <v>732</v>
      </c>
      <c r="C53" s="141" t="s">
        <v>4735</v>
      </c>
      <c r="D53" s="162">
        <v>528</v>
      </c>
      <c r="E53" s="40">
        <v>5119</v>
      </c>
      <c r="F53" s="141"/>
      <c r="G53" s="35" t="s">
        <v>1799</v>
      </c>
      <c r="H53" s="34"/>
      <c r="I53" s="35" t="s">
        <v>1799</v>
      </c>
      <c r="J53" s="34"/>
      <c r="K53" s="34"/>
      <c r="L53" s="35" t="s">
        <v>1799</v>
      </c>
      <c r="M53" s="35"/>
      <c r="N53" s="34"/>
      <c r="O53" s="36"/>
    </row>
    <row r="54" spans="1:15" s="142" customFormat="1" ht="42.75" customHeight="1" x14ac:dyDescent="0.2">
      <c r="A54" s="150" t="s">
        <v>2208</v>
      </c>
      <c r="B54" s="141" t="s">
        <v>732</v>
      </c>
      <c r="C54" s="141" t="s">
        <v>4736</v>
      </c>
      <c r="D54" s="162">
        <v>540</v>
      </c>
      <c r="E54" s="40">
        <v>5120</v>
      </c>
      <c r="F54" s="141"/>
      <c r="G54" s="35" t="s">
        <v>1799</v>
      </c>
      <c r="H54" s="34"/>
      <c r="I54" s="35" t="s">
        <v>1799</v>
      </c>
      <c r="J54" s="34"/>
      <c r="K54" s="34"/>
      <c r="L54" s="35" t="s">
        <v>1799</v>
      </c>
      <c r="M54" s="35"/>
      <c r="N54" s="34"/>
      <c r="O54" s="36"/>
    </row>
    <row r="55" spans="1:15" s="142" customFormat="1" ht="42.75" customHeight="1" x14ac:dyDescent="0.2">
      <c r="A55" s="711" t="s">
        <v>2010</v>
      </c>
      <c r="B55" s="141" t="s">
        <v>1106</v>
      </c>
      <c r="C55" s="706" t="s">
        <v>4658</v>
      </c>
      <c r="D55" s="162">
        <v>254.25</v>
      </c>
      <c r="E55" s="40">
        <v>5121</v>
      </c>
      <c r="F55" s="141"/>
      <c r="G55" s="35" t="s">
        <v>1799</v>
      </c>
      <c r="H55" s="34"/>
      <c r="I55" s="35" t="s">
        <v>1799</v>
      </c>
      <c r="J55" s="34"/>
      <c r="K55" s="34"/>
      <c r="L55" s="35" t="s">
        <v>1799</v>
      </c>
      <c r="M55" s="35"/>
      <c r="N55" s="34"/>
      <c r="O55" s="36"/>
    </row>
    <row r="56" spans="1:15" s="142" customFormat="1" ht="42.75" customHeight="1" x14ac:dyDescent="0.2">
      <c r="A56" s="711"/>
      <c r="B56" s="141" t="s">
        <v>1111</v>
      </c>
      <c r="C56" s="706"/>
      <c r="D56" s="162">
        <v>255.67</v>
      </c>
      <c r="E56" s="40">
        <v>5122</v>
      </c>
      <c r="F56" s="141"/>
      <c r="G56" s="35" t="s">
        <v>1799</v>
      </c>
      <c r="H56" s="34"/>
      <c r="I56" s="35" t="s">
        <v>1799</v>
      </c>
      <c r="J56" s="34"/>
      <c r="K56" s="34"/>
      <c r="L56" s="35" t="s">
        <v>1799</v>
      </c>
      <c r="M56" s="35"/>
      <c r="N56" s="34"/>
      <c r="O56" s="36"/>
    </row>
    <row r="57" spans="1:15" s="142" customFormat="1" ht="39" customHeight="1" x14ac:dyDescent="0.2">
      <c r="A57" s="150" t="s">
        <v>2209</v>
      </c>
      <c r="B57" s="141" t="s">
        <v>1107</v>
      </c>
      <c r="C57" s="141" t="s">
        <v>4737</v>
      </c>
      <c r="D57" s="162">
        <v>228.82</v>
      </c>
      <c r="E57" s="40">
        <v>5123</v>
      </c>
      <c r="F57" s="141"/>
      <c r="G57" s="35" t="s">
        <v>1799</v>
      </c>
      <c r="H57" s="34"/>
      <c r="I57" s="35" t="s">
        <v>1799</v>
      </c>
      <c r="J57" s="34"/>
      <c r="K57" s="34"/>
      <c r="L57" s="35" t="s">
        <v>1799</v>
      </c>
      <c r="M57" s="35"/>
      <c r="N57" s="34"/>
      <c r="O57" s="36"/>
    </row>
    <row r="58" spans="1:15" s="142" customFormat="1" ht="39" customHeight="1" x14ac:dyDescent="0.2">
      <c r="A58" s="150" t="s">
        <v>2210</v>
      </c>
      <c r="B58" s="141" t="s">
        <v>732</v>
      </c>
      <c r="C58" s="141" t="s">
        <v>4738</v>
      </c>
      <c r="D58" s="162">
        <v>360</v>
      </c>
      <c r="E58" s="40">
        <v>5124</v>
      </c>
      <c r="F58" s="141"/>
      <c r="G58" s="35" t="s">
        <v>1799</v>
      </c>
      <c r="H58" s="34"/>
      <c r="I58" s="35" t="s">
        <v>1799</v>
      </c>
      <c r="J58" s="34"/>
      <c r="K58" s="34"/>
      <c r="L58" s="35" t="s">
        <v>1799</v>
      </c>
      <c r="M58" s="35"/>
      <c r="N58" s="34"/>
      <c r="O58" s="36"/>
    </row>
    <row r="59" spans="1:15" s="142" customFormat="1" ht="39" customHeight="1" x14ac:dyDescent="0.2">
      <c r="A59" s="150" t="s">
        <v>2211</v>
      </c>
      <c r="B59" s="141" t="s">
        <v>1112</v>
      </c>
      <c r="C59" s="141" t="s">
        <v>3467</v>
      </c>
      <c r="D59" s="162">
        <v>12791.6</v>
      </c>
      <c r="E59" s="40">
        <v>5125</v>
      </c>
      <c r="F59" s="141"/>
      <c r="G59" s="35" t="s">
        <v>1799</v>
      </c>
      <c r="H59" s="34"/>
      <c r="I59" s="35" t="s">
        <v>1799</v>
      </c>
      <c r="J59" s="34"/>
      <c r="K59" s="34"/>
      <c r="L59" s="35"/>
      <c r="M59" s="35" t="s">
        <v>1799</v>
      </c>
      <c r="N59" s="34"/>
      <c r="O59" s="36"/>
    </row>
    <row r="60" spans="1:15" s="142" customFormat="1" ht="39" customHeight="1" x14ac:dyDescent="0.2">
      <c r="A60" s="150" t="s">
        <v>2212</v>
      </c>
      <c r="B60" s="141" t="s">
        <v>1113</v>
      </c>
      <c r="C60" s="141" t="s">
        <v>4739</v>
      </c>
      <c r="D60" s="162">
        <v>146.28</v>
      </c>
      <c r="E60" s="40">
        <v>5126</v>
      </c>
      <c r="F60" s="141"/>
      <c r="G60" s="35" t="s">
        <v>1799</v>
      </c>
      <c r="H60" s="34"/>
      <c r="I60" s="35" t="s">
        <v>1799</v>
      </c>
      <c r="J60" s="34"/>
      <c r="K60" s="34"/>
      <c r="L60" s="35" t="s">
        <v>1799</v>
      </c>
      <c r="M60" s="35"/>
      <c r="N60" s="34"/>
      <c r="O60" s="36"/>
    </row>
    <row r="61" spans="1:15" s="142" customFormat="1" ht="39" customHeight="1" x14ac:dyDescent="0.2">
      <c r="A61" s="150" t="s">
        <v>2213</v>
      </c>
      <c r="B61" s="141" t="s">
        <v>1114</v>
      </c>
      <c r="C61" s="141" t="s">
        <v>4740</v>
      </c>
      <c r="D61" s="162">
        <v>188.7</v>
      </c>
      <c r="E61" s="40">
        <v>5127</v>
      </c>
      <c r="F61" s="141"/>
      <c r="G61" s="35" t="s">
        <v>1799</v>
      </c>
      <c r="H61" s="34"/>
      <c r="I61" s="35" t="s">
        <v>1799</v>
      </c>
      <c r="J61" s="34"/>
      <c r="K61" s="34"/>
      <c r="L61" s="35" t="s">
        <v>1799</v>
      </c>
      <c r="M61" s="35"/>
      <c r="N61" s="34"/>
      <c r="O61" s="36"/>
    </row>
    <row r="62" spans="1:15" s="142" customFormat="1" ht="39" customHeight="1" x14ac:dyDescent="0.2">
      <c r="A62" s="150" t="s">
        <v>2214</v>
      </c>
      <c r="B62" s="141" t="s">
        <v>1107</v>
      </c>
      <c r="C62" s="141" t="s">
        <v>4741</v>
      </c>
      <c r="D62" s="162">
        <v>122.04</v>
      </c>
      <c r="E62" s="40">
        <v>5130</v>
      </c>
      <c r="F62" s="141"/>
      <c r="G62" s="35" t="s">
        <v>1799</v>
      </c>
      <c r="H62" s="34"/>
      <c r="I62" s="35" t="s">
        <v>1799</v>
      </c>
      <c r="J62" s="34"/>
      <c r="K62" s="34"/>
      <c r="L62" s="35"/>
      <c r="M62" s="35"/>
      <c r="N62" s="34"/>
      <c r="O62" s="36"/>
    </row>
    <row r="63" spans="1:15" s="142" customFormat="1" ht="54" customHeight="1" x14ac:dyDescent="0.2">
      <c r="A63" s="150" t="s">
        <v>2215</v>
      </c>
      <c r="B63" s="141" t="s">
        <v>684</v>
      </c>
      <c r="C63" s="141" t="s">
        <v>4742</v>
      </c>
      <c r="D63" s="162">
        <v>4361.5200000000004</v>
      </c>
      <c r="E63" s="40" t="s">
        <v>1239</v>
      </c>
      <c r="F63" s="141"/>
      <c r="G63" s="35" t="s">
        <v>1799</v>
      </c>
      <c r="H63" s="34"/>
      <c r="I63" s="35" t="s">
        <v>1799</v>
      </c>
      <c r="J63" s="34"/>
      <c r="K63" s="34"/>
      <c r="L63" s="35" t="s">
        <v>1799</v>
      </c>
      <c r="M63" s="35"/>
      <c r="N63" s="34"/>
      <c r="O63" s="36"/>
    </row>
    <row r="64" spans="1:15" s="142" customFormat="1" ht="39" customHeight="1" x14ac:dyDescent="0.2">
      <c r="A64" s="150" t="s">
        <v>2216</v>
      </c>
      <c r="B64" s="141" t="s">
        <v>1115</v>
      </c>
      <c r="C64" s="141" t="s">
        <v>4743</v>
      </c>
      <c r="D64" s="162">
        <v>2595.38</v>
      </c>
      <c r="E64" s="40">
        <v>5128</v>
      </c>
      <c r="F64" s="141"/>
      <c r="G64" s="35" t="s">
        <v>1799</v>
      </c>
      <c r="H64" s="34"/>
      <c r="I64" s="35" t="s">
        <v>1799</v>
      </c>
      <c r="J64" s="34"/>
      <c r="K64" s="34"/>
      <c r="L64" s="35" t="s">
        <v>1799</v>
      </c>
      <c r="M64" s="35"/>
      <c r="N64" s="34"/>
      <c r="O64" s="36"/>
    </row>
    <row r="65" spans="1:15" s="142" customFormat="1" ht="39" customHeight="1" x14ac:dyDescent="0.2">
      <c r="A65" s="150" t="s">
        <v>2217</v>
      </c>
      <c r="B65" s="141" t="s">
        <v>1116</v>
      </c>
      <c r="C65" s="141" t="s">
        <v>4744</v>
      </c>
      <c r="D65" s="162">
        <v>1682.79</v>
      </c>
      <c r="E65" s="40" t="s">
        <v>3397</v>
      </c>
      <c r="F65" s="141"/>
      <c r="G65" s="35" t="s">
        <v>1799</v>
      </c>
      <c r="H65" s="34"/>
      <c r="I65" s="35" t="s">
        <v>1799</v>
      </c>
      <c r="J65" s="34"/>
      <c r="K65" s="34"/>
      <c r="L65" s="35"/>
      <c r="M65" s="35" t="s">
        <v>1799</v>
      </c>
      <c r="N65" s="34"/>
      <c r="O65" s="36"/>
    </row>
    <row r="66" spans="1:15" s="142" customFormat="1" ht="39" customHeight="1" x14ac:dyDescent="0.2">
      <c r="A66" s="150" t="s">
        <v>2218</v>
      </c>
      <c r="B66" s="141" t="s">
        <v>748</v>
      </c>
      <c r="C66" s="141" t="s">
        <v>3495</v>
      </c>
      <c r="D66" s="162">
        <v>462</v>
      </c>
      <c r="E66" s="40">
        <v>5131</v>
      </c>
      <c r="F66" s="141"/>
      <c r="G66" s="35" t="s">
        <v>1799</v>
      </c>
      <c r="H66" s="34"/>
      <c r="I66" s="35" t="s">
        <v>1799</v>
      </c>
      <c r="J66" s="34"/>
      <c r="K66" s="34"/>
      <c r="L66" s="35" t="s">
        <v>1799</v>
      </c>
      <c r="M66" s="35"/>
      <c r="N66" s="34"/>
      <c r="O66" s="36"/>
    </row>
    <row r="67" spans="1:15" s="142" customFormat="1" ht="39" customHeight="1" x14ac:dyDescent="0.2">
      <c r="A67" s="150" t="s">
        <v>2219</v>
      </c>
      <c r="B67" s="141" t="s">
        <v>1117</v>
      </c>
      <c r="C67" s="141" t="s">
        <v>4745</v>
      </c>
      <c r="D67" s="162">
        <v>2017.8</v>
      </c>
      <c r="E67" s="40">
        <v>5132</v>
      </c>
      <c r="F67" s="141"/>
      <c r="G67" s="35" t="s">
        <v>1799</v>
      </c>
      <c r="H67" s="34"/>
      <c r="I67" s="35" t="s">
        <v>1799</v>
      </c>
      <c r="J67" s="34"/>
      <c r="K67" s="34"/>
      <c r="L67" s="35"/>
      <c r="M67" s="35" t="s">
        <v>1799</v>
      </c>
      <c r="N67" s="34"/>
      <c r="O67" s="36"/>
    </row>
    <row r="68" spans="1:15" s="142" customFormat="1" ht="39" customHeight="1" x14ac:dyDescent="0.2">
      <c r="A68" s="150" t="s">
        <v>2220</v>
      </c>
      <c r="B68" s="141" t="s">
        <v>679</v>
      </c>
      <c r="C68" s="141" t="s">
        <v>4469</v>
      </c>
      <c r="D68" s="162">
        <v>303.49</v>
      </c>
      <c r="E68" s="40">
        <v>5133</v>
      </c>
      <c r="F68" s="141"/>
      <c r="G68" s="35" t="s">
        <v>1799</v>
      </c>
      <c r="H68" s="34"/>
      <c r="I68" s="35" t="s">
        <v>1799</v>
      </c>
      <c r="J68" s="34"/>
      <c r="K68" s="34"/>
      <c r="L68" s="35"/>
      <c r="M68" s="35" t="s">
        <v>1799</v>
      </c>
      <c r="N68" s="34"/>
      <c r="O68" s="36"/>
    </row>
    <row r="69" spans="1:15" s="142" customFormat="1" ht="39" customHeight="1" x14ac:dyDescent="0.2">
      <c r="A69" s="150" t="s">
        <v>2221</v>
      </c>
      <c r="B69" s="141" t="s">
        <v>752</v>
      </c>
      <c r="C69" s="141" t="s">
        <v>4746</v>
      </c>
      <c r="D69" s="162">
        <v>200.32</v>
      </c>
      <c r="E69" s="40">
        <v>5134</v>
      </c>
      <c r="F69" s="141"/>
      <c r="G69" s="35" t="s">
        <v>1799</v>
      </c>
      <c r="H69" s="34"/>
      <c r="I69" s="35" t="s">
        <v>1799</v>
      </c>
      <c r="J69" s="34"/>
      <c r="K69" s="34"/>
      <c r="L69" s="35" t="s">
        <v>1799</v>
      </c>
      <c r="M69" s="35"/>
      <c r="N69" s="34"/>
      <c r="O69" s="36"/>
    </row>
    <row r="70" spans="1:15" s="142" customFormat="1" ht="39" customHeight="1" x14ac:dyDescent="0.2">
      <c r="A70" s="711" t="s">
        <v>2222</v>
      </c>
      <c r="B70" s="141" t="s">
        <v>1106</v>
      </c>
      <c r="C70" s="706" t="s">
        <v>4658</v>
      </c>
      <c r="D70" s="162">
        <v>275.44</v>
      </c>
      <c r="E70" s="40">
        <v>5135</v>
      </c>
      <c r="F70" s="141"/>
      <c r="G70" s="35" t="s">
        <v>1799</v>
      </c>
      <c r="H70" s="34"/>
      <c r="I70" s="35" t="s">
        <v>1799</v>
      </c>
      <c r="J70" s="34"/>
      <c r="K70" s="34"/>
      <c r="L70" s="35"/>
      <c r="M70" s="35" t="s">
        <v>1799</v>
      </c>
      <c r="N70" s="34"/>
      <c r="O70" s="36"/>
    </row>
    <row r="71" spans="1:15" s="142" customFormat="1" ht="39" customHeight="1" x14ac:dyDescent="0.2">
      <c r="A71" s="711"/>
      <c r="B71" s="141" t="s">
        <v>1111</v>
      </c>
      <c r="C71" s="706"/>
      <c r="D71" s="162">
        <v>276.98</v>
      </c>
      <c r="E71" s="40">
        <v>5136</v>
      </c>
      <c r="F71" s="141"/>
      <c r="G71" s="35" t="s">
        <v>1799</v>
      </c>
      <c r="H71" s="34"/>
      <c r="I71" s="35" t="s">
        <v>1799</v>
      </c>
      <c r="J71" s="34"/>
      <c r="K71" s="34"/>
      <c r="L71" s="35"/>
      <c r="M71" s="35" t="s">
        <v>1799</v>
      </c>
      <c r="N71" s="34"/>
      <c r="O71" s="36"/>
    </row>
    <row r="72" spans="1:15" s="142" customFormat="1" ht="39" customHeight="1" x14ac:dyDescent="0.2">
      <c r="A72" s="150" t="s">
        <v>2223</v>
      </c>
      <c r="B72" s="141" t="s">
        <v>1118</v>
      </c>
      <c r="C72" s="141" t="s">
        <v>4747</v>
      </c>
      <c r="D72" s="162">
        <v>1352.52</v>
      </c>
      <c r="E72" s="40" t="s">
        <v>3397</v>
      </c>
      <c r="F72" s="141"/>
      <c r="G72" s="35" t="s">
        <v>1799</v>
      </c>
      <c r="H72" s="34"/>
      <c r="I72" s="35" t="s">
        <v>1799</v>
      </c>
      <c r="J72" s="34"/>
      <c r="K72" s="34"/>
      <c r="L72" s="35" t="s">
        <v>1799</v>
      </c>
      <c r="M72" s="35"/>
      <c r="N72" s="34"/>
      <c r="O72" s="36"/>
    </row>
    <row r="73" spans="1:15" s="142" customFormat="1" ht="39" customHeight="1" x14ac:dyDescent="0.2">
      <c r="A73" s="150" t="s">
        <v>2224</v>
      </c>
      <c r="B73" s="141" t="s">
        <v>1119</v>
      </c>
      <c r="C73" s="141" t="s">
        <v>4748</v>
      </c>
      <c r="D73" s="162">
        <v>427.5</v>
      </c>
      <c r="E73" s="40">
        <v>5149</v>
      </c>
      <c r="F73" s="141"/>
      <c r="G73" s="35" t="s">
        <v>1799</v>
      </c>
      <c r="H73" s="34"/>
      <c r="I73" s="35" t="s">
        <v>1799</v>
      </c>
      <c r="J73" s="34"/>
      <c r="K73" s="34"/>
      <c r="L73" s="35"/>
      <c r="M73" s="35" t="s">
        <v>1799</v>
      </c>
      <c r="N73" s="34"/>
      <c r="O73" s="36"/>
    </row>
    <row r="74" spans="1:15" s="142" customFormat="1" ht="39" customHeight="1" x14ac:dyDescent="0.2">
      <c r="A74" s="150" t="s">
        <v>2225</v>
      </c>
      <c r="B74" s="141" t="s">
        <v>1120</v>
      </c>
      <c r="C74" s="141" t="s">
        <v>4749</v>
      </c>
      <c r="D74" s="162">
        <v>341.48</v>
      </c>
      <c r="E74" s="40" t="s">
        <v>3397</v>
      </c>
      <c r="F74" s="141"/>
      <c r="G74" s="35" t="s">
        <v>1799</v>
      </c>
      <c r="H74" s="34"/>
      <c r="I74" s="35" t="s">
        <v>1799</v>
      </c>
      <c r="J74" s="34"/>
      <c r="K74" s="34"/>
      <c r="L74" s="35"/>
      <c r="M74" s="35" t="s">
        <v>1799</v>
      </c>
      <c r="N74" s="34"/>
      <c r="O74" s="36"/>
    </row>
    <row r="75" spans="1:15" s="142" customFormat="1" ht="39" customHeight="1" x14ac:dyDescent="0.2">
      <c r="A75" s="150" t="s">
        <v>2226</v>
      </c>
      <c r="B75" s="141" t="s">
        <v>1121</v>
      </c>
      <c r="C75" s="141" t="s">
        <v>4750</v>
      </c>
      <c r="D75" s="162">
        <v>41.02</v>
      </c>
      <c r="E75" s="40" t="s">
        <v>3397</v>
      </c>
      <c r="F75" s="141"/>
      <c r="G75" s="35" t="s">
        <v>1799</v>
      </c>
      <c r="H75" s="34"/>
      <c r="I75" s="35" t="s">
        <v>1799</v>
      </c>
      <c r="J75" s="34"/>
      <c r="K75" s="34"/>
      <c r="L75" s="35" t="s">
        <v>1799</v>
      </c>
      <c r="M75" s="35"/>
      <c r="N75" s="34"/>
      <c r="O75" s="36"/>
    </row>
    <row r="76" spans="1:15" s="142" customFormat="1" ht="39" customHeight="1" x14ac:dyDescent="0.2">
      <c r="A76" s="711" t="s">
        <v>2227</v>
      </c>
      <c r="B76" s="141" t="s">
        <v>223</v>
      </c>
      <c r="C76" s="706" t="s">
        <v>3398</v>
      </c>
      <c r="D76" s="162">
        <v>565.37</v>
      </c>
      <c r="E76" s="40">
        <v>5181</v>
      </c>
      <c r="F76" s="141"/>
      <c r="G76" s="35" t="s">
        <v>1799</v>
      </c>
      <c r="H76" s="34"/>
      <c r="I76" s="35" t="s">
        <v>1799</v>
      </c>
      <c r="J76" s="34"/>
      <c r="K76" s="34"/>
      <c r="L76" s="35"/>
      <c r="M76" s="35" t="s">
        <v>1799</v>
      </c>
      <c r="N76" s="34"/>
      <c r="O76" s="36"/>
    </row>
    <row r="77" spans="1:15" s="142" customFormat="1" ht="39" customHeight="1" x14ac:dyDescent="0.2">
      <c r="A77" s="711"/>
      <c r="B77" s="141" t="s">
        <v>958</v>
      </c>
      <c r="C77" s="706"/>
      <c r="D77" s="162">
        <v>7340.1</v>
      </c>
      <c r="E77" s="40">
        <v>5182</v>
      </c>
      <c r="F77" s="141"/>
      <c r="G77" s="35" t="s">
        <v>1799</v>
      </c>
      <c r="H77" s="34"/>
      <c r="I77" s="35" t="s">
        <v>1799</v>
      </c>
      <c r="J77" s="34"/>
      <c r="K77" s="34"/>
      <c r="L77" s="35"/>
      <c r="M77" s="35" t="s">
        <v>1799</v>
      </c>
      <c r="N77" s="34"/>
      <c r="O77" s="36"/>
    </row>
    <row r="78" spans="1:15" s="142" customFormat="1" ht="39" customHeight="1" x14ac:dyDescent="0.2">
      <c r="A78" s="711"/>
      <c r="B78" s="141" t="s">
        <v>1122</v>
      </c>
      <c r="C78" s="706"/>
      <c r="D78" s="162">
        <v>1897.73</v>
      </c>
      <c r="E78" s="40">
        <v>5183</v>
      </c>
      <c r="F78" s="141"/>
      <c r="G78" s="35" t="s">
        <v>1799</v>
      </c>
      <c r="H78" s="34"/>
      <c r="I78" s="35" t="s">
        <v>1799</v>
      </c>
      <c r="J78" s="34"/>
      <c r="K78" s="34"/>
      <c r="L78" s="35"/>
      <c r="M78" s="35" t="s">
        <v>1799</v>
      </c>
      <c r="N78" s="34"/>
      <c r="O78" s="36"/>
    </row>
    <row r="79" spans="1:15" s="142" customFormat="1" ht="39" customHeight="1" x14ac:dyDescent="0.2">
      <c r="A79" s="711"/>
      <c r="B79" s="141" t="s">
        <v>78</v>
      </c>
      <c r="C79" s="706"/>
      <c r="D79" s="162">
        <v>420</v>
      </c>
      <c r="E79" s="40">
        <v>5184</v>
      </c>
      <c r="F79" s="141"/>
      <c r="G79" s="35" t="s">
        <v>1799</v>
      </c>
      <c r="H79" s="34"/>
      <c r="I79" s="35" t="s">
        <v>1799</v>
      </c>
      <c r="J79" s="34"/>
      <c r="K79" s="34"/>
      <c r="L79" s="35"/>
      <c r="M79" s="35" t="s">
        <v>1799</v>
      </c>
      <c r="N79" s="34"/>
      <c r="O79" s="36"/>
    </row>
    <row r="80" spans="1:15" s="142" customFormat="1" ht="39" customHeight="1" x14ac:dyDescent="0.2">
      <c r="A80" s="711"/>
      <c r="B80" s="141" t="s">
        <v>846</v>
      </c>
      <c r="C80" s="706"/>
      <c r="D80" s="162">
        <v>744.74</v>
      </c>
      <c r="E80" s="40">
        <v>5186</v>
      </c>
      <c r="F80" s="141"/>
      <c r="G80" s="35" t="s">
        <v>1799</v>
      </c>
      <c r="H80" s="34"/>
      <c r="I80" s="35" t="s">
        <v>1799</v>
      </c>
      <c r="J80" s="34"/>
      <c r="K80" s="34"/>
      <c r="L80" s="35" t="s">
        <v>1799</v>
      </c>
      <c r="M80" s="35"/>
      <c r="N80" s="34"/>
      <c r="O80" s="36"/>
    </row>
    <row r="81" spans="1:15" s="142" customFormat="1" ht="40.5" customHeight="1" x14ac:dyDescent="0.2">
      <c r="A81" s="711" t="s">
        <v>2228</v>
      </c>
      <c r="B81" s="141" t="s">
        <v>67</v>
      </c>
      <c r="C81" s="706" t="s">
        <v>4751</v>
      </c>
      <c r="D81" s="162">
        <v>254.25</v>
      </c>
      <c r="E81" s="40">
        <v>5151</v>
      </c>
      <c r="F81" s="141"/>
      <c r="G81" s="35" t="s">
        <v>1799</v>
      </c>
      <c r="H81" s="34"/>
      <c r="I81" s="35" t="s">
        <v>1799</v>
      </c>
      <c r="J81" s="34"/>
      <c r="K81" s="34"/>
      <c r="L81" s="35"/>
      <c r="M81" s="35" t="s">
        <v>1799</v>
      </c>
      <c r="N81" s="34"/>
      <c r="O81" s="36"/>
    </row>
    <row r="82" spans="1:15" s="142" customFormat="1" ht="40.5" customHeight="1" x14ac:dyDescent="0.2">
      <c r="A82" s="711"/>
      <c r="B82" s="141" t="s">
        <v>1111</v>
      </c>
      <c r="C82" s="706"/>
      <c r="D82" s="162">
        <v>255.67</v>
      </c>
      <c r="E82" s="40">
        <v>5153</v>
      </c>
      <c r="F82" s="141"/>
      <c r="G82" s="35" t="s">
        <v>1799</v>
      </c>
      <c r="H82" s="34"/>
      <c r="I82" s="35" t="s">
        <v>1799</v>
      </c>
      <c r="J82" s="34"/>
      <c r="K82" s="34"/>
      <c r="L82" s="35"/>
      <c r="M82" s="35" t="s">
        <v>1799</v>
      </c>
      <c r="N82" s="34"/>
      <c r="O82" s="36"/>
    </row>
    <row r="83" spans="1:15" s="142" customFormat="1" ht="40.5" customHeight="1" x14ac:dyDescent="0.2">
      <c r="A83" s="150" t="s">
        <v>2229</v>
      </c>
      <c r="B83" s="141" t="s">
        <v>67</v>
      </c>
      <c r="C83" s="141" t="s">
        <v>4695</v>
      </c>
      <c r="D83" s="162">
        <v>396.63</v>
      </c>
      <c r="E83" s="40">
        <v>5152</v>
      </c>
      <c r="F83" s="141"/>
      <c r="G83" s="35" t="s">
        <v>1799</v>
      </c>
      <c r="H83" s="34"/>
      <c r="I83" s="35" t="s">
        <v>1799</v>
      </c>
      <c r="J83" s="34"/>
      <c r="K83" s="34"/>
      <c r="L83" s="35"/>
      <c r="M83" s="35" t="s">
        <v>1799</v>
      </c>
      <c r="N83" s="34"/>
      <c r="O83" s="36"/>
    </row>
    <row r="84" spans="1:15" s="142" customFormat="1" ht="40.5" customHeight="1" x14ac:dyDescent="0.2">
      <c r="A84" s="150" t="s">
        <v>2230</v>
      </c>
      <c r="B84" s="141" t="s">
        <v>1123</v>
      </c>
      <c r="C84" s="141" t="s">
        <v>4469</v>
      </c>
      <c r="D84" s="162">
        <v>691.42</v>
      </c>
      <c r="E84" s="40">
        <v>5156</v>
      </c>
      <c r="F84" s="141"/>
      <c r="G84" s="35" t="s">
        <v>1799</v>
      </c>
      <c r="H84" s="34"/>
      <c r="I84" s="35" t="s">
        <v>1799</v>
      </c>
      <c r="J84" s="34"/>
      <c r="K84" s="34"/>
      <c r="L84" s="35"/>
      <c r="M84" s="35" t="s">
        <v>1799</v>
      </c>
      <c r="N84" s="34"/>
      <c r="O84" s="36"/>
    </row>
    <row r="85" spans="1:15" s="142" customFormat="1" ht="40.5" customHeight="1" x14ac:dyDescent="0.2">
      <c r="A85" s="150" t="s">
        <v>2231</v>
      </c>
      <c r="B85" s="141" t="s">
        <v>1123</v>
      </c>
      <c r="C85" s="141" t="s">
        <v>4469</v>
      </c>
      <c r="D85" s="162">
        <v>718.57</v>
      </c>
      <c r="E85" s="40">
        <v>5157</v>
      </c>
      <c r="F85" s="141"/>
      <c r="G85" s="35" t="s">
        <v>1799</v>
      </c>
      <c r="H85" s="34"/>
      <c r="I85" s="35" t="s">
        <v>1799</v>
      </c>
      <c r="J85" s="34"/>
      <c r="K85" s="34"/>
      <c r="L85" s="35"/>
      <c r="M85" s="35" t="s">
        <v>1799</v>
      </c>
      <c r="N85" s="34"/>
      <c r="O85" s="36"/>
    </row>
    <row r="86" spans="1:15" s="142" customFormat="1" ht="40.5" customHeight="1" x14ac:dyDescent="0.2">
      <c r="A86" s="150" t="s">
        <v>2232</v>
      </c>
      <c r="B86" s="141" t="s">
        <v>732</v>
      </c>
      <c r="C86" s="141" t="s">
        <v>3497</v>
      </c>
      <c r="D86" s="162">
        <v>1600</v>
      </c>
      <c r="E86" s="40">
        <v>5158</v>
      </c>
      <c r="F86" s="141"/>
      <c r="G86" s="35" t="s">
        <v>1799</v>
      </c>
      <c r="H86" s="34"/>
      <c r="I86" s="35" t="s">
        <v>1799</v>
      </c>
      <c r="J86" s="34"/>
      <c r="K86" s="34"/>
      <c r="L86" s="35"/>
      <c r="M86" s="35" t="s">
        <v>1799</v>
      </c>
      <c r="N86" s="34"/>
      <c r="O86" s="36"/>
    </row>
    <row r="87" spans="1:15" s="142" customFormat="1" ht="40.5" customHeight="1" x14ac:dyDescent="0.2">
      <c r="A87" s="150" t="s">
        <v>2233</v>
      </c>
      <c r="B87" s="141" t="s">
        <v>1124</v>
      </c>
      <c r="C87" s="141" t="s">
        <v>3496</v>
      </c>
      <c r="D87" s="162">
        <v>5040</v>
      </c>
      <c r="E87" s="40" t="s">
        <v>3397</v>
      </c>
      <c r="F87" s="141"/>
      <c r="G87" s="35" t="s">
        <v>1799</v>
      </c>
      <c r="H87" s="34"/>
      <c r="I87" s="35" t="s">
        <v>1799</v>
      </c>
      <c r="J87" s="34"/>
      <c r="K87" s="34"/>
      <c r="L87" s="35" t="s">
        <v>1799</v>
      </c>
      <c r="M87" s="35" t="s">
        <v>1799</v>
      </c>
      <c r="N87" s="34"/>
      <c r="O87" s="36"/>
    </row>
    <row r="88" spans="1:15" s="142" customFormat="1" ht="35.25" customHeight="1" x14ac:dyDescent="0.2">
      <c r="A88" s="711" t="s">
        <v>2234</v>
      </c>
      <c r="B88" s="141" t="s">
        <v>1125</v>
      </c>
      <c r="C88" s="706" t="s">
        <v>4527</v>
      </c>
      <c r="D88" s="162">
        <v>121</v>
      </c>
      <c r="E88" s="40">
        <v>5160</v>
      </c>
      <c r="F88" s="141"/>
      <c r="G88" s="35" t="s">
        <v>1799</v>
      </c>
      <c r="H88" s="34"/>
      <c r="I88" s="35" t="s">
        <v>1799</v>
      </c>
      <c r="J88" s="34"/>
      <c r="K88" s="34"/>
      <c r="L88" s="35"/>
      <c r="M88" s="35" t="s">
        <v>1799</v>
      </c>
      <c r="N88" s="34"/>
      <c r="O88" s="36"/>
    </row>
    <row r="89" spans="1:15" s="142" customFormat="1" ht="35.25" customHeight="1" x14ac:dyDescent="0.2">
      <c r="A89" s="711"/>
      <c r="B89" s="141" t="s">
        <v>1126</v>
      </c>
      <c r="C89" s="706"/>
      <c r="D89" s="162">
        <v>259.39999999999998</v>
      </c>
      <c r="E89" s="40">
        <v>5161</v>
      </c>
      <c r="F89" s="141"/>
      <c r="G89" s="35" t="s">
        <v>1799</v>
      </c>
      <c r="H89" s="34"/>
      <c r="I89" s="35" t="s">
        <v>1799</v>
      </c>
      <c r="J89" s="34"/>
      <c r="K89" s="34"/>
      <c r="L89" s="35"/>
      <c r="M89" s="35" t="s">
        <v>1799</v>
      </c>
      <c r="N89" s="34"/>
      <c r="O89" s="36"/>
    </row>
    <row r="90" spans="1:15" s="142" customFormat="1" ht="35.25" customHeight="1" x14ac:dyDescent="0.2">
      <c r="A90" s="711"/>
      <c r="B90" s="141" t="s">
        <v>736</v>
      </c>
      <c r="C90" s="706"/>
      <c r="D90" s="162">
        <v>203.4</v>
      </c>
      <c r="E90" s="40">
        <v>5162</v>
      </c>
      <c r="F90" s="141"/>
      <c r="G90" s="35" t="s">
        <v>1799</v>
      </c>
      <c r="H90" s="34"/>
      <c r="I90" s="35" t="s">
        <v>1799</v>
      </c>
      <c r="J90" s="34"/>
      <c r="K90" s="34"/>
      <c r="L90" s="35"/>
      <c r="M90" s="35" t="s">
        <v>1799</v>
      </c>
      <c r="N90" s="34"/>
      <c r="O90" s="36"/>
    </row>
    <row r="91" spans="1:15" s="142" customFormat="1" ht="35.25" customHeight="1" x14ac:dyDescent="0.2">
      <c r="A91" s="711"/>
      <c r="B91" s="141" t="s">
        <v>478</v>
      </c>
      <c r="C91" s="706"/>
      <c r="D91" s="162">
        <v>90.4</v>
      </c>
      <c r="E91" s="40">
        <v>5163</v>
      </c>
      <c r="F91" s="141"/>
      <c r="G91" s="35" t="s">
        <v>1799</v>
      </c>
      <c r="H91" s="34"/>
      <c r="I91" s="35" t="s">
        <v>1799</v>
      </c>
      <c r="J91" s="34"/>
      <c r="K91" s="34"/>
      <c r="L91" s="35"/>
      <c r="M91" s="35" t="s">
        <v>1799</v>
      </c>
      <c r="N91" s="34"/>
      <c r="O91" s="36"/>
    </row>
    <row r="92" spans="1:15" s="142" customFormat="1" ht="35.25" customHeight="1" x14ac:dyDescent="0.2">
      <c r="A92" s="711"/>
      <c r="B92" s="141" t="s">
        <v>1127</v>
      </c>
      <c r="C92" s="706"/>
      <c r="D92" s="162">
        <v>116.2</v>
      </c>
      <c r="E92" s="40">
        <v>5164</v>
      </c>
      <c r="F92" s="141"/>
      <c r="G92" s="35" t="s">
        <v>1799</v>
      </c>
      <c r="H92" s="34"/>
      <c r="I92" s="35" t="s">
        <v>1799</v>
      </c>
      <c r="J92" s="34"/>
      <c r="K92" s="34"/>
      <c r="L92" s="35" t="s">
        <v>1799</v>
      </c>
      <c r="M92" s="35"/>
      <c r="N92" s="34"/>
      <c r="O92" s="36"/>
    </row>
    <row r="93" spans="1:15" s="142" customFormat="1" ht="35.25" customHeight="1" x14ac:dyDescent="0.2">
      <c r="A93" s="711"/>
      <c r="B93" s="141" t="s">
        <v>738</v>
      </c>
      <c r="C93" s="706"/>
      <c r="D93" s="162">
        <v>70</v>
      </c>
      <c r="E93" s="40">
        <v>5165</v>
      </c>
      <c r="F93" s="141"/>
      <c r="G93" s="35" t="s">
        <v>1799</v>
      </c>
      <c r="H93" s="34"/>
      <c r="I93" s="35" t="s">
        <v>1799</v>
      </c>
      <c r="J93" s="34"/>
      <c r="K93" s="34"/>
      <c r="L93" s="35"/>
      <c r="M93" s="35" t="s">
        <v>1799</v>
      </c>
      <c r="N93" s="34"/>
      <c r="O93" s="36"/>
    </row>
    <row r="94" spans="1:15" s="142" customFormat="1" ht="35.25" customHeight="1" x14ac:dyDescent="0.2">
      <c r="A94" s="711"/>
      <c r="B94" s="141" t="s">
        <v>740</v>
      </c>
      <c r="C94" s="706"/>
      <c r="D94" s="162">
        <v>77.5</v>
      </c>
      <c r="E94" s="40">
        <v>5166</v>
      </c>
      <c r="F94" s="141"/>
      <c r="G94" s="35" t="s">
        <v>1799</v>
      </c>
      <c r="H94" s="34"/>
      <c r="I94" s="35" t="s">
        <v>1799</v>
      </c>
      <c r="J94" s="34"/>
      <c r="K94" s="34"/>
      <c r="L94" s="35"/>
      <c r="M94" s="35" t="s">
        <v>1799</v>
      </c>
      <c r="N94" s="34"/>
      <c r="O94" s="36"/>
    </row>
    <row r="95" spans="1:15" s="142" customFormat="1" ht="40.5" customHeight="1" x14ac:dyDescent="0.2">
      <c r="A95" s="711" t="s">
        <v>2235</v>
      </c>
      <c r="B95" s="141" t="s">
        <v>67</v>
      </c>
      <c r="C95" s="706" t="s">
        <v>4734</v>
      </c>
      <c r="D95" s="162">
        <v>793.26</v>
      </c>
      <c r="E95" s="40">
        <v>5167</v>
      </c>
      <c r="F95" s="141"/>
      <c r="G95" s="35" t="s">
        <v>1799</v>
      </c>
      <c r="H95" s="34"/>
      <c r="I95" s="35" t="s">
        <v>1799</v>
      </c>
      <c r="J95" s="34"/>
      <c r="K95" s="34"/>
      <c r="L95" s="35"/>
      <c r="M95" s="35" t="s">
        <v>1799</v>
      </c>
      <c r="N95" s="34"/>
      <c r="O95" s="36"/>
    </row>
    <row r="96" spans="1:15" s="142" customFormat="1" ht="40.5" customHeight="1" x14ac:dyDescent="0.2">
      <c r="A96" s="711"/>
      <c r="B96" s="141" t="s">
        <v>1111</v>
      </c>
      <c r="C96" s="706"/>
      <c r="D96" s="162">
        <v>793.26</v>
      </c>
      <c r="E96" s="40">
        <v>5168</v>
      </c>
      <c r="F96" s="141"/>
      <c r="G96" s="35" t="s">
        <v>1799</v>
      </c>
      <c r="H96" s="34"/>
      <c r="I96" s="35" t="s">
        <v>1799</v>
      </c>
      <c r="J96" s="34"/>
      <c r="K96" s="34"/>
      <c r="L96" s="35"/>
      <c r="M96" s="35" t="s">
        <v>1799</v>
      </c>
      <c r="N96" s="34"/>
      <c r="O96" s="36"/>
    </row>
    <row r="97" spans="1:15" s="142" customFormat="1" ht="40.5" customHeight="1" x14ac:dyDescent="0.2">
      <c r="A97" s="711" t="s">
        <v>2236</v>
      </c>
      <c r="B97" s="141" t="s">
        <v>1091</v>
      </c>
      <c r="C97" s="706" t="s">
        <v>4723</v>
      </c>
      <c r="D97" s="162">
        <v>1549.71</v>
      </c>
      <c r="E97" s="721" t="s">
        <v>1226</v>
      </c>
      <c r="F97" s="141"/>
      <c r="G97" s="35" t="s">
        <v>1799</v>
      </c>
      <c r="H97" s="34"/>
      <c r="I97" s="35" t="s">
        <v>1799</v>
      </c>
      <c r="J97" s="34"/>
      <c r="K97" s="34"/>
      <c r="L97" s="35" t="s">
        <v>1799</v>
      </c>
      <c r="M97" s="35"/>
      <c r="N97" s="34"/>
      <c r="O97" s="36"/>
    </row>
    <row r="98" spans="1:15" s="142" customFormat="1" ht="40.5" customHeight="1" x14ac:dyDescent="0.2">
      <c r="A98" s="711"/>
      <c r="B98" s="141" t="s">
        <v>1092</v>
      </c>
      <c r="C98" s="706"/>
      <c r="D98" s="162">
        <v>1549.71</v>
      </c>
      <c r="E98" s="721"/>
      <c r="F98" s="141"/>
      <c r="G98" s="35" t="s">
        <v>1799</v>
      </c>
      <c r="H98" s="34"/>
      <c r="I98" s="35" t="s">
        <v>1799</v>
      </c>
      <c r="J98" s="34"/>
      <c r="K98" s="34"/>
      <c r="L98" s="35" t="s">
        <v>1799</v>
      </c>
      <c r="M98" s="35"/>
      <c r="N98" s="34"/>
      <c r="O98" s="36"/>
    </row>
    <row r="99" spans="1:15" s="142" customFormat="1" ht="40.5" customHeight="1" x14ac:dyDescent="0.2">
      <c r="A99" s="150" t="s">
        <v>2237</v>
      </c>
      <c r="B99" s="141" t="s">
        <v>684</v>
      </c>
      <c r="C99" s="141" t="s">
        <v>4752</v>
      </c>
      <c r="D99" s="162">
        <v>942.99</v>
      </c>
      <c r="E99" s="40">
        <v>5169</v>
      </c>
      <c r="F99" s="141"/>
      <c r="G99" s="35" t="s">
        <v>1799</v>
      </c>
      <c r="H99" s="34"/>
      <c r="I99" s="35" t="s">
        <v>1799</v>
      </c>
      <c r="J99" s="34"/>
      <c r="K99" s="34"/>
      <c r="L99" s="35"/>
      <c r="M99" s="35" t="s">
        <v>1799</v>
      </c>
      <c r="N99" s="34"/>
      <c r="O99" s="36"/>
    </row>
    <row r="100" spans="1:15" s="142" customFormat="1" ht="40.5" customHeight="1" x14ac:dyDescent="0.2">
      <c r="A100" s="150" t="s">
        <v>2238</v>
      </c>
      <c r="B100" s="141" t="s">
        <v>1128</v>
      </c>
      <c r="C100" s="141" t="s">
        <v>4753</v>
      </c>
      <c r="D100" s="162">
        <v>160</v>
      </c>
      <c r="E100" s="40">
        <v>5170</v>
      </c>
      <c r="F100" s="141"/>
      <c r="G100" s="35" t="s">
        <v>1799</v>
      </c>
      <c r="H100" s="34"/>
      <c r="I100" s="35" t="s">
        <v>1799</v>
      </c>
      <c r="J100" s="34"/>
      <c r="K100" s="34"/>
      <c r="L100" s="35"/>
      <c r="M100" s="35" t="s">
        <v>1799</v>
      </c>
      <c r="N100" s="34"/>
      <c r="O100" s="36"/>
    </row>
    <row r="101" spans="1:15" s="142" customFormat="1" ht="40.5" customHeight="1" x14ac:dyDescent="0.2">
      <c r="A101" s="150" t="s">
        <v>2239</v>
      </c>
      <c r="B101" s="141" t="s">
        <v>1129</v>
      </c>
      <c r="C101" s="141" t="s">
        <v>4754</v>
      </c>
      <c r="D101" s="162">
        <v>239.98</v>
      </c>
      <c r="E101" s="40">
        <v>5171</v>
      </c>
      <c r="F101" s="141"/>
      <c r="G101" s="35" t="s">
        <v>1799</v>
      </c>
      <c r="H101" s="34"/>
      <c r="I101" s="35" t="s">
        <v>1799</v>
      </c>
      <c r="J101" s="34"/>
      <c r="K101" s="34"/>
      <c r="L101" s="35" t="s">
        <v>1799</v>
      </c>
      <c r="M101" s="35"/>
      <c r="N101" s="34"/>
      <c r="O101" s="36"/>
    </row>
    <row r="102" spans="1:15" s="142" customFormat="1" ht="40.5" customHeight="1" x14ac:dyDescent="0.2">
      <c r="A102" s="150" t="s">
        <v>2240</v>
      </c>
      <c r="B102" s="141" t="s">
        <v>1130</v>
      </c>
      <c r="C102" s="141" t="s">
        <v>3468</v>
      </c>
      <c r="D102" s="162">
        <v>1440</v>
      </c>
      <c r="E102" s="40">
        <v>5172</v>
      </c>
      <c r="F102" s="141"/>
      <c r="G102" s="35" t="s">
        <v>1799</v>
      </c>
      <c r="H102" s="34"/>
      <c r="I102" s="35" t="s">
        <v>1799</v>
      </c>
      <c r="J102" s="34"/>
      <c r="K102" s="34"/>
      <c r="L102" s="35"/>
      <c r="M102" s="35" t="s">
        <v>1799</v>
      </c>
      <c r="N102" s="34"/>
      <c r="O102" s="36"/>
    </row>
    <row r="103" spans="1:15" s="142" customFormat="1" ht="40.5" customHeight="1" x14ac:dyDescent="0.2">
      <c r="A103" s="711" t="s">
        <v>2241</v>
      </c>
      <c r="B103" s="141" t="s">
        <v>1111</v>
      </c>
      <c r="C103" s="706" t="s">
        <v>4755</v>
      </c>
      <c r="D103" s="162">
        <v>298.29000000000002</v>
      </c>
      <c r="E103" s="40">
        <v>5173</v>
      </c>
      <c r="F103" s="141"/>
      <c r="G103" s="35" t="s">
        <v>1799</v>
      </c>
      <c r="H103" s="34"/>
      <c r="I103" s="35" t="s">
        <v>1799</v>
      </c>
      <c r="J103" s="34"/>
      <c r="K103" s="34"/>
      <c r="L103" s="35"/>
      <c r="M103" s="35" t="s">
        <v>1799</v>
      </c>
      <c r="N103" s="34"/>
      <c r="O103" s="36"/>
    </row>
    <row r="104" spans="1:15" s="142" customFormat="1" ht="40.5" customHeight="1" x14ac:dyDescent="0.2">
      <c r="A104" s="711"/>
      <c r="B104" s="141" t="s">
        <v>67</v>
      </c>
      <c r="C104" s="706"/>
      <c r="D104" s="162">
        <v>296.63</v>
      </c>
      <c r="E104" s="40">
        <v>5174</v>
      </c>
      <c r="F104" s="141"/>
      <c r="G104" s="35" t="s">
        <v>1799</v>
      </c>
      <c r="H104" s="34"/>
      <c r="I104" s="35" t="s">
        <v>1799</v>
      </c>
      <c r="J104" s="34"/>
      <c r="K104" s="34"/>
      <c r="L104" s="35"/>
      <c r="M104" s="35" t="s">
        <v>1799</v>
      </c>
      <c r="N104" s="34"/>
      <c r="O104" s="36"/>
    </row>
    <row r="105" spans="1:15" s="142" customFormat="1" ht="40.5" customHeight="1" x14ac:dyDescent="0.2">
      <c r="A105" s="150" t="s">
        <v>2242</v>
      </c>
      <c r="B105" s="141" t="s">
        <v>1131</v>
      </c>
      <c r="C105" s="141" t="s">
        <v>3498</v>
      </c>
      <c r="D105" s="162">
        <v>1768</v>
      </c>
      <c r="E105" s="40">
        <v>5176</v>
      </c>
      <c r="F105" s="141"/>
      <c r="G105" s="35" t="s">
        <v>1799</v>
      </c>
      <c r="H105" s="34"/>
      <c r="I105" s="35" t="s">
        <v>1799</v>
      </c>
      <c r="J105" s="34"/>
      <c r="K105" s="34"/>
      <c r="L105" s="35" t="s">
        <v>1799</v>
      </c>
      <c r="M105" s="35"/>
      <c r="N105" s="34"/>
      <c r="O105" s="36"/>
    </row>
    <row r="106" spans="1:15" s="142" customFormat="1" ht="40.5" customHeight="1" x14ac:dyDescent="0.2">
      <c r="A106" s="150" t="s">
        <v>2243</v>
      </c>
      <c r="B106" s="141" t="s">
        <v>1107</v>
      </c>
      <c r="C106" s="141" t="s">
        <v>4756</v>
      </c>
      <c r="D106" s="162">
        <v>122.04</v>
      </c>
      <c r="E106" s="40">
        <v>5177</v>
      </c>
      <c r="F106" s="141"/>
      <c r="G106" s="35" t="s">
        <v>1799</v>
      </c>
      <c r="H106" s="34"/>
      <c r="I106" s="35" t="s">
        <v>1799</v>
      </c>
      <c r="J106" s="34"/>
      <c r="K106" s="34"/>
      <c r="L106" s="35"/>
      <c r="M106" s="35" t="s">
        <v>1799</v>
      </c>
      <c r="N106" s="34"/>
      <c r="O106" s="36"/>
    </row>
    <row r="107" spans="1:15" s="142" customFormat="1" ht="40.5" customHeight="1" x14ac:dyDescent="0.2">
      <c r="A107" s="150" t="s">
        <v>2244</v>
      </c>
      <c r="B107" s="141" t="s">
        <v>140</v>
      </c>
      <c r="C107" s="141" t="s">
        <v>4757</v>
      </c>
      <c r="D107" s="162">
        <v>772</v>
      </c>
      <c r="E107" s="40">
        <v>5179</v>
      </c>
      <c r="F107" s="141"/>
      <c r="G107" s="35" t="s">
        <v>1799</v>
      </c>
      <c r="H107" s="34"/>
      <c r="I107" s="35" t="s">
        <v>1799</v>
      </c>
      <c r="J107" s="34"/>
      <c r="K107" s="34"/>
      <c r="L107" s="35"/>
      <c r="M107" s="35" t="s">
        <v>1799</v>
      </c>
      <c r="N107" s="34"/>
      <c r="O107" s="36"/>
    </row>
    <row r="108" spans="1:15" s="142" customFormat="1" ht="40.5" customHeight="1" x14ac:dyDescent="0.2">
      <c r="A108" s="711" t="s">
        <v>2245</v>
      </c>
      <c r="B108" s="141" t="s">
        <v>1132</v>
      </c>
      <c r="C108" s="706" t="s">
        <v>3401</v>
      </c>
      <c r="D108" s="162">
        <v>4255.5200000000004</v>
      </c>
      <c r="E108" s="40">
        <v>5185</v>
      </c>
      <c r="F108" s="141"/>
      <c r="G108" s="35" t="s">
        <v>1799</v>
      </c>
      <c r="H108" s="34"/>
      <c r="I108" s="35" t="s">
        <v>1799</v>
      </c>
      <c r="J108" s="34"/>
      <c r="K108" s="34"/>
      <c r="L108" s="35"/>
      <c r="M108" s="35" t="s">
        <v>1799</v>
      </c>
      <c r="N108" s="34"/>
      <c r="O108" s="36"/>
    </row>
    <row r="109" spans="1:15" s="142" customFormat="1" ht="40.5" customHeight="1" x14ac:dyDescent="0.2">
      <c r="A109" s="711"/>
      <c r="B109" s="141" t="s">
        <v>1132</v>
      </c>
      <c r="C109" s="706"/>
      <c r="D109" s="162">
        <v>249</v>
      </c>
      <c r="E109" s="40">
        <v>5187</v>
      </c>
      <c r="F109" s="141"/>
      <c r="G109" s="35" t="s">
        <v>1799</v>
      </c>
      <c r="H109" s="34"/>
      <c r="I109" s="35" t="s">
        <v>1799</v>
      </c>
      <c r="J109" s="34"/>
      <c r="K109" s="34"/>
      <c r="L109" s="35" t="s">
        <v>1799</v>
      </c>
      <c r="M109" s="35"/>
      <c r="N109" s="34"/>
      <c r="O109" s="36"/>
    </row>
    <row r="110" spans="1:15" s="142" customFormat="1" ht="40.5" customHeight="1" x14ac:dyDescent="0.2">
      <c r="A110" s="711"/>
      <c r="B110" s="141" t="s">
        <v>1133</v>
      </c>
      <c r="C110" s="706"/>
      <c r="D110" s="162">
        <v>395.2</v>
      </c>
      <c r="E110" s="40">
        <v>5188</v>
      </c>
      <c r="F110" s="141"/>
      <c r="G110" s="35" t="s">
        <v>1799</v>
      </c>
      <c r="H110" s="34"/>
      <c r="I110" s="35" t="s">
        <v>1799</v>
      </c>
      <c r="J110" s="34"/>
      <c r="K110" s="34"/>
      <c r="L110" s="35" t="s">
        <v>1799</v>
      </c>
      <c r="M110" s="35"/>
      <c r="N110" s="34"/>
      <c r="O110" s="36"/>
    </row>
    <row r="111" spans="1:15" s="142" customFormat="1" ht="40.5" customHeight="1" x14ac:dyDescent="0.2">
      <c r="A111" s="711"/>
      <c r="B111" s="141" t="s">
        <v>1134</v>
      </c>
      <c r="C111" s="706"/>
      <c r="D111" s="162">
        <v>308.60000000000002</v>
      </c>
      <c r="E111" s="40">
        <v>5189</v>
      </c>
      <c r="F111" s="141"/>
      <c r="G111" s="35" t="s">
        <v>1799</v>
      </c>
      <c r="H111" s="34"/>
      <c r="I111" s="35" t="s">
        <v>1799</v>
      </c>
      <c r="J111" s="34"/>
      <c r="K111" s="34"/>
      <c r="L111" s="35" t="s">
        <v>1799</v>
      </c>
      <c r="M111" s="35"/>
      <c r="N111" s="34"/>
      <c r="O111" s="36"/>
    </row>
    <row r="112" spans="1:15" s="142" customFormat="1" ht="40.5" customHeight="1" x14ac:dyDescent="0.2">
      <c r="A112" s="711"/>
      <c r="B112" s="141" t="s">
        <v>1134</v>
      </c>
      <c r="C112" s="706"/>
      <c r="D112" s="162">
        <v>196.5</v>
      </c>
      <c r="E112" s="40">
        <v>5190</v>
      </c>
      <c r="F112" s="141"/>
      <c r="G112" s="35" t="s">
        <v>1799</v>
      </c>
      <c r="H112" s="34"/>
      <c r="I112" s="35" t="s">
        <v>1799</v>
      </c>
      <c r="J112" s="34"/>
      <c r="K112" s="34"/>
      <c r="L112" s="35" t="s">
        <v>1799</v>
      </c>
      <c r="M112" s="35"/>
      <c r="N112" s="34"/>
      <c r="O112" s="36"/>
    </row>
    <row r="113" spans="1:15" s="142" customFormat="1" ht="40.5" customHeight="1" x14ac:dyDescent="0.2">
      <c r="A113" s="711"/>
      <c r="B113" s="141" t="s">
        <v>74</v>
      </c>
      <c r="C113" s="706"/>
      <c r="D113" s="162">
        <v>166.15</v>
      </c>
      <c r="E113" s="40">
        <v>5191</v>
      </c>
      <c r="F113" s="141"/>
      <c r="G113" s="35" t="s">
        <v>1799</v>
      </c>
      <c r="H113" s="34"/>
      <c r="I113" s="35" t="s">
        <v>1799</v>
      </c>
      <c r="J113" s="34"/>
      <c r="K113" s="34"/>
      <c r="L113" s="35"/>
      <c r="M113" s="35" t="s">
        <v>1799</v>
      </c>
      <c r="N113" s="34"/>
      <c r="O113" s="36"/>
    </row>
    <row r="114" spans="1:15" s="142" customFormat="1" ht="40.5" customHeight="1" x14ac:dyDescent="0.2">
      <c r="A114" s="711"/>
      <c r="B114" s="141" t="s">
        <v>1135</v>
      </c>
      <c r="C114" s="706"/>
      <c r="D114" s="162">
        <v>431.84</v>
      </c>
      <c r="E114" s="40">
        <v>5192</v>
      </c>
      <c r="F114" s="141"/>
      <c r="G114" s="35" t="s">
        <v>1799</v>
      </c>
      <c r="H114" s="34"/>
      <c r="I114" s="35" t="s">
        <v>1799</v>
      </c>
      <c r="J114" s="34"/>
      <c r="K114" s="34"/>
      <c r="L114" s="35"/>
      <c r="M114" s="35" t="s">
        <v>1799</v>
      </c>
      <c r="N114" s="34"/>
      <c r="O114" s="36"/>
    </row>
    <row r="115" spans="1:15" s="142" customFormat="1" ht="40.5" customHeight="1" x14ac:dyDescent="0.2">
      <c r="A115" s="150" t="s">
        <v>2246</v>
      </c>
      <c r="B115" s="141" t="s">
        <v>221</v>
      </c>
      <c r="C115" s="141" t="s">
        <v>4758</v>
      </c>
      <c r="D115" s="162">
        <v>9853.7000000000007</v>
      </c>
      <c r="E115" s="40">
        <v>5193</v>
      </c>
      <c r="F115" s="141"/>
      <c r="G115" s="35" t="s">
        <v>1799</v>
      </c>
      <c r="H115" s="34"/>
      <c r="I115" s="35" t="s">
        <v>1799</v>
      </c>
      <c r="J115" s="34"/>
      <c r="K115" s="34"/>
      <c r="L115" s="35"/>
      <c r="M115" s="35" t="s">
        <v>1799</v>
      </c>
      <c r="N115" s="34"/>
      <c r="O115" s="36"/>
    </row>
    <row r="116" spans="1:15" s="142" customFormat="1" ht="40.5" customHeight="1" x14ac:dyDescent="0.2">
      <c r="A116" s="711" t="s">
        <v>2247</v>
      </c>
      <c r="B116" s="141" t="s">
        <v>1136</v>
      </c>
      <c r="C116" s="706" t="s">
        <v>3469</v>
      </c>
      <c r="D116" s="162">
        <v>4657.3500000000004</v>
      </c>
      <c r="E116" s="40">
        <v>5194</v>
      </c>
      <c r="F116" s="141"/>
      <c r="G116" s="35" t="s">
        <v>1799</v>
      </c>
      <c r="H116" s="34"/>
      <c r="I116" s="35" t="s">
        <v>1799</v>
      </c>
      <c r="J116" s="34"/>
      <c r="K116" s="34"/>
      <c r="L116" s="35"/>
      <c r="M116" s="35" t="s">
        <v>1799</v>
      </c>
      <c r="N116" s="34"/>
      <c r="O116" s="36"/>
    </row>
    <row r="117" spans="1:15" s="142" customFormat="1" ht="40.5" customHeight="1" x14ac:dyDescent="0.2">
      <c r="A117" s="711"/>
      <c r="B117" s="141" t="s">
        <v>1137</v>
      </c>
      <c r="C117" s="706"/>
      <c r="D117" s="162">
        <v>4740.8500000000004</v>
      </c>
      <c r="E117" s="40">
        <v>5195</v>
      </c>
      <c r="F117" s="141"/>
      <c r="G117" s="35" t="s">
        <v>1799</v>
      </c>
      <c r="H117" s="34"/>
      <c r="I117" s="35" t="s">
        <v>1799</v>
      </c>
      <c r="J117" s="34"/>
      <c r="K117" s="34"/>
      <c r="L117" s="35" t="s">
        <v>1799</v>
      </c>
      <c r="M117" s="35"/>
      <c r="N117" s="34"/>
      <c r="O117" s="36"/>
    </row>
    <row r="118" spans="1:15" s="142" customFormat="1" ht="40.5" customHeight="1" x14ac:dyDescent="0.2">
      <c r="A118" s="150" t="s">
        <v>2248</v>
      </c>
      <c r="B118" s="141" t="s">
        <v>1107</v>
      </c>
      <c r="C118" s="141" t="s">
        <v>4759</v>
      </c>
      <c r="D118" s="162">
        <v>325.44</v>
      </c>
      <c r="E118" s="40">
        <v>5196</v>
      </c>
      <c r="F118" s="141"/>
      <c r="G118" s="35" t="s">
        <v>1799</v>
      </c>
      <c r="H118" s="34"/>
      <c r="I118" s="35" t="s">
        <v>1799</v>
      </c>
      <c r="J118" s="34"/>
      <c r="K118" s="34"/>
      <c r="L118" s="35"/>
      <c r="M118" s="35" t="s">
        <v>1799</v>
      </c>
      <c r="N118" s="34"/>
      <c r="O118" s="36"/>
    </row>
    <row r="119" spans="1:15" s="142" customFormat="1" ht="40.5" customHeight="1" x14ac:dyDescent="0.2">
      <c r="A119" s="711" t="s">
        <v>2249</v>
      </c>
      <c r="B119" s="141" t="s">
        <v>153</v>
      </c>
      <c r="C119" s="706" t="s">
        <v>3470</v>
      </c>
      <c r="D119" s="162">
        <v>2707.02</v>
      </c>
      <c r="E119" s="40">
        <v>5198</v>
      </c>
      <c r="F119" s="141"/>
      <c r="G119" s="35" t="s">
        <v>1799</v>
      </c>
      <c r="H119" s="34"/>
      <c r="I119" s="35" t="s">
        <v>1799</v>
      </c>
      <c r="J119" s="34"/>
      <c r="K119" s="34"/>
      <c r="L119" s="35"/>
      <c r="M119" s="35" t="s">
        <v>1799</v>
      </c>
      <c r="N119" s="34"/>
      <c r="O119" s="36"/>
    </row>
    <row r="120" spans="1:15" s="142" customFormat="1" ht="40.5" customHeight="1" x14ac:dyDescent="0.2">
      <c r="A120" s="711"/>
      <c r="B120" s="141" t="s">
        <v>1138</v>
      </c>
      <c r="C120" s="706"/>
      <c r="D120" s="162">
        <v>1690.6</v>
      </c>
      <c r="E120" s="40">
        <v>5199</v>
      </c>
      <c r="F120" s="141"/>
      <c r="G120" s="35" t="s">
        <v>1799</v>
      </c>
      <c r="H120" s="34"/>
      <c r="I120" s="35" t="s">
        <v>1799</v>
      </c>
      <c r="J120" s="34"/>
      <c r="K120" s="34"/>
      <c r="L120" s="35"/>
      <c r="M120" s="35" t="s">
        <v>1799</v>
      </c>
      <c r="N120" s="34"/>
      <c r="O120" s="36"/>
    </row>
    <row r="121" spans="1:15" s="142" customFormat="1" ht="40.5" customHeight="1" x14ac:dyDescent="0.2">
      <c r="A121" s="711"/>
      <c r="B121" s="141" t="s">
        <v>1129</v>
      </c>
      <c r="C121" s="706"/>
      <c r="D121" s="162">
        <v>365.8</v>
      </c>
      <c r="E121" s="40">
        <v>5200</v>
      </c>
      <c r="F121" s="141"/>
      <c r="G121" s="35" t="s">
        <v>1799</v>
      </c>
      <c r="H121" s="34"/>
      <c r="I121" s="35" t="s">
        <v>1799</v>
      </c>
      <c r="J121" s="34"/>
      <c r="K121" s="34"/>
      <c r="L121" s="35"/>
      <c r="M121" s="35" t="s">
        <v>1799</v>
      </c>
      <c r="N121" s="34"/>
      <c r="O121" s="36"/>
    </row>
    <row r="122" spans="1:15" s="142" customFormat="1" ht="40.5" customHeight="1" x14ac:dyDescent="0.2">
      <c r="A122" s="150" t="s">
        <v>2250</v>
      </c>
      <c r="B122" s="141" t="s">
        <v>1123</v>
      </c>
      <c r="C122" s="141" t="s">
        <v>4760</v>
      </c>
      <c r="D122" s="162">
        <v>712</v>
      </c>
      <c r="E122" s="40">
        <v>5201</v>
      </c>
      <c r="F122" s="141"/>
      <c r="G122" s="35" t="s">
        <v>1799</v>
      </c>
      <c r="H122" s="34"/>
      <c r="I122" s="35" t="s">
        <v>1799</v>
      </c>
      <c r="J122" s="34"/>
      <c r="K122" s="34"/>
      <c r="L122" s="35" t="s">
        <v>1799</v>
      </c>
      <c r="M122" s="35"/>
      <c r="N122" s="34"/>
      <c r="O122" s="36"/>
    </row>
    <row r="123" spans="1:15" s="142" customFormat="1" ht="40.5" customHeight="1" x14ac:dyDescent="0.2">
      <c r="A123" s="150" t="s">
        <v>2251</v>
      </c>
      <c r="B123" s="141" t="s">
        <v>764</v>
      </c>
      <c r="C123" s="141" t="s">
        <v>4761</v>
      </c>
      <c r="D123" s="162">
        <v>91.53</v>
      </c>
      <c r="E123" s="40">
        <v>5202</v>
      </c>
      <c r="F123" s="141"/>
      <c r="G123" s="35" t="s">
        <v>1799</v>
      </c>
      <c r="H123" s="34"/>
      <c r="I123" s="35" t="s">
        <v>1799</v>
      </c>
      <c r="J123" s="34"/>
      <c r="K123" s="34"/>
      <c r="L123" s="35"/>
      <c r="M123" s="35" t="s">
        <v>1799</v>
      </c>
      <c r="N123" s="34"/>
      <c r="O123" s="36"/>
    </row>
    <row r="124" spans="1:15" s="142" customFormat="1" ht="73.5" customHeight="1" x14ac:dyDescent="0.2">
      <c r="A124" s="150" t="s">
        <v>2252</v>
      </c>
      <c r="B124" s="141" t="s">
        <v>1011</v>
      </c>
      <c r="C124" s="141" t="s">
        <v>4762</v>
      </c>
      <c r="D124" s="162">
        <v>7552</v>
      </c>
      <c r="E124" s="40" t="s">
        <v>1240</v>
      </c>
      <c r="F124" s="141"/>
      <c r="G124" s="35" t="s">
        <v>1799</v>
      </c>
      <c r="H124" s="34"/>
      <c r="I124" s="35" t="s">
        <v>1799</v>
      </c>
      <c r="J124" s="34"/>
      <c r="K124" s="34"/>
      <c r="L124" s="35" t="s">
        <v>1799</v>
      </c>
      <c r="M124" s="35"/>
      <c r="N124" s="34"/>
      <c r="O124" s="36"/>
    </row>
    <row r="125" spans="1:15" s="142" customFormat="1" ht="73.5" customHeight="1" x14ac:dyDescent="0.2">
      <c r="A125" s="150" t="s">
        <v>2253</v>
      </c>
      <c r="B125" s="141" t="s">
        <v>1084</v>
      </c>
      <c r="C125" s="141" t="s">
        <v>3499</v>
      </c>
      <c r="D125" s="162">
        <v>3700</v>
      </c>
      <c r="E125" s="40" t="s">
        <v>1241</v>
      </c>
      <c r="F125" s="141"/>
      <c r="G125" s="35" t="s">
        <v>1799</v>
      </c>
      <c r="H125" s="34"/>
      <c r="I125" s="35" t="s">
        <v>1799</v>
      </c>
      <c r="J125" s="34"/>
      <c r="K125" s="34"/>
      <c r="L125" s="35"/>
      <c r="M125" s="35" t="s">
        <v>1799</v>
      </c>
      <c r="N125" s="34"/>
      <c r="O125" s="36"/>
    </row>
    <row r="126" spans="1:15" s="142" customFormat="1" ht="40.5" customHeight="1" x14ac:dyDescent="0.2">
      <c r="A126" s="711" t="s">
        <v>2254</v>
      </c>
      <c r="B126" s="141" t="s">
        <v>1091</v>
      </c>
      <c r="C126" s="706" t="s">
        <v>4723</v>
      </c>
      <c r="D126" s="162">
        <v>1549.71</v>
      </c>
      <c r="E126" s="721" t="s">
        <v>1226</v>
      </c>
      <c r="F126" s="141"/>
      <c r="G126" s="35" t="s">
        <v>1799</v>
      </c>
      <c r="H126" s="34"/>
      <c r="I126" s="35" t="s">
        <v>1799</v>
      </c>
      <c r="J126" s="34"/>
      <c r="K126" s="34"/>
      <c r="L126" s="35"/>
      <c r="M126" s="35" t="s">
        <v>1799</v>
      </c>
      <c r="N126" s="34"/>
      <c r="O126" s="36"/>
    </row>
    <row r="127" spans="1:15" s="142" customFormat="1" ht="40.5" customHeight="1" x14ac:dyDescent="0.2">
      <c r="A127" s="711"/>
      <c r="B127" s="141" t="s">
        <v>1092</v>
      </c>
      <c r="C127" s="706"/>
      <c r="D127" s="162">
        <v>1549.71</v>
      </c>
      <c r="E127" s="721"/>
      <c r="F127" s="141"/>
      <c r="G127" s="35" t="s">
        <v>1799</v>
      </c>
      <c r="H127" s="34"/>
      <c r="I127" s="35" t="s">
        <v>1799</v>
      </c>
      <c r="J127" s="34"/>
      <c r="K127" s="34"/>
      <c r="L127" s="35"/>
      <c r="M127" s="35" t="s">
        <v>1799</v>
      </c>
      <c r="N127" s="34"/>
      <c r="O127" s="36"/>
    </row>
    <row r="128" spans="1:15" s="142" customFormat="1" ht="40.5" customHeight="1" x14ac:dyDescent="0.2">
      <c r="A128" s="150" t="s">
        <v>2255</v>
      </c>
      <c r="B128" s="141" t="s">
        <v>1139</v>
      </c>
      <c r="C128" s="141" t="s">
        <v>4763</v>
      </c>
      <c r="D128" s="162">
        <v>11256.3</v>
      </c>
      <c r="E128" s="40">
        <v>5205</v>
      </c>
      <c r="F128" s="141"/>
      <c r="G128" s="35" t="s">
        <v>1799</v>
      </c>
      <c r="H128" s="34"/>
      <c r="I128" s="35" t="s">
        <v>1799</v>
      </c>
      <c r="J128" s="34"/>
      <c r="K128" s="34"/>
      <c r="L128" s="35" t="s">
        <v>1799</v>
      </c>
      <c r="M128" s="35"/>
      <c r="N128" s="34"/>
      <c r="O128" s="36"/>
    </row>
    <row r="129" spans="1:15" s="142" customFormat="1" ht="40.5" customHeight="1" x14ac:dyDescent="0.2">
      <c r="A129" s="711" t="s">
        <v>2256</v>
      </c>
      <c r="B129" s="141" t="s">
        <v>75</v>
      </c>
      <c r="C129" s="706" t="s">
        <v>3471</v>
      </c>
      <c r="D129" s="162">
        <v>5967.15</v>
      </c>
      <c r="E129" s="40">
        <v>5203</v>
      </c>
      <c r="F129" s="141"/>
      <c r="G129" s="35" t="s">
        <v>1799</v>
      </c>
      <c r="H129" s="34"/>
      <c r="I129" s="35" t="s">
        <v>1799</v>
      </c>
      <c r="J129" s="34"/>
      <c r="K129" s="34"/>
      <c r="L129" s="35"/>
      <c r="M129" s="35" t="s">
        <v>1799</v>
      </c>
      <c r="N129" s="34"/>
      <c r="O129" s="36"/>
    </row>
    <row r="130" spans="1:15" s="142" customFormat="1" ht="40.5" customHeight="1" x14ac:dyDescent="0.2">
      <c r="A130" s="711"/>
      <c r="B130" s="141" t="s">
        <v>1140</v>
      </c>
      <c r="C130" s="706"/>
      <c r="D130" s="162">
        <v>1530</v>
      </c>
      <c r="E130" s="40">
        <v>5204</v>
      </c>
      <c r="F130" s="141"/>
      <c r="G130" s="35" t="s">
        <v>1799</v>
      </c>
      <c r="H130" s="34"/>
      <c r="I130" s="35" t="s">
        <v>1799</v>
      </c>
      <c r="J130" s="34"/>
      <c r="K130" s="34"/>
      <c r="L130" s="35"/>
      <c r="M130" s="35" t="s">
        <v>1799</v>
      </c>
      <c r="N130" s="34"/>
      <c r="O130" s="36"/>
    </row>
    <row r="131" spans="1:15" s="142" customFormat="1" ht="40.5" customHeight="1" x14ac:dyDescent="0.2">
      <c r="A131" s="150" t="s">
        <v>2257</v>
      </c>
      <c r="B131" s="141" t="s">
        <v>764</v>
      </c>
      <c r="C131" s="141" t="s">
        <v>4764</v>
      </c>
      <c r="D131" s="162">
        <v>122.04</v>
      </c>
      <c r="E131" s="40">
        <v>5206</v>
      </c>
      <c r="F131" s="141"/>
      <c r="G131" s="35" t="s">
        <v>1799</v>
      </c>
      <c r="H131" s="34"/>
      <c r="I131" s="35" t="s">
        <v>1799</v>
      </c>
      <c r="J131" s="34"/>
      <c r="K131" s="34"/>
      <c r="L131" s="35" t="s">
        <v>1799</v>
      </c>
      <c r="M131" s="35"/>
      <c r="N131" s="34"/>
      <c r="O131" s="36"/>
    </row>
    <row r="132" spans="1:15" s="142" customFormat="1" ht="40.5" customHeight="1" x14ac:dyDescent="0.2">
      <c r="A132" s="150" t="s">
        <v>2258</v>
      </c>
      <c r="B132" s="141" t="s">
        <v>752</v>
      </c>
      <c r="C132" s="141" t="s">
        <v>4746</v>
      </c>
      <c r="D132" s="162">
        <v>117.91</v>
      </c>
      <c r="E132" s="40">
        <v>5208</v>
      </c>
      <c r="F132" s="141"/>
      <c r="G132" s="35" t="s">
        <v>1799</v>
      </c>
      <c r="H132" s="34"/>
      <c r="I132" s="35" t="s">
        <v>1799</v>
      </c>
      <c r="J132" s="34"/>
      <c r="K132" s="34"/>
      <c r="L132" s="35" t="s">
        <v>1799</v>
      </c>
      <c r="M132" s="35"/>
      <c r="N132" s="34"/>
      <c r="O132" s="36"/>
    </row>
    <row r="133" spans="1:15" s="142" customFormat="1" ht="40.5" customHeight="1" x14ac:dyDescent="0.2">
      <c r="A133" s="150" t="s">
        <v>2259</v>
      </c>
      <c r="B133" s="141" t="s">
        <v>752</v>
      </c>
      <c r="C133" s="141" t="s">
        <v>4746</v>
      </c>
      <c r="D133" s="162">
        <v>867.23</v>
      </c>
      <c r="E133" s="40">
        <v>5209</v>
      </c>
      <c r="F133" s="141"/>
      <c r="G133" s="35" t="s">
        <v>1799</v>
      </c>
      <c r="H133" s="34"/>
      <c r="I133" s="35" t="s">
        <v>1799</v>
      </c>
      <c r="J133" s="34"/>
      <c r="K133" s="34"/>
      <c r="L133" s="35" t="s">
        <v>1799</v>
      </c>
      <c r="M133" s="35"/>
      <c r="N133" s="34"/>
      <c r="O133" s="36"/>
    </row>
    <row r="134" spans="1:15" s="142" customFormat="1" ht="40.5" customHeight="1" x14ac:dyDescent="0.2">
      <c r="A134" s="711" t="s">
        <v>2260</v>
      </c>
      <c r="B134" s="141" t="s">
        <v>67</v>
      </c>
      <c r="C134" s="706" t="s">
        <v>4765</v>
      </c>
      <c r="D134" s="162">
        <v>211.88</v>
      </c>
      <c r="E134" s="40">
        <v>5210</v>
      </c>
      <c r="F134" s="141"/>
      <c r="G134" s="35" t="s">
        <v>1799</v>
      </c>
      <c r="H134" s="34"/>
      <c r="I134" s="35" t="s">
        <v>1799</v>
      </c>
      <c r="J134" s="34"/>
      <c r="K134" s="34"/>
      <c r="L134" s="35" t="s">
        <v>1799</v>
      </c>
      <c r="M134" s="35"/>
      <c r="N134" s="34"/>
      <c r="O134" s="36"/>
    </row>
    <row r="135" spans="1:15" s="142" customFormat="1" ht="40.5" customHeight="1" x14ac:dyDescent="0.2">
      <c r="A135" s="711"/>
      <c r="B135" s="141" t="s">
        <v>1141</v>
      </c>
      <c r="C135" s="706"/>
      <c r="D135" s="162">
        <v>213.06</v>
      </c>
      <c r="E135" s="40">
        <v>5211</v>
      </c>
      <c r="F135" s="141"/>
      <c r="G135" s="35" t="s">
        <v>1799</v>
      </c>
      <c r="H135" s="34"/>
      <c r="I135" s="35" t="s">
        <v>1799</v>
      </c>
      <c r="J135" s="34"/>
      <c r="K135" s="34"/>
      <c r="L135" s="35" t="s">
        <v>1799</v>
      </c>
      <c r="M135" s="35" t="s">
        <v>1799</v>
      </c>
      <c r="N135" s="34"/>
      <c r="O135" s="36"/>
    </row>
    <row r="136" spans="1:15" s="142" customFormat="1" ht="75" customHeight="1" x14ac:dyDescent="0.2">
      <c r="A136" s="150" t="s">
        <v>2261</v>
      </c>
      <c r="B136" s="141" t="s">
        <v>1026</v>
      </c>
      <c r="C136" s="141" t="s">
        <v>3500</v>
      </c>
      <c r="D136" s="162">
        <v>7000</v>
      </c>
      <c r="E136" s="40" t="s">
        <v>1242</v>
      </c>
      <c r="F136" s="141"/>
      <c r="G136" s="35" t="s">
        <v>1799</v>
      </c>
      <c r="H136" s="34"/>
      <c r="I136" s="35" t="s">
        <v>1799</v>
      </c>
      <c r="J136" s="34"/>
      <c r="K136" s="34"/>
      <c r="L136" s="35" t="s">
        <v>1799</v>
      </c>
      <c r="M136" s="35"/>
      <c r="N136" s="34"/>
      <c r="O136" s="36"/>
    </row>
    <row r="137" spans="1:15" s="142" customFormat="1" ht="44.25" customHeight="1" x14ac:dyDescent="0.2">
      <c r="A137" s="150" t="s">
        <v>2262</v>
      </c>
      <c r="B137" s="141" t="s">
        <v>752</v>
      </c>
      <c r="C137" s="141" t="s">
        <v>4766</v>
      </c>
      <c r="D137" s="162">
        <v>173</v>
      </c>
      <c r="E137" s="40">
        <v>5212</v>
      </c>
      <c r="F137" s="141"/>
      <c r="G137" s="35" t="s">
        <v>1799</v>
      </c>
      <c r="H137" s="34"/>
      <c r="I137" s="35" t="s">
        <v>1799</v>
      </c>
      <c r="J137" s="34"/>
      <c r="K137" s="34"/>
      <c r="L137" s="35" t="s">
        <v>1799</v>
      </c>
      <c r="M137" s="35"/>
      <c r="N137" s="34"/>
      <c r="O137" s="36"/>
    </row>
    <row r="138" spans="1:15" s="142" customFormat="1" ht="44.25" customHeight="1" x14ac:dyDescent="0.2">
      <c r="A138" s="711" t="s">
        <v>2263</v>
      </c>
      <c r="B138" s="141" t="s">
        <v>67</v>
      </c>
      <c r="C138" s="706" t="s">
        <v>4767</v>
      </c>
      <c r="D138" s="162">
        <v>508.5</v>
      </c>
      <c r="E138" s="40">
        <v>5213</v>
      </c>
      <c r="F138" s="141"/>
      <c r="G138" s="35" t="s">
        <v>1799</v>
      </c>
      <c r="H138" s="34"/>
      <c r="I138" s="35" t="s">
        <v>1799</v>
      </c>
      <c r="J138" s="34"/>
      <c r="K138" s="34"/>
      <c r="L138" s="35" t="s">
        <v>1799</v>
      </c>
      <c r="M138" s="35"/>
      <c r="N138" s="34"/>
      <c r="O138" s="36"/>
    </row>
    <row r="139" spans="1:15" s="142" customFormat="1" ht="40.5" customHeight="1" x14ac:dyDescent="0.2">
      <c r="A139" s="711"/>
      <c r="B139" s="141" t="s">
        <v>1141</v>
      </c>
      <c r="C139" s="706"/>
      <c r="D139" s="162">
        <v>511.35</v>
      </c>
      <c r="E139" s="40">
        <v>5214</v>
      </c>
      <c r="F139" s="141"/>
      <c r="G139" s="35" t="s">
        <v>1799</v>
      </c>
      <c r="H139" s="34"/>
      <c r="I139" s="35" t="s">
        <v>1799</v>
      </c>
      <c r="J139" s="34"/>
      <c r="K139" s="34"/>
      <c r="L139" s="35" t="s">
        <v>1799</v>
      </c>
      <c r="M139" s="35"/>
      <c r="N139" s="34"/>
      <c r="O139" s="36"/>
    </row>
    <row r="140" spans="1:15" s="142" customFormat="1" ht="40.5" customHeight="1" x14ac:dyDescent="0.2">
      <c r="A140" s="150" t="s">
        <v>2264</v>
      </c>
      <c r="B140" s="141" t="s">
        <v>1113</v>
      </c>
      <c r="C140" s="141" t="s">
        <v>4768</v>
      </c>
      <c r="D140" s="162">
        <v>292.56</v>
      </c>
      <c r="E140" s="40">
        <v>5231</v>
      </c>
      <c r="F140" s="141"/>
      <c r="G140" s="35" t="s">
        <v>1799</v>
      </c>
      <c r="H140" s="34"/>
      <c r="I140" s="35" t="s">
        <v>1799</v>
      </c>
      <c r="J140" s="34"/>
      <c r="K140" s="34"/>
      <c r="L140" s="35" t="s">
        <v>1799</v>
      </c>
      <c r="M140" s="35"/>
      <c r="N140" s="34"/>
      <c r="O140" s="36"/>
    </row>
    <row r="141" spans="1:15" s="142" customFormat="1" ht="40.5" customHeight="1" x14ac:dyDescent="0.2">
      <c r="A141" s="150" t="s">
        <v>2265</v>
      </c>
      <c r="B141" s="141" t="s">
        <v>1142</v>
      </c>
      <c r="C141" s="141" t="s">
        <v>4769</v>
      </c>
      <c r="D141" s="162">
        <v>1080</v>
      </c>
      <c r="E141" s="40">
        <v>5215</v>
      </c>
      <c r="F141" s="141"/>
      <c r="G141" s="35" t="s">
        <v>1799</v>
      </c>
      <c r="H141" s="34"/>
      <c r="I141" s="35" t="s">
        <v>1799</v>
      </c>
      <c r="J141" s="34"/>
      <c r="K141" s="34"/>
      <c r="L141" s="35" t="s">
        <v>1799</v>
      </c>
      <c r="M141" s="35"/>
      <c r="N141" s="34"/>
      <c r="O141" s="36"/>
    </row>
    <row r="142" spans="1:15" s="142" customFormat="1" ht="40.5" customHeight="1" x14ac:dyDescent="0.2">
      <c r="A142" s="150" t="s">
        <v>2266</v>
      </c>
      <c r="B142" s="141" t="s">
        <v>764</v>
      </c>
      <c r="C142" s="141" t="s">
        <v>4737</v>
      </c>
      <c r="D142" s="162">
        <v>91.53</v>
      </c>
      <c r="E142" s="40">
        <v>5216</v>
      </c>
      <c r="F142" s="141"/>
      <c r="G142" s="35" t="s">
        <v>1799</v>
      </c>
      <c r="H142" s="34"/>
      <c r="I142" s="35" t="s">
        <v>1799</v>
      </c>
      <c r="J142" s="34"/>
      <c r="K142" s="34"/>
      <c r="L142" s="35"/>
      <c r="M142" s="35" t="s">
        <v>1799</v>
      </c>
      <c r="N142" s="34"/>
      <c r="O142" s="36"/>
    </row>
    <row r="143" spans="1:15" s="142" customFormat="1" ht="40.5" customHeight="1" x14ac:dyDescent="0.2">
      <c r="A143" s="150" t="s">
        <v>2267</v>
      </c>
      <c r="B143" s="141" t="s">
        <v>1143</v>
      </c>
      <c r="C143" s="141" t="s">
        <v>3501</v>
      </c>
      <c r="D143" s="162">
        <v>3600</v>
      </c>
      <c r="E143" s="40">
        <v>5222</v>
      </c>
      <c r="F143" s="141"/>
      <c r="G143" s="35" t="s">
        <v>1799</v>
      </c>
      <c r="H143" s="34"/>
      <c r="I143" s="35" t="s">
        <v>1799</v>
      </c>
      <c r="J143" s="34"/>
      <c r="K143" s="34"/>
      <c r="L143" s="35"/>
      <c r="M143" s="35" t="s">
        <v>1799</v>
      </c>
      <c r="N143" s="34"/>
      <c r="O143" s="36"/>
    </row>
    <row r="144" spans="1:15" s="142" customFormat="1" ht="60.75" customHeight="1" x14ac:dyDescent="0.2">
      <c r="A144" s="150" t="s">
        <v>2268</v>
      </c>
      <c r="B144" s="141" t="s">
        <v>1144</v>
      </c>
      <c r="C144" s="141" t="s">
        <v>3502</v>
      </c>
      <c r="D144" s="162">
        <v>1926</v>
      </c>
      <c r="E144" s="40">
        <v>5221</v>
      </c>
      <c r="F144" s="141"/>
      <c r="G144" s="35" t="s">
        <v>1799</v>
      </c>
      <c r="H144" s="34"/>
      <c r="I144" s="35" t="s">
        <v>1799</v>
      </c>
      <c r="J144" s="34"/>
      <c r="K144" s="34"/>
      <c r="L144" s="35" t="s">
        <v>1799</v>
      </c>
      <c r="M144" s="35" t="s">
        <v>1799</v>
      </c>
      <c r="N144" s="34"/>
      <c r="O144" s="36"/>
    </row>
    <row r="145" spans="1:15" s="142" customFormat="1" ht="40.5" customHeight="1" x14ac:dyDescent="0.2">
      <c r="A145" s="711" t="s">
        <v>2269</v>
      </c>
      <c r="B145" s="141" t="s">
        <v>153</v>
      </c>
      <c r="C145" s="706" t="s">
        <v>4770</v>
      </c>
      <c r="D145" s="162">
        <v>509.16</v>
      </c>
      <c r="E145" s="40">
        <v>5223</v>
      </c>
      <c r="F145" s="141"/>
      <c r="G145" s="35" t="s">
        <v>1799</v>
      </c>
      <c r="H145" s="34"/>
      <c r="I145" s="35" t="s">
        <v>1799</v>
      </c>
      <c r="J145" s="34"/>
      <c r="K145" s="34"/>
      <c r="L145" s="35" t="s">
        <v>1799</v>
      </c>
      <c r="M145" s="35" t="s">
        <v>1799</v>
      </c>
      <c r="N145" s="34"/>
      <c r="O145" s="36"/>
    </row>
    <row r="146" spans="1:15" s="142" customFormat="1" ht="40.5" customHeight="1" x14ac:dyDescent="0.2">
      <c r="A146" s="711"/>
      <c r="B146" s="141" t="s">
        <v>66</v>
      </c>
      <c r="C146" s="706"/>
      <c r="D146" s="162">
        <v>1776.6</v>
      </c>
      <c r="E146" s="40">
        <v>5224</v>
      </c>
      <c r="F146" s="141"/>
      <c r="G146" s="35" t="s">
        <v>1799</v>
      </c>
      <c r="H146" s="34"/>
      <c r="I146" s="35" t="s">
        <v>1799</v>
      </c>
      <c r="J146" s="34"/>
      <c r="K146" s="34"/>
      <c r="L146" s="35" t="s">
        <v>1799</v>
      </c>
      <c r="M146" s="35" t="s">
        <v>1799</v>
      </c>
      <c r="N146" s="34"/>
      <c r="O146" s="36"/>
    </row>
    <row r="147" spans="1:15" s="142" customFormat="1" ht="40.5" customHeight="1" x14ac:dyDescent="0.2">
      <c r="A147" s="711"/>
      <c r="B147" s="141" t="s">
        <v>1129</v>
      </c>
      <c r="C147" s="706"/>
      <c r="D147" s="162">
        <v>1480.32</v>
      </c>
      <c r="E147" s="40">
        <v>5225</v>
      </c>
      <c r="F147" s="141"/>
      <c r="G147" s="35" t="s">
        <v>1799</v>
      </c>
      <c r="H147" s="34"/>
      <c r="I147" s="35" t="s">
        <v>1799</v>
      </c>
      <c r="J147" s="34"/>
      <c r="K147" s="34"/>
      <c r="L147" s="35" t="s">
        <v>1799</v>
      </c>
      <c r="M147" s="35" t="s">
        <v>1799</v>
      </c>
      <c r="N147" s="34"/>
      <c r="O147" s="36"/>
    </row>
    <row r="148" spans="1:15" s="142" customFormat="1" ht="40.5" customHeight="1" x14ac:dyDescent="0.2">
      <c r="A148" s="711" t="s">
        <v>2270</v>
      </c>
      <c r="B148" s="141" t="s">
        <v>1145</v>
      </c>
      <c r="C148" s="706" t="s">
        <v>4771</v>
      </c>
      <c r="D148" s="162">
        <v>1226.1600000000001</v>
      </c>
      <c r="E148" s="40">
        <v>5226</v>
      </c>
      <c r="F148" s="141"/>
      <c r="G148" s="35" t="s">
        <v>1799</v>
      </c>
      <c r="H148" s="34"/>
      <c r="I148" s="35" t="s">
        <v>1799</v>
      </c>
      <c r="J148" s="34"/>
      <c r="K148" s="34"/>
      <c r="L148" s="35" t="s">
        <v>1799</v>
      </c>
      <c r="M148" s="35" t="s">
        <v>1799</v>
      </c>
      <c r="N148" s="34"/>
      <c r="O148" s="36"/>
    </row>
    <row r="149" spans="1:15" s="142" customFormat="1" ht="40.5" customHeight="1" x14ac:dyDescent="0.2">
      <c r="A149" s="711"/>
      <c r="B149" s="141" t="s">
        <v>1146</v>
      </c>
      <c r="C149" s="706"/>
      <c r="D149" s="162">
        <v>387</v>
      </c>
      <c r="E149" s="40">
        <v>5227</v>
      </c>
      <c r="F149" s="141"/>
      <c r="G149" s="35" t="s">
        <v>1799</v>
      </c>
      <c r="H149" s="34"/>
      <c r="I149" s="35" t="s">
        <v>1799</v>
      </c>
      <c r="J149" s="34"/>
      <c r="K149" s="34"/>
      <c r="L149" s="35" t="s">
        <v>1799</v>
      </c>
      <c r="M149" s="35"/>
      <c r="N149" s="34"/>
      <c r="O149" s="36"/>
    </row>
    <row r="150" spans="1:15" s="142" customFormat="1" ht="40.5" customHeight="1" x14ac:dyDescent="0.2">
      <c r="A150" s="711"/>
      <c r="B150" s="141" t="s">
        <v>153</v>
      </c>
      <c r="C150" s="706"/>
      <c r="D150" s="162">
        <v>157.5</v>
      </c>
      <c r="E150" s="40">
        <v>5228</v>
      </c>
      <c r="F150" s="141"/>
      <c r="G150" s="35" t="s">
        <v>1799</v>
      </c>
      <c r="H150" s="34"/>
      <c r="I150" s="35" t="s">
        <v>1799</v>
      </c>
      <c r="J150" s="34"/>
      <c r="K150" s="34"/>
      <c r="L150" s="35" t="s">
        <v>1799</v>
      </c>
      <c r="M150" s="35"/>
      <c r="N150" s="34"/>
      <c r="O150" s="36"/>
    </row>
    <row r="151" spans="1:15" s="142" customFormat="1" ht="40.5" customHeight="1" x14ac:dyDescent="0.2">
      <c r="A151" s="150" t="s">
        <v>2271</v>
      </c>
      <c r="B151" s="141" t="s">
        <v>741</v>
      </c>
      <c r="C151" s="141" t="s">
        <v>3472</v>
      </c>
      <c r="D151" s="162">
        <v>3000</v>
      </c>
      <c r="E151" s="40">
        <v>5229</v>
      </c>
      <c r="F151" s="141"/>
      <c r="G151" s="35" t="s">
        <v>1799</v>
      </c>
      <c r="H151" s="34"/>
      <c r="I151" s="35" t="s">
        <v>1799</v>
      </c>
      <c r="J151" s="34"/>
      <c r="K151" s="34"/>
      <c r="L151" s="35" t="s">
        <v>1799</v>
      </c>
      <c r="M151" s="35"/>
      <c r="N151" s="34"/>
      <c r="O151" s="36"/>
    </row>
    <row r="152" spans="1:15" s="142" customFormat="1" ht="35.25" customHeight="1" x14ac:dyDescent="0.2">
      <c r="A152" s="150" t="s">
        <v>2272</v>
      </c>
      <c r="B152" s="141" t="s">
        <v>764</v>
      </c>
      <c r="C152" s="141" t="s">
        <v>4772</v>
      </c>
      <c r="D152" s="162">
        <v>91.53</v>
      </c>
      <c r="E152" s="40">
        <v>5217</v>
      </c>
      <c r="F152" s="141"/>
      <c r="G152" s="35" t="s">
        <v>1799</v>
      </c>
      <c r="H152" s="34"/>
      <c r="I152" s="35" t="s">
        <v>1799</v>
      </c>
      <c r="J152" s="34"/>
      <c r="K152" s="34"/>
      <c r="L152" s="35" t="s">
        <v>1799</v>
      </c>
      <c r="M152" s="35"/>
      <c r="N152" s="34"/>
      <c r="O152" s="36"/>
    </row>
    <row r="153" spans="1:15" s="142" customFormat="1" ht="35.25" customHeight="1" x14ac:dyDescent="0.2">
      <c r="A153" s="711" t="s">
        <v>2273</v>
      </c>
      <c r="B153" s="141" t="s">
        <v>83</v>
      </c>
      <c r="C153" s="706" t="s">
        <v>4755</v>
      </c>
      <c r="D153" s="162">
        <v>255.67</v>
      </c>
      <c r="E153" s="40">
        <v>5218</v>
      </c>
      <c r="F153" s="141"/>
      <c r="G153" s="35" t="s">
        <v>1799</v>
      </c>
      <c r="H153" s="34"/>
      <c r="I153" s="35" t="s">
        <v>1799</v>
      </c>
      <c r="J153" s="34"/>
      <c r="K153" s="34"/>
      <c r="L153" s="35"/>
      <c r="M153" s="35" t="s">
        <v>1799</v>
      </c>
      <c r="N153" s="34"/>
      <c r="O153" s="36"/>
    </row>
    <row r="154" spans="1:15" s="142" customFormat="1" ht="35.25" customHeight="1" x14ac:dyDescent="0.2">
      <c r="A154" s="711"/>
      <c r="B154" s="141" t="s">
        <v>67</v>
      </c>
      <c r="C154" s="706"/>
      <c r="D154" s="162">
        <v>254.25</v>
      </c>
      <c r="E154" s="40">
        <v>5219</v>
      </c>
      <c r="F154" s="141"/>
      <c r="G154" s="35" t="s">
        <v>1799</v>
      </c>
      <c r="H154" s="34"/>
      <c r="I154" s="35" t="s">
        <v>1799</v>
      </c>
      <c r="J154" s="34"/>
      <c r="K154" s="34"/>
      <c r="L154" s="35"/>
      <c r="M154" s="35" t="s">
        <v>1799</v>
      </c>
      <c r="N154" s="34"/>
      <c r="O154" s="36"/>
    </row>
    <row r="155" spans="1:15" s="142" customFormat="1" ht="26.25" customHeight="1" x14ac:dyDescent="0.2">
      <c r="A155" s="711" t="s">
        <v>2274</v>
      </c>
      <c r="B155" s="141"/>
      <c r="C155" s="706" t="s">
        <v>4773</v>
      </c>
      <c r="D155" s="723">
        <v>15384</v>
      </c>
      <c r="E155" s="721">
        <v>5230</v>
      </c>
      <c r="F155" s="141"/>
      <c r="G155" s="35" t="s">
        <v>1799</v>
      </c>
      <c r="H155" s="34"/>
      <c r="I155" s="35" t="s">
        <v>1799</v>
      </c>
      <c r="J155" s="34"/>
      <c r="K155" s="34"/>
      <c r="L155" s="35"/>
      <c r="M155" s="35" t="s">
        <v>1799</v>
      </c>
      <c r="N155" s="34"/>
      <c r="O155" s="36"/>
    </row>
    <row r="156" spans="1:15" s="142" customFormat="1" ht="26.25" customHeight="1" x14ac:dyDescent="0.2">
      <c r="A156" s="711"/>
      <c r="B156" s="141" t="s">
        <v>1147</v>
      </c>
      <c r="C156" s="706"/>
      <c r="D156" s="721"/>
      <c r="E156" s="721"/>
      <c r="F156" s="141"/>
      <c r="G156" s="35" t="s">
        <v>1799</v>
      </c>
      <c r="H156" s="34"/>
      <c r="I156" s="35" t="s">
        <v>1799</v>
      </c>
      <c r="J156" s="34"/>
      <c r="K156" s="34"/>
      <c r="L156" s="35"/>
      <c r="M156" s="35" t="s">
        <v>1799</v>
      </c>
      <c r="N156" s="34"/>
      <c r="O156" s="36"/>
    </row>
    <row r="157" spans="1:15" s="142" customFormat="1" ht="26.25" customHeight="1" x14ac:dyDescent="0.2">
      <c r="A157" s="711"/>
      <c r="B157" s="141" t="s">
        <v>1148</v>
      </c>
      <c r="C157" s="706"/>
      <c r="D157" s="721"/>
      <c r="E157" s="721"/>
      <c r="F157" s="141"/>
      <c r="G157" s="35" t="s">
        <v>1799</v>
      </c>
      <c r="H157" s="34"/>
      <c r="I157" s="35" t="s">
        <v>1799</v>
      </c>
      <c r="J157" s="34"/>
      <c r="K157" s="34"/>
      <c r="L157" s="35"/>
      <c r="M157" s="35" t="s">
        <v>1799</v>
      </c>
      <c r="N157" s="34"/>
      <c r="O157" s="36"/>
    </row>
    <row r="158" spans="1:15" s="142" customFormat="1" ht="26.25" customHeight="1" x14ac:dyDescent="0.2">
      <c r="A158" s="711"/>
      <c r="B158" s="141" t="s">
        <v>1149</v>
      </c>
      <c r="C158" s="706"/>
      <c r="D158" s="721"/>
      <c r="E158" s="721"/>
      <c r="F158" s="141"/>
      <c r="G158" s="35" t="s">
        <v>1799</v>
      </c>
      <c r="H158" s="34"/>
      <c r="I158" s="35" t="s">
        <v>1799</v>
      </c>
      <c r="J158" s="34"/>
      <c r="K158" s="34"/>
      <c r="L158" s="35"/>
      <c r="M158" s="35" t="s">
        <v>1799</v>
      </c>
      <c r="N158" s="34"/>
      <c r="O158" s="36"/>
    </row>
    <row r="159" spans="1:15" s="142" customFormat="1" ht="26.25" customHeight="1" x14ac:dyDescent="0.2">
      <c r="A159" s="711"/>
      <c r="B159" s="141" t="s">
        <v>1150</v>
      </c>
      <c r="C159" s="706"/>
      <c r="D159" s="721"/>
      <c r="E159" s="721"/>
      <c r="F159" s="141"/>
      <c r="G159" s="35" t="s">
        <v>1799</v>
      </c>
      <c r="H159" s="34"/>
      <c r="I159" s="35" t="s">
        <v>1799</v>
      </c>
      <c r="J159" s="34"/>
      <c r="K159" s="34"/>
      <c r="L159" s="35" t="s">
        <v>1799</v>
      </c>
      <c r="M159" s="35"/>
      <c r="N159" s="34"/>
      <c r="O159" s="36"/>
    </row>
    <row r="160" spans="1:15" s="142" customFormat="1" ht="26.25" customHeight="1" x14ac:dyDescent="0.2">
      <c r="A160" s="711"/>
      <c r="B160" s="141" t="s">
        <v>1151</v>
      </c>
      <c r="C160" s="706"/>
      <c r="D160" s="721"/>
      <c r="E160" s="721"/>
      <c r="F160" s="141"/>
      <c r="G160" s="35" t="s">
        <v>1799</v>
      </c>
      <c r="H160" s="34"/>
      <c r="I160" s="35" t="s">
        <v>1799</v>
      </c>
      <c r="J160" s="34"/>
      <c r="K160" s="34"/>
      <c r="L160" s="35"/>
      <c r="M160" s="35" t="s">
        <v>1799</v>
      </c>
      <c r="N160" s="34"/>
      <c r="O160" s="36"/>
    </row>
    <row r="161" spans="1:15" s="142" customFormat="1" ht="26.25" customHeight="1" x14ac:dyDescent="0.2">
      <c r="A161" s="711"/>
      <c r="B161" s="141" t="s">
        <v>1152</v>
      </c>
      <c r="C161" s="706"/>
      <c r="D161" s="721"/>
      <c r="E161" s="721"/>
      <c r="F161" s="141"/>
      <c r="G161" s="35" t="s">
        <v>1799</v>
      </c>
      <c r="H161" s="34"/>
      <c r="I161" s="35" t="s">
        <v>1799</v>
      </c>
      <c r="J161" s="34"/>
      <c r="K161" s="34"/>
      <c r="L161" s="35"/>
      <c r="M161" s="35" t="s">
        <v>1799</v>
      </c>
      <c r="N161" s="34"/>
      <c r="O161" s="36"/>
    </row>
    <row r="162" spans="1:15" s="142" customFormat="1" ht="26.25" customHeight="1" x14ac:dyDescent="0.2">
      <c r="A162" s="711"/>
      <c r="B162" s="141" t="s">
        <v>1153</v>
      </c>
      <c r="C162" s="706"/>
      <c r="D162" s="721"/>
      <c r="E162" s="721"/>
      <c r="F162" s="141"/>
      <c r="G162" s="35" t="s">
        <v>1799</v>
      </c>
      <c r="H162" s="34"/>
      <c r="I162" s="35" t="s">
        <v>1799</v>
      </c>
      <c r="J162" s="34"/>
      <c r="K162" s="34"/>
      <c r="L162" s="35" t="s">
        <v>1799</v>
      </c>
      <c r="M162" s="35"/>
      <c r="N162" s="34"/>
      <c r="O162" s="36"/>
    </row>
    <row r="163" spans="1:15" s="142" customFormat="1" ht="26.25" customHeight="1" x14ac:dyDescent="0.2">
      <c r="A163" s="711"/>
      <c r="B163" s="141" t="s">
        <v>1154</v>
      </c>
      <c r="C163" s="706"/>
      <c r="D163" s="721"/>
      <c r="E163" s="721"/>
      <c r="F163" s="141"/>
      <c r="G163" s="35" t="s">
        <v>1799</v>
      </c>
      <c r="H163" s="34"/>
      <c r="I163" s="35" t="s">
        <v>1799</v>
      </c>
      <c r="J163" s="34"/>
      <c r="K163" s="34"/>
      <c r="L163" s="35"/>
      <c r="M163" s="35" t="s">
        <v>1799</v>
      </c>
      <c r="N163" s="34"/>
      <c r="O163" s="36"/>
    </row>
    <row r="164" spans="1:15" s="142" customFormat="1" ht="26.25" customHeight="1" x14ac:dyDescent="0.2">
      <c r="A164" s="711"/>
      <c r="B164" s="141" t="s">
        <v>1155</v>
      </c>
      <c r="C164" s="706"/>
      <c r="D164" s="721"/>
      <c r="E164" s="721"/>
      <c r="F164" s="141"/>
      <c r="G164" s="35" t="s">
        <v>1799</v>
      </c>
      <c r="H164" s="34"/>
      <c r="I164" s="35" t="s">
        <v>1799</v>
      </c>
      <c r="J164" s="34"/>
      <c r="K164" s="34"/>
      <c r="L164" s="35" t="s">
        <v>1799</v>
      </c>
      <c r="M164" s="35"/>
      <c r="N164" s="34"/>
      <c r="O164" s="36"/>
    </row>
    <row r="165" spans="1:15" s="142" customFormat="1" ht="26.25" customHeight="1" x14ac:dyDescent="0.2">
      <c r="A165" s="711"/>
      <c r="B165" s="141" t="s">
        <v>1156</v>
      </c>
      <c r="C165" s="706"/>
      <c r="D165" s="721"/>
      <c r="E165" s="721"/>
      <c r="F165" s="141"/>
      <c r="G165" s="35" t="s">
        <v>1799</v>
      </c>
      <c r="H165" s="34"/>
      <c r="I165" s="35" t="s">
        <v>1799</v>
      </c>
      <c r="J165" s="34"/>
      <c r="K165" s="34"/>
      <c r="L165" s="35"/>
      <c r="M165" s="35" t="s">
        <v>1799</v>
      </c>
      <c r="N165" s="34"/>
      <c r="O165" s="36"/>
    </row>
    <row r="166" spans="1:15" s="142" customFormat="1" ht="26.25" customHeight="1" x14ac:dyDescent="0.2">
      <c r="A166" s="711"/>
      <c r="B166" s="141" t="s">
        <v>1157</v>
      </c>
      <c r="C166" s="706"/>
      <c r="D166" s="721"/>
      <c r="E166" s="721"/>
      <c r="F166" s="141"/>
      <c r="G166" s="35" t="s">
        <v>1799</v>
      </c>
      <c r="H166" s="34"/>
      <c r="I166" s="35" t="s">
        <v>1799</v>
      </c>
      <c r="J166" s="34"/>
      <c r="K166" s="34"/>
      <c r="L166" s="35"/>
      <c r="M166" s="35" t="s">
        <v>1799</v>
      </c>
      <c r="N166" s="34"/>
      <c r="O166" s="36"/>
    </row>
    <row r="167" spans="1:15" s="142" customFormat="1" ht="26.25" customHeight="1" x14ac:dyDescent="0.2">
      <c r="A167" s="711"/>
      <c r="B167" s="141" t="s">
        <v>1158</v>
      </c>
      <c r="C167" s="706"/>
      <c r="D167" s="721"/>
      <c r="E167" s="721"/>
      <c r="F167" s="141"/>
      <c r="G167" s="35" t="s">
        <v>1799</v>
      </c>
      <c r="H167" s="34"/>
      <c r="I167" s="35" t="s">
        <v>1799</v>
      </c>
      <c r="J167" s="34"/>
      <c r="K167" s="34"/>
      <c r="L167" s="35" t="s">
        <v>1799</v>
      </c>
      <c r="M167" s="35"/>
      <c r="N167" s="34"/>
      <c r="O167" s="36"/>
    </row>
    <row r="168" spans="1:15" s="142" customFormat="1" ht="26.25" customHeight="1" x14ac:dyDescent="0.2">
      <c r="A168" s="711"/>
      <c r="B168" s="141" t="s">
        <v>1159</v>
      </c>
      <c r="C168" s="706"/>
      <c r="D168" s="721"/>
      <c r="E168" s="721"/>
      <c r="F168" s="141"/>
      <c r="G168" s="35" t="s">
        <v>1799</v>
      </c>
      <c r="H168" s="34"/>
      <c r="I168" s="35" t="s">
        <v>1799</v>
      </c>
      <c r="J168" s="34"/>
      <c r="K168" s="34"/>
      <c r="L168" s="35"/>
      <c r="M168" s="35" t="s">
        <v>1799</v>
      </c>
      <c r="N168" s="34"/>
      <c r="O168" s="36"/>
    </row>
    <row r="169" spans="1:15" s="142" customFormat="1" ht="26.25" customHeight="1" x14ac:dyDescent="0.2">
      <c r="A169" s="711"/>
      <c r="B169" s="141" t="s">
        <v>1160</v>
      </c>
      <c r="C169" s="706"/>
      <c r="D169" s="721"/>
      <c r="E169" s="721"/>
      <c r="F169" s="141"/>
      <c r="G169" s="35" t="s">
        <v>1799</v>
      </c>
      <c r="H169" s="34"/>
      <c r="I169" s="35" t="s">
        <v>1799</v>
      </c>
      <c r="J169" s="34"/>
      <c r="K169" s="34"/>
      <c r="L169" s="35"/>
      <c r="M169" s="35" t="s">
        <v>1799</v>
      </c>
      <c r="N169" s="34"/>
      <c r="O169" s="36"/>
    </row>
    <row r="170" spans="1:15" s="142" customFormat="1" ht="26.25" customHeight="1" x14ac:dyDescent="0.2">
      <c r="A170" s="711"/>
      <c r="B170" s="141" t="s">
        <v>1161</v>
      </c>
      <c r="C170" s="706"/>
      <c r="D170" s="721"/>
      <c r="E170" s="721"/>
      <c r="F170" s="141"/>
      <c r="G170" s="35" t="s">
        <v>1799</v>
      </c>
      <c r="H170" s="34"/>
      <c r="I170" s="35" t="s">
        <v>1799</v>
      </c>
      <c r="J170" s="34"/>
      <c r="K170" s="34"/>
      <c r="L170" s="35"/>
      <c r="M170" s="35" t="s">
        <v>1799</v>
      </c>
      <c r="N170" s="34"/>
      <c r="O170" s="36"/>
    </row>
    <row r="171" spans="1:15" s="142" customFormat="1" ht="26.25" customHeight="1" x14ac:dyDescent="0.2">
      <c r="A171" s="711"/>
      <c r="B171" s="141" t="s">
        <v>1162</v>
      </c>
      <c r="C171" s="706"/>
      <c r="D171" s="721"/>
      <c r="E171" s="721"/>
      <c r="F171" s="141"/>
      <c r="G171" s="35" t="s">
        <v>1799</v>
      </c>
      <c r="H171" s="34"/>
      <c r="I171" s="35" t="s">
        <v>1799</v>
      </c>
      <c r="J171" s="34"/>
      <c r="K171" s="34"/>
      <c r="L171" s="35" t="s">
        <v>1799</v>
      </c>
      <c r="M171" s="35"/>
      <c r="N171" s="34"/>
      <c r="O171" s="36"/>
    </row>
    <row r="172" spans="1:15" s="142" customFormat="1" ht="26.25" customHeight="1" x14ac:dyDescent="0.2">
      <c r="A172" s="711"/>
      <c r="B172" s="141" t="s">
        <v>1163</v>
      </c>
      <c r="C172" s="706"/>
      <c r="D172" s="721"/>
      <c r="E172" s="721"/>
      <c r="F172" s="141"/>
      <c r="G172" s="35" t="s">
        <v>1799</v>
      </c>
      <c r="H172" s="34"/>
      <c r="I172" s="35" t="s">
        <v>1799</v>
      </c>
      <c r="J172" s="34"/>
      <c r="K172" s="34"/>
      <c r="L172" s="35"/>
      <c r="M172" s="35" t="s">
        <v>1799</v>
      </c>
      <c r="N172" s="34"/>
      <c r="O172" s="36"/>
    </row>
    <row r="173" spans="1:15" s="142" customFormat="1" ht="26.25" customHeight="1" x14ac:dyDescent="0.2">
      <c r="A173" s="711"/>
      <c r="B173" s="141" t="s">
        <v>1164</v>
      </c>
      <c r="C173" s="706"/>
      <c r="D173" s="721"/>
      <c r="E173" s="721"/>
      <c r="F173" s="141"/>
      <c r="G173" s="35" t="s">
        <v>1799</v>
      </c>
      <c r="H173" s="34"/>
      <c r="I173" s="35" t="s">
        <v>1799</v>
      </c>
      <c r="J173" s="34"/>
      <c r="K173" s="34"/>
      <c r="L173" s="35" t="s">
        <v>1799</v>
      </c>
      <c r="M173" s="35"/>
      <c r="N173" s="34"/>
      <c r="O173" s="36"/>
    </row>
    <row r="174" spans="1:15" s="142" customFormat="1" ht="26.25" customHeight="1" x14ac:dyDescent="0.2">
      <c r="A174" s="711"/>
      <c r="B174" s="141" t="s">
        <v>1165</v>
      </c>
      <c r="C174" s="706"/>
      <c r="D174" s="721"/>
      <c r="E174" s="721"/>
      <c r="F174" s="141"/>
      <c r="G174" s="35" t="s">
        <v>1799</v>
      </c>
      <c r="H174" s="34"/>
      <c r="I174" s="35" t="s">
        <v>1799</v>
      </c>
      <c r="J174" s="34"/>
      <c r="K174" s="34"/>
      <c r="L174" s="35"/>
      <c r="M174" s="35" t="s">
        <v>1799</v>
      </c>
      <c r="N174" s="34"/>
      <c r="O174" s="36"/>
    </row>
    <row r="175" spans="1:15" s="142" customFormat="1" ht="26.25" customHeight="1" x14ac:dyDescent="0.2">
      <c r="A175" s="711"/>
      <c r="B175" s="141" t="s">
        <v>1166</v>
      </c>
      <c r="C175" s="706"/>
      <c r="D175" s="721"/>
      <c r="E175" s="721"/>
      <c r="F175" s="141"/>
      <c r="G175" s="35" t="s">
        <v>1799</v>
      </c>
      <c r="H175" s="34"/>
      <c r="I175" s="35" t="s">
        <v>1799</v>
      </c>
      <c r="J175" s="34"/>
      <c r="K175" s="34"/>
      <c r="L175" s="35"/>
      <c r="M175" s="35" t="s">
        <v>1799</v>
      </c>
      <c r="N175" s="34"/>
      <c r="O175" s="36"/>
    </row>
    <row r="176" spans="1:15" s="142" customFormat="1" ht="26.25" customHeight="1" x14ac:dyDescent="0.2">
      <c r="A176" s="711"/>
      <c r="B176" s="141" t="s">
        <v>1167</v>
      </c>
      <c r="C176" s="706"/>
      <c r="D176" s="721"/>
      <c r="E176" s="721"/>
      <c r="F176" s="141"/>
      <c r="G176" s="35" t="s">
        <v>1799</v>
      </c>
      <c r="H176" s="34"/>
      <c r="I176" s="35" t="s">
        <v>1799</v>
      </c>
      <c r="J176" s="34"/>
      <c r="K176" s="34"/>
      <c r="L176" s="35"/>
      <c r="M176" s="35" t="s">
        <v>1799</v>
      </c>
      <c r="N176" s="34"/>
      <c r="O176" s="36"/>
    </row>
    <row r="177" spans="1:15" s="142" customFormat="1" ht="26.25" customHeight="1" x14ac:dyDescent="0.2">
      <c r="A177" s="711"/>
      <c r="B177" s="141" t="s">
        <v>1168</v>
      </c>
      <c r="C177" s="706"/>
      <c r="D177" s="721"/>
      <c r="E177" s="721"/>
      <c r="F177" s="141"/>
      <c r="G177" s="35" t="s">
        <v>1799</v>
      </c>
      <c r="H177" s="34"/>
      <c r="I177" s="35" t="s">
        <v>1799</v>
      </c>
      <c r="J177" s="34"/>
      <c r="K177" s="34"/>
      <c r="L177" s="35" t="s">
        <v>1799</v>
      </c>
      <c r="M177" s="35"/>
      <c r="N177" s="34"/>
      <c r="O177" s="36"/>
    </row>
    <row r="178" spans="1:15" s="142" customFormat="1" ht="26.25" customHeight="1" x14ac:dyDescent="0.2">
      <c r="A178" s="711"/>
      <c r="B178" s="141" t="s">
        <v>1169</v>
      </c>
      <c r="C178" s="706"/>
      <c r="D178" s="721"/>
      <c r="E178" s="721"/>
      <c r="F178" s="141"/>
      <c r="G178" s="35" t="s">
        <v>1799</v>
      </c>
      <c r="H178" s="34"/>
      <c r="I178" s="35" t="s">
        <v>1799</v>
      </c>
      <c r="J178" s="34"/>
      <c r="K178" s="34"/>
      <c r="L178" s="35"/>
      <c r="M178" s="35" t="s">
        <v>1799</v>
      </c>
      <c r="N178" s="34"/>
      <c r="O178" s="36"/>
    </row>
    <row r="179" spans="1:15" s="142" customFormat="1" ht="26.25" customHeight="1" x14ac:dyDescent="0.2">
      <c r="A179" s="711"/>
      <c r="B179" s="141" t="s">
        <v>1170</v>
      </c>
      <c r="C179" s="706"/>
      <c r="D179" s="721"/>
      <c r="E179" s="721"/>
      <c r="F179" s="141"/>
      <c r="G179" s="35" t="s">
        <v>1799</v>
      </c>
      <c r="H179" s="34"/>
      <c r="I179" s="35" t="s">
        <v>1799</v>
      </c>
      <c r="J179" s="34"/>
      <c r="K179" s="34"/>
      <c r="L179" s="35"/>
      <c r="M179" s="35" t="s">
        <v>1799</v>
      </c>
      <c r="N179" s="34"/>
      <c r="O179" s="36"/>
    </row>
    <row r="180" spans="1:15" s="142" customFormat="1" ht="26.25" customHeight="1" x14ac:dyDescent="0.2">
      <c r="A180" s="711"/>
      <c r="B180" s="141" t="s">
        <v>1171</v>
      </c>
      <c r="C180" s="706"/>
      <c r="D180" s="721"/>
      <c r="E180" s="721"/>
      <c r="F180" s="141"/>
      <c r="G180" s="35" t="s">
        <v>1799</v>
      </c>
      <c r="H180" s="34"/>
      <c r="I180" s="35" t="s">
        <v>1799</v>
      </c>
      <c r="J180" s="34"/>
      <c r="K180" s="34"/>
      <c r="L180" s="35" t="s">
        <v>1799</v>
      </c>
      <c r="M180" s="35"/>
      <c r="N180" s="34"/>
      <c r="O180" s="36"/>
    </row>
    <row r="181" spans="1:15" s="142" customFormat="1" ht="26.25" customHeight="1" x14ac:dyDescent="0.2">
      <c r="A181" s="711"/>
      <c r="B181" s="141" t="s">
        <v>1172</v>
      </c>
      <c r="C181" s="706"/>
      <c r="D181" s="721"/>
      <c r="E181" s="721"/>
      <c r="F181" s="141"/>
      <c r="G181" s="35" t="s">
        <v>1799</v>
      </c>
      <c r="H181" s="34"/>
      <c r="I181" s="35" t="s">
        <v>1799</v>
      </c>
      <c r="J181" s="34"/>
      <c r="K181" s="34"/>
      <c r="L181" s="35"/>
      <c r="M181" s="35" t="s">
        <v>1799</v>
      </c>
      <c r="N181" s="34"/>
      <c r="O181" s="36"/>
    </row>
    <row r="182" spans="1:15" s="142" customFormat="1" ht="26.25" customHeight="1" x14ac:dyDescent="0.2">
      <c r="A182" s="711"/>
      <c r="B182" s="141" t="s">
        <v>1173</v>
      </c>
      <c r="C182" s="706"/>
      <c r="D182" s="721"/>
      <c r="E182" s="721"/>
      <c r="F182" s="141"/>
      <c r="G182" s="35" t="s">
        <v>1799</v>
      </c>
      <c r="H182" s="34"/>
      <c r="I182" s="35" t="s">
        <v>1799</v>
      </c>
      <c r="J182" s="34"/>
      <c r="K182" s="34"/>
      <c r="L182" s="35"/>
      <c r="M182" s="35" t="s">
        <v>1799</v>
      </c>
      <c r="N182" s="34"/>
      <c r="O182" s="36"/>
    </row>
    <row r="183" spans="1:15" s="142" customFormat="1" ht="26.25" customHeight="1" x14ac:dyDescent="0.2">
      <c r="A183" s="711"/>
      <c r="B183" s="141" t="s">
        <v>1174</v>
      </c>
      <c r="C183" s="706"/>
      <c r="D183" s="721"/>
      <c r="E183" s="721"/>
      <c r="F183" s="141"/>
      <c r="G183" s="35" t="s">
        <v>1799</v>
      </c>
      <c r="H183" s="34"/>
      <c r="I183" s="35" t="s">
        <v>1799</v>
      </c>
      <c r="J183" s="34"/>
      <c r="K183" s="34"/>
      <c r="L183" s="35"/>
      <c r="M183" s="35" t="s">
        <v>1799</v>
      </c>
      <c r="N183" s="34"/>
      <c r="O183" s="36"/>
    </row>
    <row r="184" spans="1:15" s="142" customFormat="1" ht="26.25" customHeight="1" x14ac:dyDescent="0.2">
      <c r="A184" s="711"/>
      <c r="B184" s="141" t="s">
        <v>1175</v>
      </c>
      <c r="C184" s="706"/>
      <c r="D184" s="721"/>
      <c r="E184" s="721"/>
      <c r="F184" s="141"/>
      <c r="G184" s="35" t="s">
        <v>1799</v>
      </c>
      <c r="H184" s="34"/>
      <c r="I184" s="35" t="s">
        <v>1799</v>
      </c>
      <c r="J184" s="34"/>
      <c r="K184" s="34"/>
      <c r="L184" s="35"/>
      <c r="M184" s="35" t="s">
        <v>1799</v>
      </c>
      <c r="N184" s="34"/>
      <c r="O184" s="36"/>
    </row>
    <row r="185" spans="1:15" s="142" customFormat="1" ht="26.25" customHeight="1" x14ac:dyDescent="0.2">
      <c r="A185" s="711"/>
      <c r="B185" s="141" t="s">
        <v>1176</v>
      </c>
      <c r="C185" s="706"/>
      <c r="D185" s="721"/>
      <c r="E185" s="721"/>
      <c r="F185" s="141"/>
      <c r="G185" s="35" t="s">
        <v>1799</v>
      </c>
      <c r="H185" s="34"/>
      <c r="I185" s="35" t="s">
        <v>1799</v>
      </c>
      <c r="J185" s="34"/>
      <c r="K185" s="34"/>
      <c r="L185" s="35" t="s">
        <v>1799</v>
      </c>
      <c r="M185" s="35"/>
      <c r="N185" s="34"/>
      <c r="O185" s="36"/>
    </row>
    <row r="186" spans="1:15" s="142" customFormat="1" ht="26.25" customHeight="1" x14ac:dyDescent="0.2">
      <c r="A186" s="711"/>
      <c r="B186" s="141" t="s">
        <v>1177</v>
      </c>
      <c r="C186" s="706"/>
      <c r="D186" s="721"/>
      <c r="E186" s="721"/>
      <c r="F186" s="141"/>
      <c r="G186" s="35" t="s">
        <v>1799</v>
      </c>
      <c r="H186" s="34"/>
      <c r="I186" s="35" t="s">
        <v>1799</v>
      </c>
      <c r="J186" s="34"/>
      <c r="K186" s="34"/>
      <c r="L186" s="35"/>
      <c r="M186" s="35" t="s">
        <v>1799</v>
      </c>
      <c r="N186" s="34"/>
      <c r="O186" s="36"/>
    </row>
    <row r="187" spans="1:15" s="142" customFormat="1" ht="40.5" customHeight="1" x14ac:dyDescent="0.2">
      <c r="A187" s="711" t="s">
        <v>2275</v>
      </c>
      <c r="B187" s="141" t="s">
        <v>752</v>
      </c>
      <c r="C187" s="706" t="s">
        <v>4774</v>
      </c>
      <c r="D187" s="162">
        <v>5716.24</v>
      </c>
      <c r="E187" s="721"/>
      <c r="F187" s="141"/>
      <c r="G187" s="35" t="s">
        <v>1799</v>
      </c>
      <c r="H187" s="34"/>
      <c r="I187" s="35" t="s">
        <v>1799</v>
      </c>
      <c r="J187" s="34"/>
      <c r="K187" s="34"/>
      <c r="L187" s="35"/>
      <c r="M187" s="35" t="s">
        <v>1799</v>
      </c>
      <c r="N187" s="34"/>
      <c r="O187" s="36"/>
    </row>
    <row r="188" spans="1:15" s="142" customFormat="1" ht="40.5" customHeight="1" x14ac:dyDescent="0.2">
      <c r="A188" s="711"/>
      <c r="B188" s="141" t="s">
        <v>679</v>
      </c>
      <c r="C188" s="706"/>
      <c r="D188" s="162">
        <v>584</v>
      </c>
      <c r="E188" s="721"/>
      <c r="F188" s="141"/>
      <c r="G188" s="35" t="s">
        <v>1799</v>
      </c>
      <c r="H188" s="34"/>
      <c r="I188" s="35" t="s">
        <v>1799</v>
      </c>
      <c r="J188" s="34"/>
      <c r="K188" s="34"/>
      <c r="L188" s="35" t="s">
        <v>1799</v>
      </c>
      <c r="M188" s="35"/>
      <c r="N188" s="34"/>
      <c r="O188" s="36"/>
    </row>
    <row r="189" spans="1:15" s="142" customFormat="1" ht="40.5" customHeight="1" x14ac:dyDescent="0.2">
      <c r="A189" s="150" t="s">
        <v>2276</v>
      </c>
      <c r="B189" s="141" t="s">
        <v>1178</v>
      </c>
      <c r="C189" s="141" t="s">
        <v>4775</v>
      </c>
      <c r="D189" s="162">
        <v>169.5</v>
      </c>
      <c r="E189" s="40">
        <v>5232</v>
      </c>
      <c r="F189" s="141"/>
      <c r="G189" s="35" t="s">
        <v>1799</v>
      </c>
      <c r="H189" s="34"/>
      <c r="I189" s="35" t="s">
        <v>1799</v>
      </c>
      <c r="J189" s="34"/>
      <c r="K189" s="34"/>
      <c r="L189" s="35"/>
      <c r="M189" s="35" t="s">
        <v>1799</v>
      </c>
      <c r="N189" s="34"/>
      <c r="O189" s="36"/>
    </row>
    <row r="190" spans="1:15" s="142" customFormat="1" ht="40.5" customHeight="1" x14ac:dyDescent="0.2">
      <c r="A190" s="711" t="s">
        <v>2277</v>
      </c>
      <c r="B190" s="141" t="s">
        <v>1091</v>
      </c>
      <c r="C190" s="706" t="s">
        <v>4723</v>
      </c>
      <c r="D190" s="162">
        <v>1549.71</v>
      </c>
      <c r="E190" s="721" t="s">
        <v>1226</v>
      </c>
      <c r="F190" s="141"/>
      <c r="G190" s="35" t="s">
        <v>1799</v>
      </c>
      <c r="H190" s="34"/>
      <c r="I190" s="35" t="s">
        <v>1799</v>
      </c>
      <c r="J190" s="34"/>
      <c r="K190" s="34"/>
      <c r="L190" s="35" t="s">
        <v>1799</v>
      </c>
      <c r="M190" s="35"/>
      <c r="N190" s="34"/>
      <c r="O190" s="36"/>
    </row>
    <row r="191" spans="1:15" s="142" customFormat="1" ht="40.5" customHeight="1" x14ac:dyDescent="0.2">
      <c r="A191" s="711"/>
      <c r="B191" s="141" t="s">
        <v>1092</v>
      </c>
      <c r="C191" s="706"/>
      <c r="D191" s="162">
        <v>1549.71</v>
      </c>
      <c r="E191" s="721"/>
      <c r="F191" s="141"/>
      <c r="G191" s="35" t="s">
        <v>1799</v>
      </c>
      <c r="H191" s="34"/>
      <c r="I191" s="35" t="s">
        <v>1799</v>
      </c>
      <c r="J191" s="34"/>
      <c r="K191" s="34"/>
      <c r="L191" s="35" t="s">
        <v>1799</v>
      </c>
      <c r="M191" s="35"/>
      <c r="N191" s="34"/>
      <c r="O191" s="36"/>
    </row>
    <row r="192" spans="1:15" s="142" customFormat="1" ht="40.5" customHeight="1" x14ac:dyDescent="0.2">
      <c r="A192" s="711" t="s">
        <v>2278</v>
      </c>
      <c r="B192" s="141" t="s">
        <v>1091</v>
      </c>
      <c r="C192" s="706" t="s">
        <v>4723</v>
      </c>
      <c r="D192" s="162">
        <v>1549.71</v>
      </c>
      <c r="E192" s="721" t="s">
        <v>1226</v>
      </c>
      <c r="F192" s="141"/>
      <c r="G192" s="35" t="s">
        <v>1799</v>
      </c>
      <c r="H192" s="34"/>
      <c r="I192" s="35" t="s">
        <v>1799</v>
      </c>
      <c r="J192" s="34"/>
      <c r="K192" s="34"/>
      <c r="L192" s="35" t="s">
        <v>1799</v>
      </c>
      <c r="M192" s="35" t="s">
        <v>1799</v>
      </c>
      <c r="N192" s="34"/>
      <c r="O192" s="36"/>
    </row>
    <row r="193" spans="1:15" s="142" customFormat="1" ht="40.5" customHeight="1" x14ac:dyDescent="0.2">
      <c r="A193" s="711"/>
      <c r="B193" s="141" t="s">
        <v>1092</v>
      </c>
      <c r="C193" s="706"/>
      <c r="D193" s="162">
        <v>1549.71</v>
      </c>
      <c r="E193" s="721"/>
      <c r="F193" s="141"/>
      <c r="G193" s="35" t="s">
        <v>1799</v>
      </c>
      <c r="H193" s="34"/>
      <c r="I193" s="35" t="s">
        <v>1799</v>
      </c>
      <c r="J193" s="34"/>
      <c r="K193" s="34"/>
      <c r="L193" s="35" t="s">
        <v>1799</v>
      </c>
      <c r="M193" s="35"/>
      <c r="N193" s="34"/>
      <c r="O193" s="36"/>
    </row>
    <row r="194" spans="1:15" s="142" customFormat="1" ht="40.5" customHeight="1" x14ac:dyDescent="0.2">
      <c r="A194" s="711" t="s">
        <v>2279</v>
      </c>
      <c r="B194" s="141" t="s">
        <v>67</v>
      </c>
      <c r="C194" s="706" t="s">
        <v>4776</v>
      </c>
      <c r="D194" s="162">
        <v>254.25</v>
      </c>
      <c r="E194" s="40">
        <v>5233</v>
      </c>
      <c r="F194" s="141"/>
      <c r="G194" s="35" t="s">
        <v>1799</v>
      </c>
      <c r="H194" s="34"/>
      <c r="I194" s="35" t="s">
        <v>1799</v>
      </c>
      <c r="J194" s="34"/>
      <c r="K194" s="34"/>
      <c r="L194" s="35"/>
      <c r="M194" s="35" t="s">
        <v>1799</v>
      </c>
      <c r="N194" s="34"/>
      <c r="O194" s="36"/>
    </row>
    <row r="195" spans="1:15" s="142" customFormat="1" ht="40.5" customHeight="1" x14ac:dyDescent="0.2">
      <c r="A195" s="711"/>
      <c r="B195" s="141" t="s">
        <v>83</v>
      </c>
      <c r="C195" s="706"/>
      <c r="D195" s="162">
        <v>255.67</v>
      </c>
      <c r="E195" s="40">
        <v>5234</v>
      </c>
      <c r="F195" s="141"/>
      <c r="G195" s="35" t="s">
        <v>1799</v>
      </c>
      <c r="H195" s="34"/>
      <c r="I195" s="35" t="s">
        <v>1799</v>
      </c>
      <c r="J195" s="34"/>
      <c r="K195" s="34"/>
      <c r="L195" s="35"/>
      <c r="M195" s="35" t="s">
        <v>1799</v>
      </c>
      <c r="N195" s="34"/>
      <c r="O195" s="36"/>
    </row>
    <row r="196" spans="1:15" s="142" customFormat="1" ht="40.5" customHeight="1" x14ac:dyDescent="0.2">
      <c r="A196" s="150" t="s">
        <v>2280</v>
      </c>
      <c r="B196" s="141" t="s">
        <v>1179</v>
      </c>
      <c r="C196" s="141" t="s">
        <v>4777</v>
      </c>
      <c r="D196" s="162">
        <v>2725</v>
      </c>
      <c r="E196" s="40">
        <v>5235</v>
      </c>
      <c r="F196" s="141"/>
      <c r="G196" s="35" t="s">
        <v>1799</v>
      </c>
      <c r="H196" s="34"/>
      <c r="I196" s="35" t="s">
        <v>1799</v>
      </c>
      <c r="J196" s="34"/>
      <c r="K196" s="34"/>
      <c r="L196" s="35"/>
      <c r="M196" s="35" t="s">
        <v>1799</v>
      </c>
      <c r="N196" s="34"/>
      <c r="O196" s="36"/>
    </row>
    <row r="197" spans="1:15" s="142" customFormat="1" ht="40.5" customHeight="1" x14ac:dyDescent="0.2">
      <c r="A197" s="711" t="s">
        <v>2281</v>
      </c>
      <c r="B197" s="141" t="s">
        <v>67</v>
      </c>
      <c r="C197" s="706" t="s">
        <v>4778</v>
      </c>
      <c r="D197" s="162">
        <v>275.44</v>
      </c>
      <c r="E197" s="40">
        <v>5236</v>
      </c>
      <c r="F197" s="141"/>
      <c r="G197" s="35" t="s">
        <v>1799</v>
      </c>
      <c r="H197" s="34"/>
      <c r="I197" s="35" t="s">
        <v>1799</v>
      </c>
      <c r="J197" s="34"/>
      <c r="K197" s="34"/>
      <c r="L197" s="35" t="s">
        <v>1799</v>
      </c>
      <c r="M197" s="35"/>
      <c r="N197" s="34"/>
      <c r="O197" s="36"/>
    </row>
    <row r="198" spans="1:15" s="142" customFormat="1" ht="40.5" customHeight="1" x14ac:dyDescent="0.2">
      <c r="A198" s="711"/>
      <c r="B198" s="141" t="s">
        <v>1111</v>
      </c>
      <c r="C198" s="706"/>
      <c r="D198" s="162">
        <v>276.98</v>
      </c>
      <c r="E198" s="40">
        <v>5237</v>
      </c>
      <c r="F198" s="141"/>
      <c r="G198" s="35" t="s">
        <v>1799</v>
      </c>
      <c r="H198" s="34"/>
      <c r="I198" s="35" t="s">
        <v>1799</v>
      </c>
      <c r="J198" s="34"/>
      <c r="K198" s="34"/>
      <c r="L198" s="35"/>
      <c r="M198" s="35" t="s">
        <v>1799</v>
      </c>
      <c r="N198" s="34"/>
      <c r="O198" s="36"/>
    </row>
    <row r="199" spans="1:15" s="142" customFormat="1" ht="40.5" customHeight="1" x14ac:dyDescent="0.2">
      <c r="A199" s="150" t="s">
        <v>2282</v>
      </c>
      <c r="B199" s="141" t="s">
        <v>752</v>
      </c>
      <c r="C199" s="141" t="s">
        <v>4469</v>
      </c>
      <c r="D199" s="162">
        <v>264.77999999999997</v>
      </c>
      <c r="E199" s="40">
        <v>5238</v>
      </c>
      <c r="F199" s="141"/>
      <c r="G199" s="35" t="s">
        <v>1799</v>
      </c>
      <c r="H199" s="34"/>
      <c r="I199" s="35" t="s">
        <v>1799</v>
      </c>
      <c r="J199" s="34"/>
      <c r="K199" s="34"/>
      <c r="L199" s="35" t="s">
        <v>1799</v>
      </c>
      <c r="M199" s="35"/>
      <c r="N199" s="34"/>
      <c r="O199" s="36"/>
    </row>
    <row r="200" spans="1:15" s="142" customFormat="1" ht="40.5" customHeight="1" x14ac:dyDescent="0.2">
      <c r="A200" s="711" t="s">
        <v>2283</v>
      </c>
      <c r="B200" s="141" t="s">
        <v>1180</v>
      </c>
      <c r="C200" s="706" t="s">
        <v>4779</v>
      </c>
      <c r="D200" s="162">
        <v>63.19</v>
      </c>
      <c r="E200" s="40">
        <v>5240</v>
      </c>
      <c r="F200" s="141"/>
      <c r="G200" s="35" t="s">
        <v>1799</v>
      </c>
      <c r="H200" s="34"/>
      <c r="I200" s="35" t="s">
        <v>1799</v>
      </c>
      <c r="J200" s="34"/>
      <c r="K200" s="34"/>
      <c r="L200" s="35" t="s">
        <v>1799</v>
      </c>
      <c r="M200" s="35"/>
      <c r="N200" s="34"/>
      <c r="O200" s="36"/>
    </row>
    <row r="201" spans="1:15" s="142" customFormat="1" ht="40.5" customHeight="1" x14ac:dyDescent="0.2">
      <c r="A201" s="711"/>
      <c r="B201" s="141" t="s">
        <v>67</v>
      </c>
      <c r="C201" s="706"/>
      <c r="D201" s="162">
        <v>43.25</v>
      </c>
      <c r="E201" s="40">
        <v>5241</v>
      </c>
      <c r="F201" s="141"/>
      <c r="G201" s="35" t="s">
        <v>1799</v>
      </c>
      <c r="H201" s="34"/>
      <c r="I201" s="35" t="s">
        <v>1799</v>
      </c>
      <c r="J201" s="34"/>
      <c r="K201" s="34"/>
      <c r="L201" s="35" t="s">
        <v>1799</v>
      </c>
      <c r="M201" s="35"/>
      <c r="N201" s="34"/>
      <c r="O201" s="36"/>
    </row>
    <row r="202" spans="1:15" s="142" customFormat="1" ht="40.5" customHeight="1" x14ac:dyDescent="0.2">
      <c r="A202" s="150" t="s">
        <v>2284</v>
      </c>
      <c r="B202" s="141" t="s">
        <v>764</v>
      </c>
      <c r="C202" s="141" t="s">
        <v>4759</v>
      </c>
      <c r="D202" s="162">
        <v>91.53</v>
      </c>
      <c r="E202" s="40">
        <v>5239</v>
      </c>
      <c r="F202" s="141"/>
      <c r="G202" s="35" t="s">
        <v>1799</v>
      </c>
      <c r="H202" s="34"/>
      <c r="I202" s="35" t="s">
        <v>1799</v>
      </c>
      <c r="J202" s="34"/>
      <c r="K202" s="34"/>
      <c r="L202" s="35" t="s">
        <v>1799</v>
      </c>
      <c r="M202" s="35"/>
      <c r="N202" s="34"/>
      <c r="O202" s="36"/>
    </row>
    <row r="203" spans="1:15" s="142" customFormat="1" ht="40.5" customHeight="1" x14ac:dyDescent="0.2">
      <c r="A203" s="150" t="s">
        <v>2285</v>
      </c>
      <c r="B203" s="141" t="s">
        <v>764</v>
      </c>
      <c r="C203" s="141" t="s">
        <v>4759</v>
      </c>
      <c r="D203" s="162">
        <v>152.55000000000001</v>
      </c>
      <c r="E203" s="40">
        <v>5243</v>
      </c>
      <c r="F203" s="141"/>
      <c r="G203" s="35" t="s">
        <v>1799</v>
      </c>
      <c r="H203" s="34"/>
      <c r="I203" s="35" t="s">
        <v>1799</v>
      </c>
      <c r="J203" s="34"/>
      <c r="K203" s="34"/>
      <c r="L203" s="35" t="s">
        <v>1799</v>
      </c>
      <c r="M203" s="35"/>
      <c r="N203" s="34"/>
      <c r="O203" s="36"/>
    </row>
    <row r="204" spans="1:15" s="142" customFormat="1" ht="40.5" customHeight="1" x14ac:dyDescent="0.2">
      <c r="A204" s="711" t="s">
        <v>2286</v>
      </c>
      <c r="B204" s="141" t="s">
        <v>67</v>
      </c>
      <c r="C204" s="706" t="s">
        <v>4765</v>
      </c>
      <c r="D204" s="162">
        <v>423.75</v>
      </c>
      <c r="E204" s="40">
        <v>5244</v>
      </c>
      <c r="F204" s="141"/>
      <c r="G204" s="35" t="s">
        <v>1799</v>
      </c>
      <c r="H204" s="34"/>
      <c r="I204" s="35" t="s">
        <v>1799</v>
      </c>
      <c r="J204" s="34"/>
      <c r="K204" s="34"/>
      <c r="L204" s="35"/>
      <c r="M204" s="35" t="s">
        <v>1799</v>
      </c>
      <c r="N204" s="34"/>
      <c r="O204" s="36"/>
    </row>
    <row r="205" spans="1:15" s="142" customFormat="1" ht="40.5" customHeight="1" x14ac:dyDescent="0.2">
      <c r="A205" s="711"/>
      <c r="B205" s="141" t="s">
        <v>764</v>
      </c>
      <c r="C205" s="706"/>
      <c r="D205" s="162">
        <v>426.12</v>
      </c>
      <c r="E205" s="40">
        <v>5245</v>
      </c>
      <c r="F205" s="141"/>
      <c r="G205" s="35" t="s">
        <v>1799</v>
      </c>
      <c r="H205" s="34"/>
      <c r="I205" s="35" t="s">
        <v>1799</v>
      </c>
      <c r="J205" s="34"/>
      <c r="K205" s="34"/>
      <c r="L205" s="35"/>
      <c r="M205" s="35" t="s">
        <v>1799</v>
      </c>
      <c r="N205" s="34"/>
      <c r="O205" s="36"/>
    </row>
    <row r="206" spans="1:15" s="142" customFormat="1" ht="40.5" customHeight="1" x14ac:dyDescent="0.2">
      <c r="A206" s="150" t="s">
        <v>2287</v>
      </c>
      <c r="B206" s="141" t="s">
        <v>764</v>
      </c>
      <c r="C206" s="141" t="s">
        <v>4780</v>
      </c>
      <c r="D206" s="162">
        <v>91.53</v>
      </c>
      <c r="E206" s="40">
        <v>5246</v>
      </c>
      <c r="F206" s="141"/>
      <c r="G206" s="35" t="s">
        <v>1799</v>
      </c>
      <c r="H206" s="34"/>
      <c r="I206" s="35" t="s">
        <v>1799</v>
      </c>
      <c r="J206" s="34"/>
      <c r="K206" s="34"/>
      <c r="L206" s="35" t="s">
        <v>1799</v>
      </c>
      <c r="M206" s="35"/>
      <c r="N206" s="34"/>
      <c r="O206" s="36"/>
    </row>
    <row r="207" spans="1:15" s="142" customFormat="1" ht="40.5" customHeight="1" x14ac:dyDescent="0.2">
      <c r="A207" s="150" t="s">
        <v>2288</v>
      </c>
      <c r="B207" s="141" t="s">
        <v>1181</v>
      </c>
      <c r="C207" s="141" t="s">
        <v>3473</v>
      </c>
      <c r="D207" s="162">
        <v>1670.56</v>
      </c>
      <c r="E207" s="40">
        <v>5248</v>
      </c>
      <c r="F207" s="141"/>
      <c r="G207" s="35" t="s">
        <v>1799</v>
      </c>
      <c r="H207" s="34"/>
      <c r="I207" s="35" t="s">
        <v>1799</v>
      </c>
      <c r="J207" s="34"/>
      <c r="K207" s="34"/>
      <c r="L207" s="35"/>
      <c r="M207" s="35" t="s">
        <v>1799</v>
      </c>
      <c r="N207" s="34"/>
      <c r="O207" s="36"/>
    </row>
    <row r="208" spans="1:15" s="142" customFormat="1" ht="40.5" customHeight="1" x14ac:dyDescent="0.2">
      <c r="A208" s="150" t="s">
        <v>2289</v>
      </c>
      <c r="B208" s="141" t="s">
        <v>1130</v>
      </c>
      <c r="C208" s="141" t="s">
        <v>4781</v>
      </c>
      <c r="D208" s="162">
        <v>2800</v>
      </c>
      <c r="E208" s="40">
        <v>5253</v>
      </c>
      <c r="F208" s="141"/>
      <c r="G208" s="35" t="s">
        <v>1799</v>
      </c>
      <c r="H208" s="34"/>
      <c r="I208" s="35" t="s">
        <v>1799</v>
      </c>
      <c r="J208" s="34"/>
      <c r="K208" s="34"/>
      <c r="L208" s="35"/>
      <c r="M208" s="35" t="s">
        <v>1799</v>
      </c>
      <c r="N208" s="34"/>
      <c r="O208" s="36"/>
    </row>
    <row r="209" spans="1:15" s="142" customFormat="1" ht="40.5" customHeight="1" x14ac:dyDescent="0.2">
      <c r="A209" s="150" t="s">
        <v>2290</v>
      </c>
      <c r="B209" s="141" t="s">
        <v>766</v>
      </c>
      <c r="C209" s="141" t="s">
        <v>4782</v>
      </c>
      <c r="D209" s="162">
        <v>1892</v>
      </c>
      <c r="E209" s="40">
        <v>5251</v>
      </c>
      <c r="F209" s="141"/>
      <c r="G209" s="35" t="s">
        <v>1799</v>
      </c>
      <c r="H209" s="34"/>
      <c r="I209" s="35" t="s">
        <v>1799</v>
      </c>
      <c r="J209" s="34"/>
      <c r="K209" s="34"/>
      <c r="L209" s="35" t="s">
        <v>1799</v>
      </c>
      <c r="M209" s="35"/>
      <c r="N209" s="34"/>
      <c r="O209" s="36"/>
    </row>
    <row r="210" spans="1:15" s="142" customFormat="1" ht="75.75" customHeight="1" x14ac:dyDescent="0.2">
      <c r="A210" s="150" t="s">
        <v>2291</v>
      </c>
      <c r="B210" s="141" t="s">
        <v>1182</v>
      </c>
      <c r="C210" s="141" t="s">
        <v>3503</v>
      </c>
      <c r="D210" s="162">
        <v>2195.1999999999998</v>
      </c>
      <c r="E210" s="40" t="s">
        <v>1257</v>
      </c>
      <c r="F210" s="141"/>
      <c r="G210" s="35" t="s">
        <v>1799</v>
      </c>
      <c r="H210" s="34"/>
      <c r="I210" s="35" t="s">
        <v>1799</v>
      </c>
      <c r="J210" s="34"/>
      <c r="K210" s="34"/>
      <c r="L210" s="35" t="s">
        <v>1799</v>
      </c>
      <c r="M210" s="35"/>
      <c r="N210" s="34"/>
      <c r="O210" s="36"/>
    </row>
    <row r="211" spans="1:15" s="142" customFormat="1" ht="40.5" customHeight="1" x14ac:dyDescent="0.2">
      <c r="A211" s="150" t="s">
        <v>2292</v>
      </c>
      <c r="B211" s="141" t="s">
        <v>1183</v>
      </c>
      <c r="C211" s="141" t="s">
        <v>4783</v>
      </c>
      <c r="D211" s="162">
        <v>1900</v>
      </c>
      <c r="E211" s="40">
        <v>5252</v>
      </c>
      <c r="F211" s="141"/>
      <c r="G211" s="35" t="s">
        <v>1799</v>
      </c>
      <c r="H211" s="34"/>
      <c r="I211" s="35" t="s">
        <v>1799</v>
      </c>
      <c r="J211" s="34"/>
      <c r="K211" s="34"/>
      <c r="L211" s="35" t="s">
        <v>1799</v>
      </c>
      <c r="M211" s="35"/>
      <c r="N211" s="34"/>
      <c r="O211" s="36"/>
    </row>
    <row r="212" spans="1:15" s="142" customFormat="1" ht="40.5" customHeight="1" x14ac:dyDescent="0.2">
      <c r="A212" s="150" t="s">
        <v>2293</v>
      </c>
      <c r="B212" s="141" t="s">
        <v>752</v>
      </c>
      <c r="C212" s="141" t="s">
        <v>4469</v>
      </c>
      <c r="D212" s="162">
        <v>555.6</v>
      </c>
      <c r="E212" s="40">
        <v>5254</v>
      </c>
      <c r="F212" s="141"/>
      <c r="G212" s="35" t="s">
        <v>1799</v>
      </c>
      <c r="H212" s="34"/>
      <c r="I212" s="35" t="s">
        <v>1799</v>
      </c>
      <c r="J212" s="34"/>
      <c r="K212" s="34"/>
      <c r="L212" s="35" t="s">
        <v>1799</v>
      </c>
      <c r="M212" s="35"/>
      <c r="N212" s="34"/>
      <c r="O212" s="36"/>
    </row>
    <row r="213" spans="1:15" s="142" customFormat="1" ht="40.5" customHeight="1" x14ac:dyDescent="0.2">
      <c r="A213" s="150" t="s">
        <v>2294</v>
      </c>
      <c r="B213" s="141" t="s">
        <v>752</v>
      </c>
      <c r="C213" s="141" t="s">
        <v>4469</v>
      </c>
      <c r="D213" s="162">
        <v>396.66</v>
      </c>
      <c r="E213" s="40">
        <v>5256</v>
      </c>
      <c r="F213" s="141"/>
      <c r="G213" s="35" t="s">
        <v>1799</v>
      </c>
      <c r="H213" s="34"/>
      <c r="I213" s="35" t="s">
        <v>1799</v>
      </c>
      <c r="J213" s="34"/>
      <c r="K213" s="34"/>
      <c r="L213" s="35" t="s">
        <v>1799</v>
      </c>
      <c r="M213" s="35"/>
      <c r="N213" s="34"/>
      <c r="O213" s="36"/>
    </row>
    <row r="214" spans="1:15" s="142" customFormat="1" ht="40.5" customHeight="1" x14ac:dyDescent="0.2">
      <c r="A214" s="150" t="s">
        <v>2295</v>
      </c>
      <c r="B214" s="141" t="s">
        <v>1184</v>
      </c>
      <c r="C214" s="141" t="s">
        <v>4784</v>
      </c>
      <c r="D214" s="162">
        <v>360</v>
      </c>
      <c r="E214" s="40"/>
      <c r="F214" s="141"/>
      <c r="G214" s="35" t="s">
        <v>1799</v>
      </c>
      <c r="H214" s="34"/>
      <c r="I214" s="35" t="s">
        <v>1799</v>
      </c>
      <c r="J214" s="34"/>
      <c r="K214" s="34"/>
      <c r="L214" s="35"/>
      <c r="M214" s="35" t="s">
        <v>1799</v>
      </c>
      <c r="N214" s="34"/>
      <c r="O214" s="36"/>
    </row>
    <row r="215" spans="1:15" s="142" customFormat="1" ht="40.5" customHeight="1" x14ac:dyDescent="0.2">
      <c r="A215" s="150" t="s">
        <v>2296</v>
      </c>
      <c r="B215" s="141" t="s">
        <v>195</v>
      </c>
      <c r="C215" s="141" t="s">
        <v>4785</v>
      </c>
      <c r="D215" s="162">
        <v>536.75</v>
      </c>
      <c r="E215" s="40">
        <v>5257</v>
      </c>
      <c r="F215" s="141"/>
      <c r="G215" s="35" t="s">
        <v>1799</v>
      </c>
      <c r="H215" s="34"/>
      <c r="I215" s="35" t="s">
        <v>1799</v>
      </c>
      <c r="J215" s="34"/>
      <c r="K215" s="34"/>
      <c r="L215" s="35" t="s">
        <v>1799</v>
      </c>
      <c r="M215" s="35"/>
      <c r="N215" s="34"/>
      <c r="O215" s="36"/>
    </row>
    <row r="216" spans="1:15" s="142" customFormat="1" ht="40.5" customHeight="1" x14ac:dyDescent="0.2">
      <c r="A216" s="150" t="s">
        <v>2297</v>
      </c>
      <c r="B216" s="141" t="s">
        <v>1185</v>
      </c>
      <c r="C216" s="141" t="s">
        <v>4786</v>
      </c>
      <c r="D216" s="162">
        <v>293.8</v>
      </c>
      <c r="E216" s="40">
        <v>5258</v>
      </c>
      <c r="F216" s="141"/>
      <c r="G216" s="35" t="s">
        <v>1799</v>
      </c>
      <c r="H216" s="34"/>
      <c r="I216" s="35" t="s">
        <v>1799</v>
      </c>
      <c r="J216" s="34"/>
      <c r="K216" s="34"/>
      <c r="L216" s="35"/>
      <c r="M216" s="35" t="s">
        <v>1799</v>
      </c>
      <c r="N216" s="34"/>
      <c r="O216" s="36"/>
    </row>
    <row r="217" spans="1:15" s="142" customFormat="1" ht="40.5" customHeight="1" x14ac:dyDescent="0.2">
      <c r="A217" s="150" t="s">
        <v>2298</v>
      </c>
      <c r="B217" s="141" t="s">
        <v>1186</v>
      </c>
      <c r="C217" s="141" t="s">
        <v>3504</v>
      </c>
      <c r="D217" s="162">
        <v>1900</v>
      </c>
      <c r="E217" s="40">
        <v>5255</v>
      </c>
      <c r="F217" s="141"/>
      <c r="G217" s="35" t="s">
        <v>1799</v>
      </c>
      <c r="H217" s="34"/>
      <c r="I217" s="35" t="s">
        <v>1799</v>
      </c>
      <c r="J217" s="34"/>
      <c r="K217" s="34"/>
      <c r="L217" s="35" t="s">
        <v>1799</v>
      </c>
      <c r="M217" s="35"/>
      <c r="N217" s="34"/>
      <c r="O217" s="36"/>
    </row>
    <row r="218" spans="1:15" s="142" customFormat="1" ht="42.75" customHeight="1" x14ac:dyDescent="0.2">
      <c r="A218" s="711" t="s">
        <v>2299</v>
      </c>
      <c r="B218" s="141" t="s">
        <v>83</v>
      </c>
      <c r="C218" s="706" t="s">
        <v>4695</v>
      </c>
      <c r="D218" s="162">
        <v>284.08</v>
      </c>
      <c r="E218" s="40">
        <v>5259</v>
      </c>
      <c r="F218" s="141"/>
      <c r="G218" s="35" t="s">
        <v>1799</v>
      </c>
      <c r="H218" s="34"/>
      <c r="I218" s="35" t="s">
        <v>1799</v>
      </c>
      <c r="J218" s="34"/>
      <c r="K218" s="34"/>
      <c r="L218" s="35" t="s">
        <v>1799</v>
      </c>
      <c r="M218" s="35"/>
      <c r="N218" s="34"/>
      <c r="O218" s="36"/>
    </row>
    <row r="219" spans="1:15" s="142" customFormat="1" ht="42.75" customHeight="1" x14ac:dyDescent="0.2">
      <c r="A219" s="711"/>
      <c r="B219" s="141" t="s">
        <v>67</v>
      </c>
      <c r="C219" s="706"/>
      <c r="D219" s="162">
        <v>282.5</v>
      </c>
      <c r="E219" s="40">
        <v>5260</v>
      </c>
      <c r="F219" s="141"/>
      <c r="G219" s="35" t="s">
        <v>1799</v>
      </c>
      <c r="H219" s="34"/>
      <c r="I219" s="35" t="s">
        <v>1799</v>
      </c>
      <c r="J219" s="34"/>
      <c r="K219" s="34"/>
      <c r="L219" s="35"/>
      <c r="M219" s="35" t="s">
        <v>1799</v>
      </c>
      <c r="N219" s="34"/>
      <c r="O219" s="36"/>
    </row>
    <row r="220" spans="1:15" s="142" customFormat="1" ht="42.75" customHeight="1" x14ac:dyDescent="0.2">
      <c r="A220" s="150" t="s">
        <v>2300</v>
      </c>
      <c r="B220" s="141" t="s">
        <v>1187</v>
      </c>
      <c r="C220" s="141" t="s">
        <v>4787</v>
      </c>
      <c r="D220" s="162">
        <v>1353</v>
      </c>
      <c r="E220" s="40">
        <v>5261</v>
      </c>
      <c r="F220" s="141"/>
      <c r="G220" s="35" t="s">
        <v>1799</v>
      </c>
      <c r="H220" s="34"/>
      <c r="I220" s="35" t="s">
        <v>1799</v>
      </c>
      <c r="J220" s="34"/>
      <c r="K220" s="34"/>
      <c r="L220" s="35" t="s">
        <v>1799</v>
      </c>
      <c r="M220" s="35"/>
      <c r="N220" s="34"/>
      <c r="O220" s="36"/>
    </row>
    <row r="221" spans="1:15" s="142" customFormat="1" ht="55.5" customHeight="1" x14ac:dyDescent="0.2">
      <c r="A221" s="150" t="s">
        <v>2301</v>
      </c>
      <c r="B221" s="141" t="s">
        <v>1188</v>
      </c>
      <c r="C221" s="141" t="s">
        <v>3505</v>
      </c>
      <c r="D221" s="162">
        <v>750</v>
      </c>
      <c r="E221" s="40" t="s">
        <v>1243</v>
      </c>
      <c r="F221" s="141"/>
      <c r="G221" s="35" t="s">
        <v>1799</v>
      </c>
      <c r="H221" s="34"/>
      <c r="I221" s="35" t="s">
        <v>1799</v>
      </c>
      <c r="J221" s="34"/>
      <c r="K221" s="34"/>
      <c r="L221" s="35"/>
      <c r="M221" s="35" t="s">
        <v>1799</v>
      </c>
      <c r="N221" s="34"/>
      <c r="O221" s="36"/>
    </row>
    <row r="222" spans="1:15" s="142" customFormat="1" ht="42.75" customHeight="1" x14ac:dyDescent="0.2">
      <c r="A222" s="150" t="s">
        <v>2302</v>
      </c>
      <c r="B222" s="141" t="s">
        <v>1189</v>
      </c>
      <c r="C222" s="141" t="s">
        <v>4788</v>
      </c>
      <c r="D222" s="162">
        <v>3600</v>
      </c>
      <c r="E222" s="40">
        <v>5262</v>
      </c>
      <c r="F222" s="141"/>
      <c r="G222" s="35" t="s">
        <v>1799</v>
      </c>
      <c r="H222" s="34"/>
      <c r="I222" s="35" t="s">
        <v>1799</v>
      </c>
      <c r="J222" s="34"/>
      <c r="K222" s="34"/>
      <c r="L222" s="35" t="s">
        <v>1799</v>
      </c>
      <c r="M222" s="35"/>
      <c r="N222" s="34"/>
      <c r="O222" s="36"/>
    </row>
    <row r="223" spans="1:15" s="142" customFormat="1" ht="56.25" customHeight="1" x14ac:dyDescent="0.2">
      <c r="A223" s="711" t="s">
        <v>2303</v>
      </c>
      <c r="B223" s="141" t="s">
        <v>1091</v>
      </c>
      <c r="C223" s="706" t="s">
        <v>4789</v>
      </c>
      <c r="D223" s="162">
        <v>1549.71</v>
      </c>
      <c r="E223" s="721" t="s">
        <v>1226</v>
      </c>
      <c r="F223" s="141"/>
      <c r="G223" s="35" t="s">
        <v>1799</v>
      </c>
      <c r="H223" s="34"/>
      <c r="I223" s="35" t="s">
        <v>1799</v>
      </c>
      <c r="J223" s="34"/>
      <c r="K223" s="34"/>
      <c r="L223" s="35"/>
      <c r="M223" s="35" t="s">
        <v>1799</v>
      </c>
      <c r="N223" s="34"/>
      <c r="O223" s="36"/>
    </row>
    <row r="224" spans="1:15" s="142" customFormat="1" ht="56.25" customHeight="1" x14ac:dyDescent="0.2">
      <c r="A224" s="711"/>
      <c r="B224" s="141" t="s">
        <v>1092</v>
      </c>
      <c r="C224" s="706"/>
      <c r="D224" s="162">
        <v>1549.71</v>
      </c>
      <c r="E224" s="721"/>
      <c r="F224" s="141"/>
      <c r="G224" s="35" t="s">
        <v>1799</v>
      </c>
      <c r="H224" s="34"/>
      <c r="I224" s="35" t="s">
        <v>1799</v>
      </c>
      <c r="J224" s="34"/>
      <c r="K224" s="34"/>
      <c r="L224" s="35"/>
      <c r="M224" s="35" t="s">
        <v>1799</v>
      </c>
      <c r="N224" s="34"/>
      <c r="O224" s="36"/>
    </row>
    <row r="225" spans="1:15" s="142" customFormat="1" ht="76.5" customHeight="1" x14ac:dyDescent="0.2">
      <c r="A225" s="150" t="s">
        <v>2304</v>
      </c>
      <c r="B225" s="141" t="s">
        <v>1190</v>
      </c>
      <c r="C225" s="141" t="s">
        <v>3506</v>
      </c>
      <c r="D225" s="162">
        <v>2227.1999999999998</v>
      </c>
      <c r="E225" s="40" t="s">
        <v>1244</v>
      </c>
      <c r="F225" s="141"/>
      <c r="G225" s="35" t="s">
        <v>1799</v>
      </c>
      <c r="H225" s="34"/>
      <c r="I225" s="35" t="s">
        <v>1799</v>
      </c>
      <c r="J225" s="34"/>
      <c r="K225" s="34"/>
      <c r="L225" s="35"/>
      <c r="M225" s="35" t="s">
        <v>1799</v>
      </c>
      <c r="N225" s="34"/>
      <c r="O225" s="36"/>
    </row>
    <row r="226" spans="1:15" s="142" customFormat="1" ht="56.25" customHeight="1" x14ac:dyDescent="0.2">
      <c r="A226" s="150" t="s">
        <v>2305</v>
      </c>
      <c r="B226" s="141" t="s">
        <v>1185</v>
      </c>
      <c r="C226" s="141" t="s">
        <v>4790</v>
      </c>
      <c r="D226" s="162">
        <v>242.95</v>
      </c>
      <c r="E226" s="40">
        <v>5263</v>
      </c>
      <c r="F226" s="141"/>
      <c r="G226" s="35" t="s">
        <v>1799</v>
      </c>
      <c r="H226" s="34"/>
      <c r="I226" s="35" t="s">
        <v>1799</v>
      </c>
      <c r="J226" s="34"/>
      <c r="K226" s="34"/>
      <c r="L226" s="35"/>
      <c r="M226" s="35" t="s">
        <v>1799</v>
      </c>
      <c r="N226" s="34"/>
      <c r="O226" s="36"/>
    </row>
    <row r="227" spans="1:15" s="142" customFormat="1" ht="56.25" customHeight="1" x14ac:dyDescent="0.2">
      <c r="A227" s="150" t="s">
        <v>2306</v>
      </c>
      <c r="B227" s="141" t="s">
        <v>1186</v>
      </c>
      <c r="C227" s="141" t="s">
        <v>3507</v>
      </c>
      <c r="D227" s="162">
        <v>1210</v>
      </c>
      <c r="E227" s="40">
        <v>5264</v>
      </c>
      <c r="F227" s="141"/>
      <c r="G227" s="35" t="s">
        <v>1799</v>
      </c>
      <c r="H227" s="34"/>
      <c r="I227" s="35" t="s">
        <v>1799</v>
      </c>
      <c r="J227" s="34"/>
      <c r="K227" s="34"/>
      <c r="L227" s="35"/>
      <c r="M227" s="35" t="s">
        <v>1799</v>
      </c>
      <c r="N227" s="34"/>
      <c r="O227" s="36"/>
    </row>
    <row r="228" spans="1:15" s="142" customFormat="1" ht="56.25" customHeight="1" x14ac:dyDescent="0.2">
      <c r="A228" s="150" t="s">
        <v>2307</v>
      </c>
      <c r="B228" s="141" t="s">
        <v>717</v>
      </c>
      <c r="C228" s="141" t="s">
        <v>4791</v>
      </c>
      <c r="D228" s="162">
        <v>175</v>
      </c>
      <c r="E228" s="40">
        <v>5265</v>
      </c>
      <c r="F228" s="141"/>
      <c r="G228" s="35" t="s">
        <v>1799</v>
      </c>
      <c r="H228" s="34"/>
      <c r="I228" s="35" t="s">
        <v>1799</v>
      </c>
      <c r="J228" s="34"/>
      <c r="K228" s="34"/>
      <c r="L228" s="35"/>
      <c r="M228" s="35" t="s">
        <v>1799</v>
      </c>
      <c r="N228" s="34"/>
      <c r="O228" s="36"/>
    </row>
    <row r="229" spans="1:15" s="142" customFormat="1" ht="56.25" customHeight="1" x14ac:dyDescent="0.2">
      <c r="A229" s="150" t="s">
        <v>2308</v>
      </c>
      <c r="B229" s="141" t="s">
        <v>684</v>
      </c>
      <c r="C229" s="141" t="s">
        <v>4792</v>
      </c>
      <c r="D229" s="162">
        <v>2060</v>
      </c>
      <c r="E229" s="40">
        <v>5266</v>
      </c>
      <c r="F229" s="141"/>
      <c r="G229" s="35" t="s">
        <v>1799</v>
      </c>
      <c r="H229" s="34"/>
      <c r="I229" s="35" t="s">
        <v>1799</v>
      </c>
      <c r="J229" s="34"/>
      <c r="K229" s="34"/>
      <c r="L229" s="35" t="s">
        <v>1799</v>
      </c>
      <c r="M229" s="35"/>
      <c r="N229" s="34"/>
      <c r="O229" s="36"/>
    </row>
    <row r="230" spans="1:15" s="142" customFormat="1" ht="63" x14ac:dyDescent="0.2">
      <c r="A230" s="711" t="s">
        <v>2309</v>
      </c>
      <c r="B230" s="141" t="s">
        <v>1191</v>
      </c>
      <c r="C230" s="706" t="s">
        <v>4793</v>
      </c>
      <c r="D230" s="162">
        <v>2016</v>
      </c>
      <c r="E230" s="40" t="s">
        <v>1245</v>
      </c>
      <c r="F230" s="141"/>
      <c r="G230" s="35" t="s">
        <v>1799</v>
      </c>
      <c r="H230" s="34"/>
      <c r="I230" s="35" t="s">
        <v>1799</v>
      </c>
      <c r="J230" s="34"/>
      <c r="K230" s="34"/>
      <c r="L230" s="35" t="s">
        <v>1799</v>
      </c>
      <c r="M230" s="35"/>
      <c r="N230" s="34"/>
      <c r="O230" s="36"/>
    </row>
    <row r="231" spans="1:15" s="142" customFormat="1" ht="63" x14ac:dyDescent="0.2">
      <c r="A231" s="711"/>
      <c r="B231" s="141" t="s">
        <v>1000</v>
      </c>
      <c r="C231" s="706"/>
      <c r="D231" s="162">
        <v>2016</v>
      </c>
      <c r="E231" s="40" t="s">
        <v>1246</v>
      </c>
      <c r="F231" s="141"/>
      <c r="G231" s="35" t="s">
        <v>1799</v>
      </c>
      <c r="H231" s="34"/>
      <c r="I231" s="35" t="s">
        <v>1799</v>
      </c>
      <c r="J231" s="34"/>
      <c r="K231" s="34"/>
      <c r="L231" s="35" t="s">
        <v>1799</v>
      </c>
      <c r="M231" s="35"/>
      <c r="N231" s="34"/>
      <c r="O231" s="36"/>
    </row>
    <row r="232" spans="1:15" s="142" customFormat="1" ht="52.5" customHeight="1" x14ac:dyDescent="0.2">
      <c r="A232" s="150" t="s">
        <v>2310</v>
      </c>
      <c r="B232" s="141" t="s">
        <v>764</v>
      </c>
      <c r="C232" s="141" t="s">
        <v>4759</v>
      </c>
      <c r="D232" s="162">
        <v>122.04</v>
      </c>
      <c r="E232" s="40">
        <v>5267</v>
      </c>
      <c r="F232" s="141"/>
      <c r="G232" s="35" t="s">
        <v>1799</v>
      </c>
      <c r="H232" s="34"/>
      <c r="I232" s="35" t="s">
        <v>1799</v>
      </c>
      <c r="J232" s="34"/>
      <c r="K232" s="34"/>
      <c r="L232" s="35" t="s">
        <v>1799</v>
      </c>
      <c r="M232" s="35"/>
      <c r="N232" s="34"/>
      <c r="O232" s="36"/>
    </row>
    <row r="233" spans="1:15" s="142" customFormat="1" ht="52.5" customHeight="1" x14ac:dyDescent="0.2">
      <c r="A233" s="150" t="s">
        <v>2311</v>
      </c>
      <c r="B233" s="141" t="s">
        <v>195</v>
      </c>
      <c r="C233" s="141" t="s">
        <v>4794</v>
      </c>
      <c r="D233" s="162">
        <v>339.1</v>
      </c>
      <c r="E233" s="40">
        <v>5268</v>
      </c>
      <c r="F233" s="141"/>
      <c r="G233" s="35" t="s">
        <v>1799</v>
      </c>
      <c r="H233" s="34"/>
      <c r="I233" s="35" t="s">
        <v>1799</v>
      </c>
      <c r="J233" s="34"/>
      <c r="K233" s="34"/>
      <c r="L233" s="35" t="s">
        <v>1799</v>
      </c>
      <c r="M233" s="35"/>
      <c r="N233" s="34"/>
      <c r="O233" s="36"/>
    </row>
    <row r="234" spans="1:15" s="142" customFormat="1" ht="63" x14ac:dyDescent="0.2">
      <c r="A234" s="711" t="s">
        <v>2312</v>
      </c>
      <c r="B234" s="141" t="s">
        <v>1192</v>
      </c>
      <c r="C234" s="706" t="s">
        <v>4795</v>
      </c>
      <c r="D234" s="164">
        <v>1199.94</v>
      </c>
      <c r="E234" s="40" t="s">
        <v>1245</v>
      </c>
      <c r="F234" s="141"/>
      <c r="G234" s="35" t="s">
        <v>1799</v>
      </c>
      <c r="H234" s="34"/>
      <c r="I234" s="35" t="s">
        <v>1799</v>
      </c>
      <c r="J234" s="34"/>
      <c r="K234" s="34"/>
      <c r="L234" s="35" t="s">
        <v>1799</v>
      </c>
      <c r="M234" s="35"/>
      <c r="N234" s="34"/>
      <c r="O234" s="36"/>
    </row>
    <row r="235" spans="1:15" s="142" customFormat="1" ht="63" x14ac:dyDescent="0.2">
      <c r="A235" s="711"/>
      <c r="B235" s="141" t="s">
        <v>1193</v>
      </c>
      <c r="C235" s="706"/>
      <c r="D235" s="164">
        <v>1344</v>
      </c>
      <c r="E235" s="40" t="s">
        <v>1246</v>
      </c>
      <c r="F235" s="141"/>
      <c r="G235" s="35" t="s">
        <v>1799</v>
      </c>
      <c r="H235" s="34"/>
      <c r="I235" s="35" t="s">
        <v>1799</v>
      </c>
      <c r="J235" s="34"/>
      <c r="K235" s="34"/>
      <c r="L235" s="35" t="s">
        <v>1799</v>
      </c>
      <c r="M235" s="35"/>
      <c r="N235" s="34"/>
      <c r="O235" s="36"/>
    </row>
    <row r="236" spans="1:15" s="142" customFormat="1" ht="47.25" x14ac:dyDescent="0.2">
      <c r="A236" s="150" t="s">
        <v>2313</v>
      </c>
      <c r="B236" s="141" t="s">
        <v>945</v>
      </c>
      <c r="C236" s="141" t="s">
        <v>4796</v>
      </c>
      <c r="D236" s="162">
        <v>8875</v>
      </c>
      <c r="E236" s="40" t="s">
        <v>1247</v>
      </c>
      <c r="F236" s="141"/>
      <c r="G236" s="35"/>
      <c r="H236" s="35" t="s">
        <v>1799</v>
      </c>
      <c r="I236" s="35" t="s">
        <v>1799</v>
      </c>
      <c r="J236" s="34"/>
      <c r="K236" s="34"/>
      <c r="L236" s="35"/>
      <c r="M236" s="35" t="s">
        <v>1799</v>
      </c>
      <c r="N236" s="34"/>
      <c r="O236" s="268"/>
    </row>
    <row r="237" spans="1:15" s="142" customFormat="1" ht="45" customHeight="1" x14ac:dyDescent="0.2">
      <c r="A237" s="150" t="s">
        <v>2314</v>
      </c>
      <c r="B237" s="141" t="s">
        <v>752</v>
      </c>
      <c r="C237" s="141" t="s">
        <v>4469</v>
      </c>
      <c r="D237" s="162">
        <v>588.29999999999995</v>
      </c>
      <c r="E237" s="40">
        <v>5272</v>
      </c>
      <c r="F237" s="141"/>
      <c r="G237" s="35" t="s">
        <v>1799</v>
      </c>
      <c r="H237" s="34"/>
      <c r="I237" s="35" t="s">
        <v>1799</v>
      </c>
      <c r="J237" s="34"/>
      <c r="K237" s="34"/>
      <c r="L237" s="35"/>
      <c r="M237" s="35" t="s">
        <v>1799</v>
      </c>
      <c r="N237" s="34"/>
      <c r="O237" s="36"/>
    </row>
    <row r="238" spans="1:15" s="142" customFormat="1" ht="63" x14ac:dyDescent="0.2">
      <c r="A238" s="150" t="s">
        <v>2315</v>
      </c>
      <c r="B238" s="141" t="s">
        <v>1194</v>
      </c>
      <c r="C238" s="141" t="s">
        <v>3508</v>
      </c>
      <c r="D238" s="162">
        <v>945</v>
      </c>
      <c r="E238" s="40" t="s">
        <v>1248</v>
      </c>
      <c r="F238" s="141"/>
      <c r="G238" s="35" t="s">
        <v>1799</v>
      </c>
      <c r="H238" s="34"/>
      <c r="I238" s="35" t="s">
        <v>1799</v>
      </c>
      <c r="J238" s="34"/>
      <c r="K238" s="34"/>
      <c r="L238" s="35" t="s">
        <v>1799</v>
      </c>
      <c r="M238" s="35"/>
      <c r="N238" s="34"/>
      <c r="O238" s="36"/>
    </row>
    <row r="239" spans="1:15" s="142" customFormat="1" ht="46.5" customHeight="1" x14ac:dyDescent="0.2">
      <c r="A239" s="150" t="s">
        <v>2316</v>
      </c>
      <c r="B239" s="141" t="s">
        <v>1195</v>
      </c>
      <c r="C239" s="141" t="s">
        <v>4797</v>
      </c>
      <c r="D239" s="162">
        <v>1800</v>
      </c>
      <c r="E239" s="40">
        <v>5273</v>
      </c>
      <c r="F239" s="141"/>
      <c r="G239" s="35" t="s">
        <v>1799</v>
      </c>
      <c r="H239" s="34"/>
      <c r="I239" s="35" t="s">
        <v>1799</v>
      </c>
      <c r="J239" s="34"/>
      <c r="K239" s="34"/>
      <c r="L239" s="35"/>
      <c r="M239" s="35" t="s">
        <v>1799</v>
      </c>
      <c r="N239" s="34"/>
      <c r="O239" s="36"/>
    </row>
    <row r="240" spans="1:15" s="142" customFormat="1" ht="46.5" customHeight="1" x14ac:dyDescent="0.2">
      <c r="A240" s="711" t="s">
        <v>2317</v>
      </c>
      <c r="B240" s="141" t="s">
        <v>67</v>
      </c>
      <c r="C240" s="706" t="s">
        <v>4765</v>
      </c>
      <c r="D240" s="162">
        <v>395.5</v>
      </c>
      <c r="E240" s="40">
        <v>5274</v>
      </c>
      <c r="F240" s="141"/>
      <c r="G240" s="35" t="s">
        <v>1799</v>
      </c>
      <c r="H240" s="34"/>
      <c r="I240" s="35" t="s">
        <v>1799</v>
      </c>
      <c r="J240" s="34"/>
      <c r="K240" s="34"/>
      <c r="L240" s="35"/>
      <c r="M240" s="35" t="s">
        <v>1799</v>
      </c>
      <c r="N240" s="34"/>
      <c r="O240" s="36"/>
    </row>
    <row r="241" spans="1:15" s="142" customFormat="1" ht="46.5" customHeight="1" x14ac:dyDescent="0.2">
      <c r="A241" s="711"/>
      <c r="B241" s="141" t="s">
        <v>83</v>
      </c>
      <c r="C241" s="706"/>
      <c r="D241" s="162">
        <v>397.71</v>
      </c>
      <c r="E241" s="40">
        <v>5275</v>
      </c>
      <c r="F241" s="141"/>
      <c r="G241" s="35" t="s">
        <v>1799</v>
      </c>
      <c r="H241" s="34"/>
      <c r="I241" s="35" t="s">
        <v>1799</v>
      </c>
      <c r="J241" s="34"/>
      <c r="K241" s="34"/>
      <c r="L241" s="35"/>
      <c r="M241" s="35" t="s">
        <v>1799</v>
      </c>
      <c r="N241" s="34"/>
      <c r="O241" s="36"/>
    </row>
    <row r="242" spans="1:15" s="142" customFormat="1" ht="46.5" customHeight="1" x14ac:dyDescent="0.2">
      <c r="A242" s="150" t="s">
        <v>2318</v>
      </c>
      <c r="B242" s="141" t="s">
        <v>1196</v>
      </c>
      <c r="C242" s="141" t="s">
        <v>4798</v>
      </c>
      <c r="D242" s="162">
        <v>506.24</v>
      </c>
      <c r="E242" s="40">
        <v>5277</v>
      </c>
      <c r="F242" s="141"/>
      <c r="G242" s="35" t="s">
        <v>1799</v>
      </c>
      <c r="H242" s="34"/>
      <c r="I242" s="35" t="s">
        <v>1799</v>
      </c>
      <c r="J242" s="34"/>
      <c r="K242" s="34"/>
      <c r="L242" s="35" t="s">
        <v>1799</v>
      </c>
      <c r="M242" s="35"/>
      <c r="N242" s="34"/>
      <c r="O242" s="36"/>
    </row>
    <row r="243" spans="1:15" s="142" customFormat="1" ht="46.5" customHeight="1" x14ac:dyDescent="0.2">
      <c r="A243" s="150" t="s">
        <v>2319</v>
      </c>
      <c r="B243" s="141" t="s">
        <v>1197</v>
      </c>
      <c r="C243" s="141" t="s">
        <v>3474</v>
      </c>
      <c r="D243" s="162">
        <v>474.6</v>
      </c>
      <c r="E243" s="40">
        <v>5278</v>
      </c>
      <c r="F243" s="141"/>
      <c r="G243" s="35" t="s">
        <v>1799</v>
      </c>
      <c r="H243" s="34"/>
      <c r="I243" s="35" t="s">
        <v>1799</v>
      </c>
      <c r="J243" s="34"/>
      <c r="K243" s="34"/>
      <c r="L243" s="35" t="s">
        <v>1799</v>
      </c>
      <c r="M243" s="35"/>
      <c r="N243" s="34"/>
      <c r="O243" s="36"/>
    </row>
    <row r="244" spans="1:15" s="142" customFormat="1" ht="46.5" customHeight="1" x14ac:dyDescent="0.2">
      <c r="A244" s="150" t="s">
        <v>2320</v>
      </c>
      <c r="B244" s="141" t="s">
        <v>1198</v>
      </c>
      <c r="C244" s="141" t="s">
        <v>4799</v>
      </c>
      <c r="D244" s="162">
        <v>799.9</v>
      </c>
      <c r="E244" s="40">
        <v>5279</v>
      </c>
      <c r="F244" s="141"/>
      <c r="G244" s="35" t="s">
        <v>1799</v>
      </c>
      <c r="H244" s="34"/>
      <c r="I244" s="35" t="s">
        <v>1799</v>
      </c>
      <c r="J244" s="34"/>
      <c r="K244" s="34"/>
      <c r="L244" s="35" t="s">
        <v>1799</v>
      </c>
      <c r="M244" s="35"/>
      <c r="N244" s="34"/>
      <c r="O244" s="36"/>
    </row>
    <row r="245" spans="1:15" s="142" customFormat="1" ht="46.5" customHeight="1" x14ac:dyDescent="0.2">
      <c r="A245" s="150" t="s">
        <v>2321</v>
      </c>
      <c r="B245" s="141" t="s">
        <v>1199</v>
      </c>
      <c r="C245" s="141" t="s">
        <v>4800</v>
      </c>
      <c r="D245" s="162">
        <v>10000</v>
      </c>
      <c r="E245" s="40">
        <v>5280</v>
      </c>
      <c r="F245" s="141"/>
      <c r="G245" s="35" t="s">
        <v>1799</v>
      </c>
      <c r="H245" s="34"/>
      <c r="I245" s="35" t="s">
        <v>1799</v>
      </c>
      <c r="J245" s="34"/>
      <c r="K245" s="34"/>
      <c r="L245" s="35" t="s">
        <v>1799</v>
      </c>
      <c r="M245" s="35"/>
      <c r="N245" s="34"/>
      <c r="O245" s="36"/>
    </row>
    <row r="246" spans="1:15" s="142" customFormat="1" ht="46.5" customHeight="1" x14ac:dyDescent="0.2">
      <c r="A246" s="150" t="s">
        <v>2322</v>
      </c>
      <c r="B246" s="141" t="s">
        <v>1130</v>
      </c>
      <c r="C246" s="141" t="s">
        <v>4801</v>
      </c>
      <c r="D246" s="162">
        <v>300</v>
      </c>
      <c r="E246" s="40">
        <v>5281</v>
      </c>
      <c r="F246" s="141"/>
      <c r="G246" s="35" t="s">
        <v>1799</v>
      </c>
      <c r="H246" s="34"/>
      <c r="I246" s="35" t="s">
        <v>1799</v>
      </c>
      <c r="J246" s="34"/>
      <c r="K246" s="34"/>
      <c r="L246" s="35" t="s">
        <v>1799</v>
      </c>
      <c r="M246" s="35"/>
      <c r="N246" s="34"/>
      <c r="O246" s="36"/>
    </row>
    <row r="247" spans="1:15" s="142" customFormat="1" ht="46.5" customHeight="1" x14ac:dyDescent="0.2">
      <c r="A247" s="150" t="s">
        <v>2323</v>
      </c>
      <c r="B247" s="141" t="s">
        <v>1198</v>
      </c>
      <c r="C247" s="141" t="s">
        <v>4802</v>
      </c>
      <c r="D247" s="162">
        <v>7249.25</v>
      </c>
      <c r="E247" s="40">
        <v>5282</v>
      </c>
      <c r="F247" s="141"/>
      <c r="G247" s="35" t="s">
        <v>1799</v>
      </c>
      <c r="H247" s="34"/>
      <c r="I247" s="35" t="s">
        <v>1799</v>
      </c>
      <c r="J247" s="34"/>
      <c r="K247" s="34"/>
      <c r="L247" s="35"/>
      <c r="M247" s="35" t="s">
        <v>1799</v>
      </c>
      <c r="N247" s="34"/>
      <c r="O247" s="36"/>
    </row>
    <row r="248" spans="1:15" s="142" customFormat="1" ht="46.5" customHeight="1" x14ac:dyDescent="0.2">
      <c r="A248" s="150" t="s">
        <v>2324</v>
      </c>
      <c r="B248" s="141" t="s">
        <v>1119</v>
      </c>
      <c r="C248" s="141" t="s">
        <v>4803</v>
      </c>
      <c r="D248" s="162">
        <v>855.6</v>
      </c>
      <c r="E248" s="40">
        <v>5283</v>
      </c>
      <c r="F248" s="141"/>
      <c r="G248" s="35" t="s">
        <v>1799</v>
      </c>
      <c r="H248" s="34"/>
      <c r="I248" s="35" t="s">
        <v>1799</v>
      </c>
      <c r="J248" s="34"/>
      <c r="K248" s="34"/>
      <c r="L248" s="35"/>
      <c r="M248" s="35" t="s">
        <v>1799</v>
      </c>
      <c r="N248" s="34"/>
      <c r="O248" s="36"/>
    </row>
    <row r="249" spans="1:15" s="142" customFormat="1" ht="63" x14ac:dyDescent="0.2">
      <c r="A249" s="150" t="s">
        <v>2325</v>
      </c>
      <c r="B249" s="141" t="s">
        <v>1200</v>
      </c>
      <c r="C249" s="141" t="s">
        <v>4804</v>
      </c>
      <c r="D249" s="162">
        <v>1703.23</v>
      </c>
      <c r="E249" s="40" t="s">
        <v>1249</v>
      </c>
      <c r="F249" s="141"/>
      <c r="G249" s="35" t="s">
        <v>1799</v>
      </c>
      <c r="H249" s="34"/>
      <c r="I249" s="35" t="s">
        <v>1799</v>
      </c>
      <c r="J249" s="34"/>
      <c r="K249" s="34"/>
      <c r="L249" s="35" t="s">
        <v>1799</v>
      </c>
      <c r="M249" s="35"/>
      <c r="N249" s="34"/>
      <c r="O249" s="36"/>
    </row>
    <row r="250" spans="1:15" s="142" customFormat="1" ht="45.75" customHeight="1" x14ac:dyDescent="0.2">
      <c r="A250" s="150" t="s">
        <v>2326</v>
      </c>
      <c r="B250" s="141" t="s">
        <v>945</v>
      </c>
      <c r="C250" s="141" t="s">
        <v>4805</v>
      </c>
      <c r="D250" s="162">
        <v>1860</v>
      </c>
      <c r="E250" s="40">
        <v>5288</v>
      </c>
      <c r="F250" s="141"/>
      <c r="G250" s="35"/>
      <c r="H250" s="35" t="s">
        <v>1799</v>
      </c>
      <c r="I250" s="35" t="s">
        <v>1799</v>
      </c>
      <c r="J250" s="34"/>
      <c r="K250" s="34"/>
      <c r="L250" s="35"/>
      <c r="M250" s="35" t="s">
        <v>1799</v>
      </c>
      <c r="N250" s="34"/>
      <c r="O250" s="268"/>
    </row>
    <row r="251" spans="1:15" s="142" customFormat="1" ht="45.75" customHeight="1" x14ac:dyDescent="0.2">
      <c r="A251" s="150" t="s">
        <v>2327</v>
      </c>
      <c r="B251" s="141" t="s">
        <v>1119</v>
      </c>
      <c r="C251" s="141" t="s">
        <v>4806</v>
      </c>
      <c r="D251" s="162">
        <v>555</v>
      </c>
      <c r="E251" s="40">
        <v>5289</v>
      </c>
      <c r="F251" s="141"/>
      <c r="G251" s="35" t="s">
        <v>1799</v>
      </c>
      <c r="H251" s="34"/>
      <c r="I251" s="35" t="s">
        <v>1799</v>
      </c>
      <c r="J251" s="34"/>
      <c r="K251" s="34"/>
      <c r="L251" s="35" t="s">
        <v>1799</v>
      </c>
      <c r="M251" s="35"/>
      <c r="N251" s="34"/>
      <c r="O251" s="36"/>
    </row>
    <row r="252" spans="1:15" s="142" customFormat="1" ht="45.75" customHeight="1" x14ac:dyDescent="0.2">
      <c r="A252" s="711" t="s">
        <v>2328</v>
      </c>
      <c r="B252" s="141" t="s">
        <v>67</v>
      </c>
      <c r="C252" s="706" t="s">
        <v>4807</v>
      </c>
      <c r="D252" s="162">
        <v>565</v>
      </c>
      <c r="E252" s="40">
        <v>5286</v>
      </c>
      <c r="F252" s="141"/>
      <c r="G252" s="35" t="s">
        <v>1799</v>
      </c>
      <c r="H252" s="34"/>
      <c r="I252" s="35" t="s">
        <v>1799</v>
      </c>
      <c r="J252" s="34"/>
      <c r="K252" s="34"/>
      <c r="L252" s="35" t="s">
        <v>1799</v>
      </c>
      <c r="M252" s="35"/>
      <c r="N252" s="34"/>
      <c r="O252" s="36"/>
    </row>
    <row r="253" spans="1:15" s="142" customFormat="1" ht="45.75" customHeight="1" x14ac:dyDescent="0.2">
      <c r="A253" s="711"/>
      <c r="B253" s="141" t="s">
        <v>83</v>
      </c>
      <c r="C253" s="706"/>
      <c r="D253" s="162">
        <v>568.16</v>
      </c>
      <c r="E253" s="40">
        <v>5287</v>
      </c>
      <c r="F253" s="141"/>
      <c r="G253" s="35" t="s">
        <v>1799</v>
      </c>
      <c r="H253" s="34"/>
      <c r="I253" s="35" t="s">
        <v>1799</v>
      </c>
      <c r="J253" s="34"/>
      <c r="K253" s="34"/>
      <c r="L253" s="35" t="s">
        <v>1799</v>
      </c>
      <c r="M253" s="35"/>
      <c r="N253" s="34"/>
      <c r="O253" s="36"/>
    </row>
    <row r="254" spans="1:15" s="142" customFormat="1" ht="45.75" customHeight="1" x14ac:dyDescent="0.2">
      <c r="A254" s="150" t="s">
        <v>2329</v>
      </c>
      <c r="B254" s="141" t="s">
        <v>752</v>
      </c>
      <c r="C254" s="141" t="s">
        <v>4469</v>
      </c>
      <c r="D254" s="162">
        <v>215.7</v>
      </c>
      <c r="E254" s="40">
        <v>5284</v>
      </c>
      <c r="F254" s="141"/>
      <c r="G254" s="35" t="s">
        <v>1799</v>
      </c>
      <c r="H254" s="34"/>
      <c r="I254" s="35" t="s">
        <v>1799</v>
      </c>
      <c r="J254" s="34"/>
      <c r="K254" s="34"/>
      <c r="L254" s="35" t="s">
        <v>1799</v>
      </c>
      <c r="M254" s="35"/>
      <c r="N254" s="34"/>
      <c r="O254" s="36"/>
    </row>
    <row r="255" spans="1:15" s="142" customFormat="1" ht="45.75" customHeight="1" x14ac:dyDescent="0.2">
      <c r="A255" s="150" t="s">
        <v>2330</v>
      </c>
      <c r="B255" s="141" t="s">
        <v>74</v>
      </c>
      <c r="C255" s="141" t="s">
        <v>4808</v>
      </c>
      <c r="D255" s="162">
        <v>193.92</v>
      </c>
      <c r="E255" s="40">
        <v>5276</v>
      </c>
      <c r="F255" s="141"/>
      <c r="G255" s="35" t="s">
        <v>1799</v>
      </c>
      <c r="H255" s="34"/>
      <c r="I255" s="35" t="s">
        <v>1799</v>
      </c>
      <c r="J255" s="34"/>
      <c r="K255" s="34"/>
      <c r="L255" s="35" t="s">
        <v>1799</v>
      </c>
      <c r="M255" s="35"/>
      <c r="N255" s="34"/>
      <c r="O255" s="36"/>
    </row>
    <row r="256" spans="1:15" s="142" customFormat="1" ht="45.75" customHeight="1" x14ac:dyDescent="0.2">
      <c r="A256" s="150" t="s">
        <v>2331</v>
      </c>
      <c r="B256" s="141" t="s">
        <v>1201</v>
      </c>
      <c r="C256" s="141" t="s">
        <v>3509</v>
      </c>
      <c r="D256" s="162">
        <v>94.92</v>
      </c>
      <c r="E256" s="40">
        <v>5290</v>
      </c>
      <c r="F256" s="141"/>
      <c r="G256" s="35" t="s">
        <v>1799</v>
      </c>
      <c r="H256" s="34"/>
      <c r="I256" s="35" t="s">
        <v>1799</v>
      </c>
      <c r="J256" s="34"/>
      <c r="K256" s="34"/>
      <c r="L256" s="35"/>
      <c r="M256" s="35" t="s">
        <v>1799</v>
      </c>
      <c r="N256" s="34"/>
      <c r="O256" s="36"/>
    </row>
    <row r="257" spans="1:15" s="142" customFormat="1" ht="63" x14ac:dyDescent="0.2">
      <c r="A257" s="150" t="s">
        <v>2332</v>
      </c>
      <c r="B257" s="141" t="s">
        <v>990</v>
      </c>
      <c r="C257" s="141" t="s">
        <v>4809</v>
      </c>
      <c r="D257" s="162">
        <v>1200</v>
      </c>
      <c r="E257" s="40" t="s">
        <v>1245</v>
      </c>
      <c r="F257" s="141"/>
      <c r="G257" s="35" t="s">
        <v>1799</v>
      </c>
      <c r="H257" s="34"/>
      <c r="I257" s="35" t="s">
        <v>1799</v>
      </c>
      <c r="J257" s="34"/>
      <c r="K257" s="34"/>
      <c r="L257" s="35"/>
      <c r="M257" s="35" t="s">
        <v>1799</v>
      </c>
      <c r="N257" s="34"/>
      <c r="O257" s="36"/>
    </row>
    <row r="258" spans="1:15" s="142" customFormat="1" ht="53.25" customHeight="1" x14ac:dyDescent="0.2">
      <c r="A258" s="150" t="s">
        <v>2333</v>
      </c>
      <c r="B258" s="141" t="s">
        <v>767</v>
      </c>
      <c r="C258" s="141" t="s">
        <v>3510</v>
      </c>
      <c r="D258" s="162">
        <v>1350</v>
      </c>
      <c r="E258" s="40">
        <v>5299</v>
      </c>
      <c r="F258" s="141"/>
      <c r="G258" s="35" t="s">
        <v>1799</v>
      </c>
      <c r="H258" s="34"/>
      <c r="I258" s="35" t="s">
        <v>1799</v>
      </c>
      <c r="J258" s="34"/>
      <c r="K258" s="34"/>
      <c r="L258" s="35"/>
      <c r="M258" s="35" t="s">
        <v>1799</v>
      </c>
      <c r="N258" s="34"/>
      <c r="O258" s="36"/>
    </row>
    <row r="259" spans="1:15" s="142" customFormat="1" ht="63" x14ac:dyDescent="0.2">
      <c r="A259" s="150" t="s">
        <v>2334</v>
      </c>
      <c r="B259" s="141" t="s">
        <v>1202</v>
      </c>
      <c r="C259" s="141" t="s">
        <v>4810</v>
      </c>
      <c r="D259" s="162">
        <v>2652</v>
      </c>
      <c r="E259" s="40" t="s">
        <v>1250</v>
      </c>
      <c r="F259" s="141"/>
      <c r="G259" s="35" t="s">
        <v>1799</v>
      </c>
      <c r="H259" s="34"/>
      <c r="I259" s="35" t="s">
        <v>1799</v>
      </c>
      <c r="J259" s="34"/>
      <c r="K259" s="34"/>
      <c r="L259" s="35"/>
      <c r="M259" s="35" t="s">
        <v>1799</v>
      </c>
      <c r="N259" s="34"/>
      <c r="O259" s="36"/>
    </row>
    <row r="260" spans="1:15" s="142" customFormat="1" ht="39" customHeight="1" x14ac:dyDescent="0.2">
      <c r="A260" s="711" t="s">
        <v>2335</v>
      </c>
      <c r="B260" s="141" t="s">
        <v>67</v>
      </c>
      <c r="C260" s="706" t="s">
        <v>4658</v>
      </c>
      <c r="D260" s="162">
        <v>254.25</v>
      </c>
      <c r="E260" s="40">
        <v>5291</v>
      </c>
      <c r="F260" s="141"/>
      <c r="G260" s="35" t="s">
        <v>1799</v>
      </c>
      <c r="H260" s="34"/>
      <c r="I260" s="35" t="s">
        <v>1799</v>
      </c>
      <c r="J260" s="34"/>
      <c r="K260" s="34"/>
      <c r="L260" s="35" t="s">
        <v>1799</v>
      </c>
      <c r="M260" s="35"/>
      <c r="N260" s="34"/>
      <c r="O260" s="36"/>
    </row>
    <row r="261" spans="1:15" s="142" customFormat="1" ht="39" customHeight="1" x14ac:dyDescent="0.2">
      <c r="A261" s="711"/>
      <c r="B261" s="141" t="s">
        <v>83</v>
      </c>
      <c r="C261" s="706"/>
      <c r="D261" s="162">
        <v>255.67</v>
      </c>
      <c r="E261" s="40">
        <v>5292</v>
      </c>
      <c r="F261" s="141"/>
      <c r="G261" s="35" t="s">
        <v>1799</v>
      </c>
      <c r="H261" s="34"/>
      <c r="I261" s="35" t="s">
        <v>1799</v>
      </c>
      <c r="J261" s="34"/>
      <c r="K261" s="34"/>
      <c r="L261" s="35" t="s">
        <v>1799</v>
      </c>
      <c r="M261" s="35"/>
      <c r="N261" s="34"/>
      <c r="O261" s="36"/>
    </row>
    <row r="262" spans="1:15" s="142" customFormat="1" ht="39" customHeight="1" x14ac:dyDescent="0.2">
      <c r="A262" s="711" t="s">
        <v>2336</v>
      </c>
      <c r="B262" s="141" t="s">
        <v>675</v>
      </c>
      <c r="C262" s="706" t="s">
        <v>3475</v>
      </c>
      <c r="D262" s="162">
        <v>5000</v>
      </c>
      <c r="E262" s="40">
        <v>5293</v>
      </c>
      <c r="F262" s="141"/>
      <c r="G262" s="35" t="s">
        <v>1799</v>
      </c>
      <c r="H262" s="34"/>
      <c r="I262" s="35" t="s">
        <v>1799</v>
      </c>
      <c r="J262" s="34"/>
      <c r="K262" s="34"/>
      <c r="L262" s="35" t="s">
        <v>1799</v>
      </c>
      <c r="M262" s="35"/>
      <c r="N262" s="34"/>
      <c r="O262" s="36"/>
    </row>
    <row r="263" spans="1:15" s="142" customFormat="1" ht="39" customHeight="1" x14ac:dyDescent="0.2">
      <c r="A263" s="711"/>
      <c r="B263" s="141" t="s">
        <v>674</v>
      </c>
      <c r="C263" s="706"/>
      <c r="D263" s="162">
        <v>10000</v>
      </c>
      <c r="E263" s="40">
        <v>5294</v>
      </c>
      <c r="F263" s="141"/>
      <c r="G263" s="35" t="s">
        <v>1799</v>
      </c>
      <c r="H263" s="34"/>
      <c r="I263" s="35" t="s">
        <v>1799</v>
      </c>
      <c r="J263" s="34"/>
      <c r="K263" s="34"/>
      <c r="L263" s="35"/>
      <c r="M263" s="35" t="s">
        <v>1799</v>
      </c>
      <c r="N263" s="34"/>
      <c r="O263" s="36"/>
    </row>
    <row r="264" spans="1:15" s="142" customFormat="1" ht="39" customHeight="1" x14ac:dyDescent="0.2">
      <c r="A264" s="711" t="s">
        <v>2337</v>
      </c>
      <c r="B264" s="706" t="s">
        <v>1203</v>
      </c>
      <c r="C264" s="706" t="s">
        <v>4811</v>
      </c>
      <c r="D264" s="162">
        <v>3980</v>
      </c>
      <c r="E264" s="40">
        <v>5301</v>
      </c>
      <c r="F264" s="141"/>
      <c r="G264" s="35" t="s">
        <v>1799</v>
      </c>
      <c r="H264" s="34"/>
      <c r="I264" s="35" t="s">
        <v>1799</v>
      </c>
      <c r="J264" s="34"/>
      <c r="K264" s="34"/>
      <c r="L264" s="35" t="s">
        <v>1799</v>
      </c>
      <c r="M264" s="35"/>
      <c r="N264" s="34"/>
      <c r="O264" s="36"/>
    </row>
    <row r="265" spans="1:15" s="142" customFormat="1" ht="39" customHeight="1" x14ac:dyDescent="0.2">
      <c r="A265" s="711"/>
      <c r="B265" s="706"/>
      <c r="C265" s="706"/>
      <c r="D265" s="162">
        <v>9950</v>
      </c>
      <c r="E265" s="40">
        <v>5302</v>
      </c>
      <c r="F265" s="141"/>
      <c r="G265" s="35" t="s">
        <v>1799</v>
      </c>
      <c r="H265" s="34"/>
      <c r="I265" s="35" t="s">
        <v>1799</v>
      </c>
      <c r="J265" s="34"/>
      <c r="K265" s="34"/>
      <c r="L265" s="35" t="s">
        <v>1799</v>
      </c>
      <c r="M265" s="35"/>
      <c r="N265" s="34"/>
      <c r="O265" s="36"/>
    </row>
    <row r="266" spans="1:15" s="142" customFormat="1" ht="60" customHeight="1" x14ac:dyDescent="0.2">
      <c r="A266" s="150" t="s">
        <v>2338</v>
      </c>
      <c r="B266" s="141" t="s">
        <v>945</v>
      </c>
      <c r="C266" s="141" t="s">
        <v>4812</v>
      </c>
      <c r="D266" s="162">
        <v>3680</v>
      </c>
      <c r="E266" s="40">
        <v>5303</v>
      </c>
      <c r="F266" s="141"/>
      <c r="G266" s="35"/>
      <c r="H266" s="35" t="s">
        <v>1799</v>
      </c>
      <c r="I266" s="35" t="s">
        <v>1799</v>
      </c>
      <c r="J266" s="34"/>
      <c r="K266" s="34"/>
      <c r="L266" s="35"/>
      <c r="M266" s="35" t="s">
        <v>1799</v>
      </c>
      <c r="N266" s="34"/>
      <c r="O266" s="268"/>
    </row>
    <row r="267" spans="1:15" s="142" customFormat="1" ht="39" customHeight="1" x14ac:dyDescent="0.2">
      <c r="A267" s="711" t="s">
        <v>2339</v>
      </c>
      <c r="B267" s="141" t="s">
        <v>945</v>
      </c>
      <c r="C267" s="706" t="s">
        <v>3476</v>
      </c>
      <c r="D267" s="162">
        <v>1200</v>
      </c>
      <c r="E267" s="40">
        <v>5304</v>
      </c>
      <c r="F267" s="141"/>
      <c r="G267" s="35" t="s">
        <v>1799</v>
      </c>
      <c r="H267" s="34"/>
      <c r="I267" s="35" t="s">
        <v>1799</v>
      </c>
      <c r="J267" s="34"/>
      <c r="K267" s="34"/>
      <c r="L267" s="35"/>
      <c r="M267" s="35" t="s">
        <v>1799</v>
      </c>
      <c r="N267" s="34"/>
      <c r="O267" s="36"/>
    </row>
    <row r="268" spans="1:15" s="142" customFormat="1" ht="39" customHeight="1" x14ac:dyDescent="0.2">
      <c r="A268" s="711"/>
      <c r="B268" s="141" t="s">
        <v>1204</v>
      </c>
      <c r="C268" s="706"/>
      <c r="D268" s="162">
        <v>13500</v>
      </c>
      <c r="E268" s="40">
        <v>5305</v>
      </c>
      <c r="F268" s="141"/>
      <c r="G268" s="35" t="s">
        <v>1799</v>
      </c>
      <c r="H268" s="34"/>
      <c r="I268" s="35" t="s">
        <v>1799</v>
      </c>
      <c r="J268" s="34"/>
      <c r="K268" s="34"/>
      <c r="L268" s="35"/>
      <c r="M268" s="35" t="s">
        <v>1799</v>
      </c>
      <c r="N268" s="34"/>
      <c r="O268" s="36"/>
    </row>
    <row r="269" spans="1:15" s="142" customFormat="1" ht="39" customHeight="1" x14ac:dyDescent="0.2">
      <c r="A269" s="150" t="s">
        <v>2340</v>
      </c>
      <c r="B269" s="141" t="s">
        <v>805</v>
      </c>
      <c r="C269" s="141" t="s">
        <v>3477</v>
      </c>
      <c r="D269" s="162">
        <v>531.94000000000005</v>
      </c>
      <c r="E269" s="40">
        <v>5300</v>
      </c>
      <c r="F269" s="141"/>
      <c r="G269" s="35" t="s">
        <v>1799</v>
      </c>
      <c r="H269" s="34"/>
      <c r="I269" s="35" t="s">
        <v>1799</v>
      </c>
      <c r="J269" s="34"/>
      <c r="K269" s="34"/>
      <c r="L269" s="35"/>
      <c r="M269" s="35" t="s">
        <v>1799</v>
      </c>
      <c r="N269" s="34"/>
      <c r="O269" s="36"/>
    </row>
    <row r="270" spans="1:15" s="142" customFormat="1" ht="63" x14ac:dyDescent="0.2">
      <c r="A270" s="150" t="s">
        <v>2341</v>
      </c>
      <c r="B270" s="141" t="s">
        <v>1008</v>
      </c>
      <c r="C270" s="141" t="s">
        <v>3511</v>
      </c>
      <c r="D270" s="162">
        <v>2760</v>
      </c>
      <c r="E270" s="40" t="s">
        <v>1251</v>
      </c>
      <c r="F270" s="141"/>
      <c r="G270" s="35" t="s">
        <v>1799</v>
      </c>
      <c r="H270" s="34"/>
      <c r="I270" s="35" t="s">
        <v>1799</v>
      </c>
      <c r="J270" s="34"/>
      <c r="K270" s="34"/>
      <c r="L270" s="35" t="s">
        <v>1799</v>
      </c>
      <c r="M270" s="35"/>
      <c r="N270" s="34"/>
      <c r="O270" s="36"/>
    </row>
    <row r="271" spans="1:15" s="142" customFormat="1" ht="63.75" customHeight="1" x14ac:dyDescent="0.2">
      <c r="A271" s="711" t="s">
        <v>2342</v>
      </c>
      <c r="B271" s="141" t="s">
        <v>1003</v>
      </c>
      <c r="C271" s="706" t="s">
        <v>1090</v>
      </c>
      <c r="D271" s="162">
        <v>1744</v>
      </c>
      <c r="E271" s="40" t="s">
        <v>1252</v>
      </c>
      <c r="F271" s="141"/>
      <c r="G271" s="35" t="s">
        <v>1799</v>
      </c>
      <c r="H271" s="34"/>
      <c r="I271" s="35" t="s">
        <v>1799</v>
      </c>
      <c r="J271" s="34"/>
      <c r="K271" s="34"/>
      <c r="L271" s="35"/>
      <c r="M271" s="35" t="s">
        <v>1799</v>
      </c>
      <c r="N271" s="34"/>
      <c r="O271" s="36"/>
    </row>
    <row r="272" spans="1:15" s="142" customFormat="1" ht="63.75" customHeight="1" x14ac:dyDescent="0.2">
      <c r="A272" s="711"/>
      <c r="B272" s="141" t="s">
        <v>1205</v>
      </c>
      <c r="C272" s="706"/>
      <c r="D272" s="162">
        <v>1744</v>
      </c>
      <c r="E272" s="40" t="s">
        <v>1253</v>
      </c>
      <c r="F272" s="141"/>
      <c r="G272" s="35" t="s">
        <v>1799</v>
      </c>
      <c r="H272" s="34"/>
      <c r="I272" s="35" t="s">
        <v>1799</v>
      </c>
      <c r="J272" s="34"/>
      <c r="K272" s="34"/>
      <c r="L272" s="35"/>
      <c r="M272" s="35" t="s">
        <v>1799</v>
      </c>
      <c r="N272" s="34"/>
      <c r="O272" s="36"/>
    </row>
    <row r="273" spans="1:15" s="142" customFormat="1" ht="31.5" customHeight="1" x14ac:dyDescent="0.2">
      <c r="A273" s="711" t="s">
        <v>2343</v>
      </c>
      <c r="B273" s="141" t="s">
        <v>626</v>
      </c>
      <c r="C273" s="706" t="s">
        <v>4813</v>
      </c>
      <c r="D273" s="162">
        <v>186.8</v>
      </c>
      <c r="E273" s="40">
        <v>5306</v>
      </c>
      <c r="F273" s="141"/>
      <c r="G273" s="35" t="s">
        <v>1799</v>
      </c>
      <c r="H273" s="34"/>
      <c r="I273" s="35" t="s">
        <v>1799</v>
      </c>
      <c r="J273" s="34"/>
      <c r="K273" s="34"/>
      <c r="L273" s="35"/>
      <c r="M273" s="35" t="s">
        <v>1799</v>
      </c>
      <c r="N273" s="34"/>
      <c r="O273" s="36"/>
    </row>
    <row r="274" spans="1:15" s="142" customFormat="1" ht="31.5" customHeight="1" x14ac:dyDescent="0.2">
      <c r="A274" s="711"/>
      <c r="B274" s="141" t="s">
        <v>1206</v>
      </c>
      <c r="C274" s="706"/>
      <c r="D274" s="162">
        <v>3252.5</v>
      </c>
      <c r="E274" s="40">
        <v>5307</v>
      </c>
      <c r="F274" s="141"/>
      <c r="G274" s="35" t="s">
        <v>1799</v>
      </c>
      <c r="H274" s="34"/>
      <c r="I274" s="35" t="s">
        <v>1799</v>
      </c>
      <c r="J274" s="34"/>
      <c r="K274" s="34"/>
      <c r="L274" s="35" t="s">
        <v>1799</v>
      </c>
      <c r="M274" s="35"/>
      <c r="N274" s="34"/>
      <c r="O274" s="36"/>
    </row>
    <row r="275" spans="1:15" s="142" customFormat="1" ht="31.5" customHeight="1" x14ac:dyDescent="0.2">
      <c r="A275" s="711"/>
      <c r="B275" s="141" t="s">
        <v>75</v>
      </c>
      <c r="C275" s="706"/>
      <c r="D275" s="162">
        <v>75.05</v>
      </c>
      <c r="E275" s="40">
        <v>5308</v>
      </c>
      <c r="F275" s="141"/>
      <c r="G275" s="35" t="s">
        <v>1799</v>
      </c>
      <c r="H275" s="34"/>
      <c r="I275" s="35" t="s">
        <v>1799</v>
      </c>
      <c r="J275" s="34"/>
      <c r="K275" s="34"/>
      <c r="L275" s="35" t="s">
        <v>1799</v>
      </c>
      <c r="M275" s="35"/>
      <c r="N275" s="34"/>
      <c r="O275" s="36"/>
    </row>
    <row r="276" spans="1:15" s="142" customFormat="1" ht="31.5" customHeight="1" x14ac:dyDescent="0.2">
      <c r="A276" s="711" t="s">
        <v>2344</v>
      </c>
      <c r="B276" s="141" t="s">
        <v>67</v>
      </c>
      <c r="C276" s="706" t="s">
        <v>4814</v>
      </c>
      <c r="D276" s="162">
        <v>395.5</v>
      </c>
      <c r="E276" s="40">
        <v>5310</v>
      </c>
      <c r="F276" s="141"/>
      <c r="G276" s="35" t="s">
        <v>1799</v>
      </c>
      <c r="H276" s="34"/>
      <c r="I276" s="35" t="s">
        <v>1799</v>
      </c>
      <c r="J276" s="34"/>
      <c r="K276" s="34"/>
      <c r="L276" s="35"/>
      <c r="M276" s="35" t="s">
        <v>1799</v>
      </c>
      <c r="N276" s="34"/>
      <c r="O276" s="36"/>
    </row>
    <row r="277" spans="1:15" s="142" customFormat="1" ht="31.5" customHeight="1" x14ac:dyDescent="0.2">
      <c r="A277" s="711"/>
      <c r="B277" s="141" t="s">
        <v>83</v>
      </c>
      <c r="C277" s="706"/>
      <c r="D277" s="162">
        <v>397.71</v>
      </c>
      <c r="E277" s="40">
        <v>5311</v>
      </c>
      <c r="F277" s="141"/>
      <c r="G277" s="35" t="s">
        <v>1799</v>
      </c>
      <c r="H277" s="34"/>
      <c r="I277" s="35" t="s">
        <v>1799</v>
      </c>
      <c r="J277" s="34"/>
      <c r="K277" s="34"/>
      <c r="L277" s="35"/>
      <c r="M277" s="35" t="s">
        <v>1799</v>
      </c>
      <c r="N277" s="34"/>
      <c r="O277" s="36"/>
    </row>
    <row r="278" spans="1:15" s="142" customFormat="1" ht="31.5" customHeight="1" x14ac:dyDescent="0.2">
      <c r="A278" s="150" t="s">
        <v>2345</v>
      </c>
      <c r="B278" s="141" t="s">
        <v>1207</v>
      </c>
      <c r="C278" s="141" t="s">
        <v>3401</v>
      </c>
      <c r="D278" s="162">
        <v>570.11</v>
      </c>
      <c r="E278" s="40">
        <v>5315</v>
      </c>
      <c r="F278" s="141"/>
      <c r="G278" s="35" t="s">
        <v>1799</v>
      </c>
      <c r="H278" s="34"/>
      <c r="I278" s="35" t="s">
        <v>1799</v>
      </c>
      <c r="J278" s="34"/>
      <c r="K278" s="34"/>
      <c r="L278" s="35" t="s">
        <v>1799</v>
      </c>
      <c r="M278" s="35"/>
      <c r="N278" s="34"/>
      <c r="O278" s="36"/>
    </row>
    <row r="279" spans="1:15" s="142" customFormat="1" ht="31.5" customHeight="1" x14ac:dyDescent="0.2">
      <c r="A279" s="150" t="s">
        <v>2346</v>
      </c>
      <c r="B279" s="141" t="s">
        <v>753</v>
      </c>
      <c r="C279" s="141" t="s">
        <v>4815</v>
      </c>
      <c r="D279" s="162">
        <v>508.5</v>
      </c>
      <c r="E279" s="40">
        <v>5313</v>
      </c>
      <c r="F279" s="141"/>
      <c r="G279" s="35" t="s">
        <v>1799</v>
      </c>
      <c r="H279" s="34"/>
      <c r="I279" s="35" t="s">
        <v>1799</v>
      </c>
      <c r="J279" s="34"/>
      <c r="K279" s="34"/>
      <c r="L279" s="35" t="s">
        <v>1799</v>
      </c>
      <c r="M279" s="35"/>
      <c r="N279" s="34"/>
      <c r="O279" s="36"/>
    </row>
    <row r="280" spans="1:15" s="142" customFormat="1" ht="31.5" customHeight="1" x14ac:dyDescent="0.2">
      <c r="A280" s="150" t="s">
        <v>2347</v>
      </c>
      <c r="B280" s="141" t="s">
        <v>1208</v>
      </c>
      <c r="C280" s="141" t="s">
        <v>4816</v>
      </c>
      <c r="D280" s="162">
        <v>639.96</v>
      </c>
      <c r="E280" s="40">
        <v>5309</v>
      </c>
      <c r="F280" s="141"/>
      <c r="G280" s="35" t="s">
        <v>1799</v>
      </c>
      <c r="H280" s="34"/>
      <c r="I280" s="35" t="s">
        <v>1799</v>
      </c>
      <c r="J280" s="34"/>
      <c r="K280" s="34"/>
      <c r="L280" s="35" t="s">
        <v>1799</v>
      </c>
      <c r="M280" s="35"/>
      <c r="N280" s="34"/>
      <c r="O280" s="36"/>
    </row>
    <row r="281" spans="1:15" s="142" customFormat="1" ht="31.5" customHeight="1" x14ac:dyDescent="0.2">
      <c r="A281" s="150" t="s">
        <v>2348</v>
      </c>
      <c r="B281" s="141" t="s">
        <v>752</v>
      </c>
      <c r="C281" s="141" t="s">
        <v>4469</v>
      </c>
      <c r="D281" s="162">
        <v>269.11</v>
      </c>
      <c r="E281" s="40">
        <v>5295</v>
      </c>
      <c r="F281" s="141"/>
      <c r="G281" s="35" t="s">
        <v>1799</v>
      </c>
      <c r="H281" s="34"/>
      <c r="I281" s="35" t="s">
        <v>1799</v>
      </c>
      <c r="J281" s="34"/>
      <c r="K281" s="34"/>
      <c r="L281" s="35" t="s">
        <v>1799</v>
      </c>
      <c r="M281" s="35"/>
      <c r="N281" s="34"/>
      <c r="O281" s="36"/>
    </row>
    <row r="282" spans="1:15" s="142" customFormat="1" ht="63.75" customHeight="1" x14ac:dyDescent="0.2">
      <c r="A282" s="711" t="s">
        <v>2349</v>
      </c>
      <c r="B282" s="141" t="s">
        <v>1209</v>
      </c>
      <c r="C282" s="706" t="s">
        <v>3512</v>
      </c>
      <c r="D282" s="162">
        <v>2616</v>
      </c>
      <c r="E282" s="40" t="s">
        <v>1254</v>
      </c>
      <c r="F282" s="141"/>
      <c r="G282" s="35" t="s">
        <v>1799</v>
      </c>
      <c r="H282" s="34"/>
      <c r="I282" s="35" t="s">
        <v>1799</v>
      </c>
      <c r="J282" s="34"/>
      <c r="K282" s="34"/>
      <c r="L282" s="35"/>
      <c r="M282" s="35" t="s">
        <v>1799</v>
      </c>
      <c r="N282" s="34"/>
      <c r="O282" s="36"/>
    </row>
    <row r="283" spans="1:15" s="142" customFormat="1" ht="63.75" customHeight="1" x14ac:dyDescent="0.2">
      <c r="A283" s="711"/>
      <c r="B283" s="141" t="s">
        <v>4844</v>
      </c>
      <c r="C283" s="706"/>
      <c r="D283" s="162">
        <v>2616</v>
      </c>
      <c r="E283" s="40" t="s">
        <v>1255</v>
      </c>
      <c r="F283" s="141"/>
      <c r="G283" s="35" t="s">
        <v>1799</v>
      </c>
      <c r="H283" s="34"/>
      <c r="I283" s="35" t="s">
        <v>1799</v>
      </c>
      <c r="J283" s="34"/>
      <c r="K283" s="34"/>
      <c r="L283" s="35" t="s">
        <v>1799</v>
      </c>
      <c r="M283" s="35"/>
      <c r="N283" s="34"/>
      <c r="O283" s="36"/>
    </row>
    <row r="284" spans="1:15" s="142" customFormat="1" ht="48" customHeight="1" x14ac:dyDescent="0.2">
      <c r="A284" s="150" t="s">
        <v>2350</v>
      </c>
      <c r="B284" s="141" t="s">
        <v>752</v>
      </c>
      <c r="C284" s="141" t="s">
        <v>4469</v>
      </c>
      <c r="D284" s="162">
        <v>289.04000000000002</v>
      </c>
      <c r="E284" s="40">
        <v>5296</v>
      </c>
      <c r="F284" s="141"/>
      <c r="G284" s="35" t="s">
        <v>1799</v>
      </c>
      <c r="H284" s="34"/>
      <c r="I284" s="35" t="s">
        <v>1799</v>
      </c>
      <c r="J284" s="34"/>
      <c r="K284" s="34"/>
      <c r="L284" s="35"/>
      <c r="M284" s="35" t="s">
        <v>1799</v>
      </c>
      <c r="N284" s="34"/>
      <c r="O284" s="36"/>
    </row>
    <row r="285" spans="1:15" s="142" customFormat="1" ht="48" customHeight="1" x14ac:dyDescent="0.2">
      <c r="A285" s="150" t="s">
        <v>2351</v>
      </c>
      <c r="B285" s="141" t="s">
        <v>1210</v>
      </c>
      <c r="C285" s="141" t="s">
        <v>4817</v>
      </c>
      <c r="D285" s="162">
        <v>3887.08</v>
      </c>
      <c r="E285" s="40">
        <v>5314</v>
      </c>
      <c r="F285" s="141"/>
      <c r="G285" s="35" t="s">
        <v>1799</v>
      </c>
      <c r="H285" s="34"/>
      <c r="I285" s="35" t="s">
        <v>1799</v>
      </c>
      <c r="J285" s="34"/>
      <c r="K285" s="34"/>
      <c r="L285" s="35" t="s">
        <v>1799</v>
      </c>
      <c r="M285" s="35"/>
      <c r="N285" s="34"/>
      <c r="O285" s="36"/>
    </row>
    <row r="286" spans="1:15" s="142" customFormat="1" ht="48" customHeight="1" x14ac:dyDescent="0.2">
      <c r="A286" s="150" t="s">
        <v>2352</v>
      </c>
      <c r="B286" s="141" t="s">
        <v>1211</v>
      </c>
      <c r="C286" s="141" t="s">
        <v>4818</v>
      </c>
      <c r="D286" s="162">
        <v>1897.29</v>
      </c>
      <c r="E286" s="40">
        <v>5342</v>
      </c>
      <c r="F286" s="141"/>
      <c r="G286" s="35" t="s">
        <v>1799</v>
      </c>
      <c r="H286" s="34"/>
      <c r="I286" s="35" t="s">
        <v>1799</v>
      </c>
      <c r="J286" s="34"/>
      <c r="K286" s="34"/>
      <c r="L286" s="35" t="s">
        <v>1799</v>
      </c>
      <c r="M286" s="35"/>
      <c r="N286" s="34"/>
      <c r="O286" s="36"/>
    </row>
    <row r="287" spans="1:15" s="142" customFormat="1" ht="48" customHeight="1" x14ac:dyDescent="0.2">
      <c r="A287" s="150" t="s">
        <v>2353</v>
      </c>
      <c r="B287" s="141" t="s">
        <v>1212</v>
      </c>
      <c r="C287" s="141" t="s">
        <v>3398</v>
      </c>
      <c r="D287" s="162">
        <v>400.77</v>
      </c>
      <c r="E287" s="40">
        <v>5340</v>
      </c>
      <c r="F287" s="141"/>
      <c r="G287" s="35" t="s">
        <v>1799</v>
      </c>
      <c r="H287" s="34"/>
      <c r="I287" s="35" t="s">
        <v>1799</v>
      </c>
      <c r="J287" s="34"/>
      <c r="K287" s="34"/>
      <c r="L287" s="35" t="s">
        <v>1799</v>
      </c>
      <c r="M287" s="35"/>
      <c r="N287" s="34"/>
      <c r="O287" s="36"/>
    </row>
    <row r="288" spans="1:15" s="142" customFormat="1" ht="48" customHeight="1" x14ac:dyDescent="0.2">
      <c r="A288" s="150" t="s">
        <v>2354</v>
      </c>
      <c r="B288" s="141" t="s">
        <v>1213</v>
      </c>
      <c r="C288" s="141" t="s">
        <v>3478</v>
      </c>
      <c r="D288" s="162">
        <v>3200</v>
      </c>
      <c r="E288" s="40">
        <v>5312</v>
      </c>
      <c r="F288" s="141"/>
      <c r="G288" s="35" t="s">
        <v>1799</v>
      </c>
      <c r="H288" s="34"/>
      <c r="I288" s="35" t="s">
        <v>1799</v>
      </c>
      <c r="J288" s="34"/>
      <c r="K288" s="34"/>
      <c r="L288" s="35" t="s">
        <v>1799</v>
      </c>
      <c r="M288" s="35"/>
      <c r="N288" s="34"/>
      <c r="O288" s="36"/>
    </row>
    <row r="289" spans="1:15" s="142" customFormat="1" ht="48" customHeight="1" x14ac:dyDescent="0.2">
      <c r="A289" s="150" t="s">
        <v>2355</v>
      </c>
      <c r="B289" s="141" t="s">
        <v>1214</v>
      </c>
      <c r="C289" s="141" t="s">
        <v>3479</v>
      </c>
      <c r="D289" s="162">
        <v>1698.6</v>
      </c>
      <c r="E289" s="40">
        <v>5319</v>
      </c>
      <c r="F289" s="141"/>
      <c r="G289" s="35" t="s">
        <v>1799</v>
      </c>
      <c r="H289" s="34"/>
      <c r="I289" s="35" t="s">
        <v>1799</v>
      </c>
      <c r="J289" s="34"/>
      <c r="K289" s="34"/>
      <c r="L289" s="35" t="s">
        <v>1799</v>
      </c>
      <c r="M289" s="35"/>
      <c r="N289" s="34"/>
      <c r="O289" s="36"/>
    </row>
    <row r="290" spans="1:15" s="142" customFormat="1" ht="35.25" customHeight="1" x14ac:dyDescent="0.2">
      <c r="A290" s="711" t="s">
        <v>2356</v>
      </c>
      <c r="B290" s="141" t="s">
        <v>945</v>
      </c>
      <c r="C290" s="706" t="s">
        <v>3480</v>
      </c>
      <c r="D290" s="162">
        <v>2560</v>
      </c>
      <c r="E290" s="40">
        <v>5335</v>
      </c>
      <c r="F290" s="141"/>
      <c r="G290" s="35" t="s">
        <v>1799</v>
      </c>
      <c r="H290" s="34"/>
      <c r="I290" s="35" t="s">
        <v>1799</v>
      </c>
      <c r="J290" s="34"/>
      <c r="K290" s="34"/>
      <c r="L290" s="35" t="s">
        <v>1799</v>
      </c>
      <c r="M290" s="35"/>
      <c r="N290" s="34"/>
      <c r="O290" s="36"/>
    </row>
    <row r="291" spans="1:15" s="142" customFormat="1" ht="35.25" customHeight="1" x14ac:dyDescent="0.2">
      <c r="A291" s="711"/>
      <c r="B291" s="141" t="s">
        <v>1215</v>
      </c>
      <c r="C291" s="706"/>
      <c r="D291" s="162">
        <v>293.8</v>
      </c>
      <c r="E291" s="40">
        <v>5336</v>
      </c>
      <c r="F291" s="141"/>
      <c r="G291" s="35" t="s">
        <v>1799</v>
      </c>
      <c r="H291" s="34"/>
      <c r="I291" s="35" t="s">
        <v>1799</v>
      </c>
      <c r="J291" s="34"/>
      <c r="K291" s="34"/>
      <c r="L291" s="35" t="s">
        <v>1799</v>
      </c>
      <c r="M291" s="35" t="s">
        <v>1799</v>
      </c>
      <c r="N291" s="34"/>
      <c r="O291" s="36"/>
    </row>
    <row r="292" spans="1:15" s="142" customFormat="1" ht="35.25" customHeight="1" x14ac:dyDescent="0.2">
      <c r="A292" s="711"/>
      <c r="B292" s="141" t="s">
        <v>1204</v>
      </c>
      <c r="C292" s="706"/>
      <c r="D292" s="162">
        <v>215</v>
      </c>
      <c r="E292" s="40">
        <v>5334</v>
      </c>
      <c r="F292" s="141"/>
      <c r="G292" s="35" t="s">
        <v>1799</v>
      </c>
      <c r="H292" s="34"/>
      <c r="I292" s="35" t="s">
        <v>1799</v>
      </c>
      <c r="J292" s="34"/>
      <c r="K292" s="34"/>
      <c r="L292" s="35" t="s">
        <v>1799</v>
      </c>
      <c r="M292" s="35" t="s">
        <v>1799</v>
      </c>
      <c r="N292" s="34"/>
      <c r="O292" s="36"/>
    </row>
    <row r="293" spans="1:15" s="142" customFormat="1" ht="35.25" customHeight="1" x14ac:dyDescent="0.2">
      <c r="A293" s="150" t="s">
        <v>2357</v>
      </c>
      <c r="B293" s="141" t="s">
        <v>1216</v>
      </c>
      <c r="C293" s="141" t="s">
        <v>3481</v>
      </c>
      <c r="D293" s="162">
        <v>3780</v>
      </c>
      <c r="E293" s="40">
        <v>5329</v>
      </c>
      <c r="F293" s="141"/>
      <c r="G293" s="35" t="s">
        <v>1799</v>
      </c>
      <c r="H293" s="34"/>
      <c r="I293" s="35" t="s">
        <v>1799</v>
      </c>
      <c r="J293" s="34"/>
      <c r="K293" s="34"/>
      <c r="L293" s="35" t="s">
        <v>1799</v>
      </c>
      <c r="M293" s="35" t="s">
        <v>1799</v>
      </c>
      <c r="N293" s="34"/>
      <c r="O293" s="36"/>
    </row>
    <row r="294" spans="1:15" s="142" customFormat="1" ht="35.25" customHeight="1" x14ac:dyDescent="0.2">
      <c r="A294" s="150" t="s">
        <v>2358</v>
      </c>
      <c r="B294" s="141" t="s">
        <v>1217</v>
      </c>
      <c r="C294" s="141" t="s">
        <v>3482</v>
      </c>
      <c r="D294" s="162">
        <v>361</v>
      </c>
      <c r="E294" s="40">
        <v>5321</v>
      </c>
      <c r="F294" s="141"/>
      <c r="G294" s="35" t="s">
        <v>1799</v>
      </c>
      <c r="H294" s="34"/>
      <c r="I294" s="35" t="s">
        <v>1799</v>
      </c>
      <c r="J294" s="34"/>
      <c r="K294" s="34"/>
      <c r="L294" s="35" t="s">
        <v>1799</v>
      </c>
      <c r="M294" s="35" t="s">
        <v>1799</v>
      </c>
      <c r="N294" s="34"/>
      <c r="O294" s="36"/>
    </row>
    <row r="295" spans="1:15" s="142" customFormat="1" ht="35.25" customHeight="1" x14ac:dyDescent="0.2">
      <c r="A295" s="150" t="s">
        <v>2359</v>
      </c>
      <c r="B295" s="141" t="s">
        <v>153</v>
      </c>
      <c r="C295" s="141" t="s">
        <v>3483</v>
      </c>
      <c r="D295" s="162">
        <v>1912</v>
      </c>
      <c r="E295" s="40">
        <v>5320</v>
      </c>
      <c r="F295" s="141"/>
      <c r="G295" s="35" t="s">
        <v>1799</v>
      </c>
      <c r="H295" s="34"/>
      <c r="I295" s="35" t="s">
        <v>1799</v>
      </c>
      <c r="J295" s="34"/>
      <c r="K295" s="34"/>
      <c r="L295" s="35" t="s">
        <v>1799</v>
      </c>
      <c r="M295" s="35" t="s">
        <v>1799</v>
      </c>
      <c r="N295" s="34"/>
      <c r="O295" s="36"/>
    </row>
    <row r="296" spans="1:15" s="142" customFormat="1" ht="35.25" customHeight="1" x14ac:dyDescent="0.2">
      <c r="A296" s="711" t="s">
        <v>2360</v>
      </c>
      <c r="B296" s="141" t="s">
        <v>1218</v>
      </c>
      <c r="C296" s="706" t="s">
        <v>3484</v>
      </c>
      <c r="D296" s="162">
        <v>225</v>
      </c>
      <c r="E296" s="40">
        <v>5337</v>
      </c>
      <c r="F296" s="141"/>
      <c r="G296" s="35" t="s">
        <v>1799</v>
      </c>
      <c r="H296" s="34"/>
      <c r="I296" s="35" t="s">
        <v>1799</v>
      </c>
      <c r="J296" s="34"/>
      <c r="K296" s="34"/>
      <c r="L296" s="35"/>
      <c r="M296" s="35" t="s">
        <v>1799</v>
      </c>
      <c r="N296" s="34"/>
      <c r="O296" s="36"/>
    </row>
    <row r="297" spans="1:15" s="142" customFormat="1" ht="35.25" customHeight="1" x14ac:dyDescent="0.2">
      <c r="A297" s="711"/>
      <c r="B297" s="141" t="s">
        <v>717</v>
      </c>
      <c r="C297" s="706"/>
      <c r="D297" s="162">
        <v>800</v>
      </c>
      <c r="E297" s="40">
        <v>5331</v>
      </c>
      <c r="F297" s="141"/>
      <c r="G297" s="35" t="s">
        <v>1799</v>
      </c>
      <c r="H297" s="34"/>
      <c r="I297" s="35" t="s">
        <v>1799</v>
      </c>
      <c r="J297" s="34"/>
      <c r="K297" s="34"/>
      <c r="L297" s="35" t="s">
        <v>1799</v>
      </c>
      <c r="M297" s="35"/>
      <c r="N297" s="34"/>
      <c r="O297" s="36"/>
    </row>
    <row r="298" spans="1:15" s="142" customFormat="1" ht="35.25" customHeight="1" x14ac:dyDescent="0.2">
      <c r="A298" s="711"/>
      <c r="B298" s="141" t="s">
        <v>1219</v>
      </c>
      <c r="C298" s="706"/>
      <c r="D298" s="162">
        <v>890</v>
      </c>
      <c r="E298" s="40">
        <v>5323</v>
      </c>
      <c r="F298" s="141"/>
      <c r="G298" s="35" t="s">
        <v>1799</v>
      </c>
      <c r="H298" s="34"/>
      <c r="I298" s="35" t="s">
        <v>1799</v>
      </c>
      <c r="J298" s="34"/>
      <c r="K298" s="34"/>
      <c r="L298" s="35" t="s">
        <v>1799</v>
      </c>
      <c r="M298" s="35"/>
      <c r="N298" s="34"/>
      <c r="O298" s="36"/>
    </row>
    <row r="299" spans="1:15" s="142" customFormat="1" ht="45.75" customHeight="1" x14ac:dyDescent="0.2">
      <c r="A299" s="150" t="s">
        <v>2361</v>
      </c>
      <c r="B299" s="141" t="s">
        <v>98</v>
      </c>
      <c r="C299" s="141" t="s">
        <v>3485</v>
      </c>
      <c r="D299" s="162">
        <v>917.69</v>
      </c>
      <c r="E299" s="40">
        <v>5341</v>
      </c>
      <c r="F299" s="141"/>
      <c r="G299" s="35" t="s">
        <v>1799</v>
      </c>
      <c r="H299" s="34"/>
      <c r="I299" s="35" t="s">
        <v>1799</v>
      </c>
      <c r="J299" s="34"/>
      <c r="K299" s="34"/>
      <c r="L299" s="35"/>
      <c r="M299" s="35" t="s">
        <v>1799</v>
      </c>
      <c r="N299" s="34"/>
      <c r="O299" s="36"/>
    </row>
    <row r="300" spans="1:15" s="142" customFormat="1" ht="45.75" customHeight="1" x14ac:dyDescent="0.2">
      <c r="A300" s="150" t="s">
        <v>2362</v>
      </c>
      <c r="B300" s="141" t="s">
        <v>1220</v>
      </c>
      <c r="C300" s="141" t="s">
        <v>3486</v>
      </c>
      <c r="D300" s="162">
        <v>1900</v>
      </c>
      <c r="E300" s="40">
        <v>5330</v>
      </c>
      <c r="F300" s="141"/>
      <c r="G300" s="35" t="s">
        <v>1799</v>
      </c>
      <c r="H300" s="34"/>
      <c r="I300" s="35" t="s">
        <v>1799</v>
      </c>
      <c r="J300" s="34"/>
      <c r="K300" s="34"/>
      <c r="L300" s="35"/>
      <c r="M300" s="35" t="s">
        <v>1799</v>
      </c>
      <c r="N300" s="34"/>
      <c r="O300" s="36"/>
    </row>
    <row r="301" spans="1:15" s="142" customFormat="1" ht="45.75" customHeight="1" x14ac:dyDescent="0.2">
      <c r="A301" s="150" t="s">
        <v>2363</v>
      </c>
      <c r="B301" s="141" t="s">
        <v>101</v>
      </c>
      <c r="C301" s="141" t="s">
        <v>3487</v>
      </c>
      <c r="D301" s="162">
        <v>271.2</v>
      </c>
      <c r="E301" s="40">
        <v>5328</v>
      </c>
      <c r="F301" s="141"/>
      <c r="G301" s="35" t="s">
        <v>1799</v>
      </c>
      <c r="H301" s="34"/>
      <c r="I301" s="35" t="s">
        <v>1799</v>
      </c>
      <c r="J301" s="34"/>
      <c r="K301" s="34"/>
      <c r="L301" s="35" t="s">
        <v>1799</v>
      </c>
      <c r="M301" s="35"/>
      <c r="N301" s="34"/>
      <c r="O301" s="36"/>
    </row>
    <row r="302" spans="1:15" s="142" customFormat="1" ht="45.75" customHeight="1" x14ac:dyDescent="0.2">
      <c r="A302" s="711" t="s">
        <v>2364</v>
      </c>
      <c r="B302" s="141" t="s">
        <v>1221</v>
      </c>
      <c r="C302" s="706" t="s">
        <v>3488</v>
      </c>
      <c r="D302" s="162">
        <v>1581</v>
      </c>
      <c r="E302" s="40">
        <v>5326</v>
      </c>
      <c r="F302" s="141"/>
      <c r="G302" s="35" t="s">
        <v>1799</v>
      </c>
      <c r="H302" s="34"/>
      <c r="I302" s="35" t="s">
        <v>1799</v>
      </c>
      <c r="J302" s="34"/>
      <c r="K302" s="34"/>
      <c r="L302" s="35"/>
      <c r="M302" s="35" t="s">
        <v>1799</v>
      </c>
      <c r="N302" s="34"/>
      <c r="O302" s="36"/>
    </row>
    <row r="303" spans="1:15" s="142" customFormat="1" ht="45.75" customHeight="1" x14ac:dyDescent="0.2">
      <c r="A303" s="711"/>
      <c r="B303" s="141" t="s">
        <v>66</v>
      </c>
      <c r="C303" s="706"/>
      <c r="D303" s="162">
        <v>334.3</v>
      </c>
      <c r="E303" s="40">
        <v>5327</v>
      </c>
      <c r="F303" s="141"/>
      <c r="G303" s="35" t="s">
        <v>1799</v>
      </c>
      <c r="H303" s="34"/>
      <c r="I303" s="35" t="s">
        <v>1799</v>
      </c>
      <c r="J303" s="34"/>
      <c r="K303" s="34"/>
      <c r="L303" s="35"/>
      <c r="M303" s="35" t="s">
        <v>1799</v>
      </c>
      <c r="N303" s="34"/>
      <c r="O303" s="36"/>
    </row>
    <row r="304" spans="1:15" s="142" customFormat="1" ht="45.75" customHeight="1" x14ac:dyDescent="0.2">
      <c r="A304" s="150" t="s">
        <v>2365</v>
      </c>
      <c r="B304" s="141" t="s">
        <v>164</v>
      </c>
      <c r="C304" s="141" t="s">
        <v>4819</v>
      </c>
      <c r="D304" s="162">
        <v>719.48</v>
      </c>
      <c r="E304" s="40">
        <v>5324</v>
      </c>
      <c r="F304" s="141"/>
      <c r="G304" s="35" t="s">
        <v>1799</v>
      </c>
      <c r="H304" s="34"/>
      <c r="I304" s="35" t="s">
        <v>1799</v>
      </c>
      <c r="J304" s="34"/>
      <c r="K304" s="34"/>
      <c r="L304" s="35"/>
      <c r="M304" s="35" t="s">
        <v>1799</v>
      </c>
      <c r="N304" s="34"/>
      <c r="O304" s="36"/>
    </row>
    <row r="305" spans="1:25" s="142" customFormat="1" ht="45.75" customHeight="1" x14ac:dyDescent="0.2">
      <c r="A305" s="150" t="s">
        <v>2366</v>
      </c>
      <c r="B305" s="141" t="s">
        <v>1222</v>
      </c>
      <c r="C305" s="141" t="s">
        <v>4820</v>
      </c>
      <c r="D305" s="162">
        <v>1175.54</v>
      </c>
      <c r="E305" s="40">
        <v>5325</v>
      </c>
      <c r="F305" s="141"/>
      <c r="G305" s="35" t="s">
        <v>1799</v>
      </c>
      <c r="H305" s="34"/>
      <c r="I305" s="35" t="s">
        <v>1799</v>
      </c>
      <c r="J305" s="34"/>
      <c r="K305" s="34"/>
      <c r="L305" s="35" t="s">
        <v>1799</v>
      </c>
      <c r="M305" s="35"/>
      <c r="N305" s="34"/>
      <c r="O305" s="36"/>
    </row>
    <row r="306" spans="1:25" s="142" customFormat="1" ht="45.75" customHeight="1" x14ac:dyDescent="0.2">
      <c r="A306" s="150" t="s">
        <v>2367</v>
      </c>
      <c r="B306" s="141" t="s">
        <v>1223</v>
      </c>
      <c r="C306" s="141" t="s">
        <v>4821</v>
      </c>
      <c r="D306" s="162">
        <v>535</v>
      </c>
      <c r="E306" s="40">
        <v>5322</v>
      </c>
      <c r="F306" s="141"/>
      <c r="G306" s="35" t="s">
        <v>1799</v>
      </c>
      <c r="H306" s="34"/>
      <c r="I306" s="35" t="s">
        <v>1799</v>
      </c>
      <c r="J306" s="34"/>
      <c r="K306" s="34"/>
      <c r="L306" s="35" t="s">
        <v>1799</v>
      </c>
      <c r="M306" s="35"/>
      <c r="N306" s="34"/>
      <c r="O306" s="36"/>
    </row>
    <row r="307" spans="1:25" s="142" customFormat="1" ht="45.75" customHeight="1" x14ac:dyDescent="0.2">
      <c r="A307" s="150" t="s">
        <v>2368</v>
      </c>
      <c r="B307" s="141" t="s">
        <v>153</v>
      </c>
      <c r="C307" s="141" t="s">
        <v>4822</v>
      </c>
      <c r="D307" s="162">
        <v>1190.96</v>
      </c>
      <c r="E307" s="40">
        <v>5338</v>
      </c>
      <c r="F307" s="141"/>
      <c r="G307" s="35" t="s">
        <v>1799</v>
      </c>
      <c r="H307" s="34"/>
      <c r="I307" s="35" t="s">
        <v>1799</v>
      </c>
      <c r="J307" s="34"/>
      <c r="K307" s="34"/>
      <c r="L307" s="35" t="s">
        <v>1799</v>
      </c>
      <c r="M307" s="35"/>
      <c r="N307" s="34"/>
      <c r="O307" s="36"/>
    </row>
    <row r="308" spans="1:25" s="142" customFormat="1" ht="45.75" customHeight="1" x14ac:dyDescent="0.2">
      <c r="A308" s="150" t="s">
        <v>2369</v>
      </c>
      <c r="B308" s="141" t="s">
        <v>753</v>
      </c>
      <c r="C308" s="141" t="s">
        <v>4823</v>
      </c>
      <c r="D308" s="162">
        <v>1040</v>
      </c>
      <c r="E308" s="40">
        <v>5333</v>
      </c>
      <c r="F308" s="141"/>
      <c r="G308" s="35" t="s">
        <v>1799</v>
      </c>
      <c r="H308" s="34"/>
      <c r="I308" s="35" t="s">
        <v>1799</v>
      </c>
      <c r="J308" s="34"/>
      <c r="K308" s="34"/>
      <c r="L308" s="35" t="s">
        <v>1799</v>
      </c>
      <c r="M308" s="35"/>
      <c r="N308" s="34"/>
      <c r="O308" s="36"/>
    </row>
    <row r="309" spans="1:25" s="142" customFormat="1" ht="45.75" customHeight="1" x14ac:dyDescent="0.2">
      <c r="A309" s="150" t="s">
        <v>2370</v>
      </c>
      <c r="B309" s="141" t="s">
        <v>752</v>
      </c>
      <c r="C309" s="141" t="s">
        <v>4766</v>
      </c>
      <c r="D309" s="162">
        <v>1029.96</v>
      </c>
      <c r="E309" s="40">
        <v>5318</v>
      </c>
      <c r="F309" s="141"/>
      <c r="G309" s="35" t="s">
        <v>1799</v>
      </c>
      <c r="H309" s="34"/>
      <c r="I309" s="35" t="s">
        <v>1799</v>
      </c>
      <c r="J309" s="34"/>
      <c r="K309" s="34"/>
      <c r="L309" s="35" t="s">
        <v>1799</v>
      </c>
      <c r="M309" s="35"/>
      <c r="N309" s="34"/>
      <c r="O309" s="36"/>
    </row>
    <row r="310" spans="1:25" s="142" customFormat="1" ht="45.75" customHeight="1" x14ac:dyDescent="0.2">
      <c r="A310" s="150" t="s">
        <v>2371</v>
      </c>
      <c r="B310" s="141" t="s">
        <v>717</v>
      </c>
      <c r="C310" s="141" t="s">
        <v>4824</v>
      </c>
      <c r="D310" s="162">
        <v>700</v>
      </c>
      <c r="E310" s="40">
        <v>5317</v>
      </c>
      <c r="F310" s="141"/>
      <c r="G310" s="35" t="s">
        <v>1799</v>
      </c>
      <c r="H310" s="34"/>
      <c r="I310" s="35" t="s">
        <v>1799</v>
      </c>
      <c r="J310" s="34"/>
      <c r="K310" s="34"/>
      <c r="L310" s="35" t="s">
        <v>1799</v>
      </c>
      <c r="M310" s="35"/>
      <c r="N310" s="34"/>
      <c r="O310" s="36"/>
    </row>
    <row r="311" spans="1:25" s="142" customFormat="1" ht="45.75" customHeight="1" x14ac:dyDescent="0.2">
      <c r="A311" s="150" t="s">
        <v>2372</v>
      </c>
      <c r="B311" s="141" t="s">
        <v>1224</v>
      </c>
      <c r="C311" s="141" t="s">
        <v>4825</v>
      </c>
      <c r="D311" s="162">
        <v>4876</v>
      </c>
      <c r="E311" s="40">
        <v>5339</v>
      </c>
      <c r="F311" s="141"/>
      <c r="G311" s="35" t="s">
        <v>1799</v>
      </c>
      <c r="H311" s="34"/>
      <c r="I311" s="35" t="s">
        <v>1799</v>
      </c>
      <c r="J311" s="34"/>
      <c r="K311" s="34"/>
      <c r="L311" s="35"/>
      <c r="M311" s="35" t="s">
        <v>1799</v>
      </c>
      <c r="N311" s="34"/>
      <c r="O311" s="36"/>
    </row>
    <row r="312" spans="1:25" s="142" customFormat="1" ht="62.25" customHeight="1" thickBot="1" x14ac:dyDescent="0.25">
      <c r="A312" s="154" t="s">
        <v>2373</v>
      </c>
      <c r="B312" s="155" t="s">
        <v>1225</v>
      </c>
      <c r="C312" s="155" t="s">
        <v>4845</v>
      </c>
      <c r="D312" s="165">
        <v>1900</v>
      </c>
      <c r="E312" s="166" t="s">
        <v>1256</v>
      </c>
      <c r="F312" s="155"/>
      <c r="G312" s="43" t="s">
        <v>1799</v>
      </c>
      <c r="H312" s="42"/>
      <c r="I312" s="43" t="s">
        <v>1799</v>
      </c>
      <c r="J312" s="42"/>
      <c r="K312" s="42"/>
      <c r="L312" s="43" t="s">
        <v>1799</v>
      </c>
      <c r="M312" s="43"/>
      <c r="N312" s="42"/>
      <c r="O312" s="44"/>
    </row>
    <row r="313" spans="1:25" s="142" customFormat="1" ht="16.5" thickTop="1" x14ac:dyDescent="0.25">
      <c r="A313" s="16"/>
      <c r="B313" s="101"/>
      <c r="C313" s="101"/>
      <c r="D313" s="117"/>
      <c r="E313" s="17"/>
    </row>
    <row r="314" spans="1:25" s="142" customFormat="1" x14ac:dyDescent="0.2">
      <c r="A314" s="16"/>
      <c r="D314" s="26"/>
      <c r="E314" s="17"/>
    </row>
    <row r="315" spans="1:25" s="16" customFormat="1" ht="39" customHeight="1" thickBot="1" x14ac:dyDescent="0.25">
      <c r="A315" s="678" t="s">
        <v>16</v>
      </c>
      <c r="B315" s="678"/>
      <c r="C315" s="678"/>
      <c r="D315" s="678"/>
      <c r="E315" s="678"/>
      <c r="F315" s="678"/>
      <c r="G315" s="678"/>
      <c r="H315" s="678"/>
      <c r="I315" s="678"/>
      <c r="J315" s="678"/>
      <c r="K315" s="678"/>
      <c r="L315" s="678"/>
      <c r="M315" s="678"/>
      <c r="N315" s="678"/>
      <c r="O315" s="678"/>
    </row>
    <row r="316" spans="1:25" s="115" customFormat="1" ht="51.75" customHeight="1" thickTop="1" x14ac:dyDescent="0.2">
      <c r="A316" s="674" t="s">
        <v>3386</v>
      </c>
      <c r="B316" s="719" t="s">
        <v>3387</v>
      </c>
      <c r="C316" s="676" t="s">
        <v>3388</v>
      </c>
      <c r="D316" s="676" t="s">
        <v>1793</v>
      </c>
      <c r="E316" s="682" t="s">
        <v>1794</v>
      </c>
      <c r="F316" s="681" t="s">
        <v>3389</v>
      </c>
      <c r="G316" s="681" t="s">
        <v>3390</v>
      </c>
      <c r="H316" s="681"/>
      <c r="I316" s="681" t="s">
        <v>3391</v>
      </c>
      <c r="J316" s="681"/>
      <c r="K316" s="681" t="s">
        <v>3392</v>
      </c>
      <c r="L316" s="681"/>
      <c r="M316" s="681"/>
      <c r="N316" s="681"/>
      <c r="O316" s="679" t="s">
        <v>3393</v>
      </c>
      <c r="P316" s="114"/>
      <c r="Q316" s="114"/>
      <c r="R316" s="114"/>
      <c r="S316" s="114"/>
      <c r="T316" s="114"/>
      <c r="U316" s="114"/>
      <c r="V316" s="114"/>
      <c r="W316" s="114"/>
      <c r="X316" s="114"/>
      <c r="Y316" s="114"/>
    </row>
    <row r="317" spans="1:25" s="115" customFormat="1" ht="30" customHeight="1" thickBot="1" x14ac:dyDescent="0.25">
      <c r="A317" s="675"/>
      <c r="B317" s="720"/>
      <c r="C317" s="677"/>
      <c r="D317" s="677"/>
      <c r="E317" s="683"/>
      <c r="F317" s="684"/>
      <c r="G317" s="161" t="s">
        <v>3394</v>
      </c>
      <c r="H317" s="161" t="s">
        <v>3395</v>
      </c>
      <c r="I317" s="161" t="s">
        <v>3396</v>
      </c>
      <c r="J317" s="161" t="s">
        <v>3395</v>
      </c>
      <c r="K317" s="161" t="s">
        <v>1795</v>
      </c>
      <c r="L317" s="161" t="s">
        <v>1796</v>
      </c>
      <c r="M317" s="161" t="s">
        <v>1797</v>
      </c>
      <c r="N317" s="161" t="s">
        <v>1798</v>
      </c>
      <c r="O317" s="680"/>
      <c r="P317" s="114"/>
      <c r="Q317" s="114"/>
      <c r="R317" s="114"/>
      <c r="S317" s="114"/>
      <c r="T317" s="114"/>
      <c r="U317" s="114"/>
      <c r="V317" s="114"/>
      <c r="W317" s="114"/>
      <c r="X317" s="114"/>
      <c r="Y317" s="114"/>
    </row>
    <row r="318" spans="1:25" s="142" customFormat="1" ht="54" customHeight="1" thickBot="1" x14ac:dyDescent="0.25">
      <c r="A318" s="177" t="s">
        <v>2374</v>
      </c>
      <c r="B318" s="178" t="s">
        <v>4462</v>
      </c>
      <c r="C318" s="152" t="s">
        <v>4826</v>
      </c>
      <c r="D318" s="121">
        <v>106060</v>
      </c>
      <c r="E318" s="47" t="s">
        <v>1258</v>
      </c>
      <c r="F318" s="42"/>
      <c r="G318" s="43"/>
      <c r="H318" s="43" t="s">
        <v>1799</v>
      </c>
      <c r="I318" s="43" t="s">
        <v>1799</v>
      </c>
      <c r="J318" s="42"/>
      <c r="K318" s="42"/>
      <c r="L318" s="43"/>
      <c r="M318" s="43" t="s">
        <v>1799</v>
      </c>
      <c r="N318" s="42"/>
      <c r="O318" s="269"/>
    </row>
    <row r="319" spans="1:25" s="142" customFormat="1" ht="16.5" thickTop="1" x14ac:dyDescent="0.2">
      <c r="A319" s="16"/>
      <c r="B319" s="101"/>
      <c r="D319" s="26"/>
      <c r="E319" s="17"/>
    </row>
    <row r="320" spans="1:25" s="142" customFormat="1" x14ac:dyDescent="0.2">
      <c r="A320" s="16"/>
      <c r="D320" s="26"/>
      <c r="E320" s="17"/>
    </row>
    <row r="321" spans="1:25" s="16" customFormat="1" ht="37.5" customHeight="1" thickBot="1" x14ac:dyDescent="0.25">
      <c r="A321" s="678" t="s">
        <v>275</v>
      </c>
      <c r="B321" s="678"/>
      <c r="C321" s="678"/>
      <c r="D321" s="678"/>
      <c r="E321" s="678"/>
      <c r="F321" s="678"/>
      <c r="G321" s="678"/>
      <c r="H321" s="678"/>
      <c r="I321" s="678"/>
      <c r="J321" s="678"/>
      <c r="K321" s="678"/>
      <c r="L321" s="678"/>
      <c r="M321" s="678"/>
      <c r="N321" s="678"/>
      <c r="O321" s="678"/>
    </row>
    <row r="322" spans="1:25" s="115" customFormat="1" ht="51.75" customHeight="1" thickTop="1" x14ac:dyDescent="0.2">
      <c r="A322" s="674" t="s">
        <v>3386</v>
      </c>
      <c r="B322" s="676" t="s">
        <v>3387</v>
      </c>
      <c r="C322" s="676" t="s">
        <v>3388</v>
      </c>
      <c r="D322" s="676" t="s">
        <v>1793</v>
      </c>
      <c r="E322" s="682" t="s">
        <v>1794</v>
      </c>
      <c r="F322" s="681" t="s">
        <v>3389</v>
      </c>
      <c r="G322" s="681" t="s">
        <v>3390</v>
      </c>
      <c r="H322" s="681"/>
      <c r="I322" s="681" t="s">
        <v>3391</v>
      </c>
      <c r="J322" s="681"/>
      <c r="K322" s="681" t="s">
        <v>3392</v>
      </c>
      <c r="L322" s="681"/>
      <c r="M322" s="681"/>
      <c r="N322" s="681"/>
      <c r="O322" s="679" t="s">
        <v>3393</v>
      </c>
      <c r="P322" s="114"/>
      <c r="Q322" s="114"/>
      <c r="R322" s="114"/>
      <c r="S322" s="114"/>
      <c r="T322" s="114"/>
      <c r="U322" s="114"/>
      <c r="V322" s="114"/>
      <c r="W322" s="114"/>
      <c r="X322" s="114"/>
      <c r="Y322" s="114"/>
    </row>
    <row r="323" spans="1:25" s="115" customFormat="1" ht="30" customHeight="1" thickBot="1" x14ac:dyDescent="0.25">
      <c r="A323" s="675"/>
      <c r="B323" s="677"/>
      <c r="C323" s="677"/>
      <c r="D323" s="677"/>
      <c r="E323" s="683"/>
      <c r="F323" s="684"/>
      <c r="G323" s="161" t="s">
        <v>3394</v>
      </c>
      <c r="H323" s="161" t="s">
        <v>3395</v>
      </c>
      <c r="I323" s="161" t="s">
        <v>3396</v>
      </c>
      <c r="J323" s="161" t="s">
        <v>3395</v>
      </c>
      <c r="K323" s="161" t="s">
        <v>1795</v>
      </c>
      <c r="L323" s="161" t="s">
        <v>1796</v>
      </c>
      <c r="M323" s="161" t="s">
        <v>1797</v>
      </c>
      <c r="N323" s="161" t="s">
        <v>1798</v>
      </c>
      <c r="O323" s="680"/>
      <c r="P323" s="114"/>
      <c r="Q323" s="114"/>
      <c r="R323" s="114"/>
      <c r="S323" s="114"/>
      <c r="T323" s="114"/>
      <c r="U323" s="114"/>
      <c r="V323" s="114"/>
      <c r="W323" s="114"/>
      <c r="X323" s="114"/>
      <c r="Y323" s="114"/>
    </row>
    <row r="324" spans="1:25" ht="47.25" x14ac:dyDescent="0.2">
      <c r="A324" s="726" t="s">
        <v>2375</v>
      </c>
      <c r="B324" s="167" t="s">
        <v>1259</v>
      </c>
      <c r="C324" s="724" t="s">
        <v>4827</v>
      </c>
      <c r="D324" s="168">
        <v>17433.84</v>
      </c>
      <c r="E324" s="49" t="s">
        <v>1270</v>
      </c>
      <c r="F324" s="34"/>
      <c r="G324" s="35" t="s">
        <v>1799</v>
      </c>
      <c r="H324" s="46"/>
      <c r="I324" s="35" t="s">
        <v>1799</v>
      </c>
      <c r="J324" s="46"/>
      <c r="K324" s="46"/>
      <c r="L324" s="35"/>
      <c r="M324" s="35" t="s">
        <v>1799</v>
      </c>
      <c r="N324" s="46"/>
      <c r="O324" s="119"/>
    </row>
    <row r="325" spans="1:25" ht="47.25" x14ac:dyDescent="0.2">
      <c r="A325" s="726"/>
      <c r="B325" s="167" t="s">
        <v>1260</v>
      </c>
      <c r="C325" s="724"/>
      <c r="D325" s="168">
        <v>23366</v>
      </c>
      <c r="E325" s="49" t="s">
        <v>1271</v>
      </c>
      <c r="F325" s="34"/>
      <c r="G325" s="35" t="s">
        <v>1799</v>
      </c>
      <c r="H325" s="46"/>
      <c r="I325" s="35" t="s">
        <v>1799</v>
      </c>
      <c r="J325" s="46"/>
      <c r="K325" s="46"/>
      <c r="L325" s="35" t="s">
        <v>1799</v>
      </c>
      <c r="M325" s="35" t="s">
        <v>1799</v>
      </c>
      <c r="N325" s="46"/>
      <c r="O325" s="119"/>
    </row>
    <row r="326" spans="1:25" ht="55.5" customHeight="1" x14ac:dyDescent="0.2">
      <c r="A326" s="169" t="s">
        <v>2376</v>
      </c>
      <c r="B326" s="167" t="s">
        <v>1261</v>
      </c>
      <c r="C326" s="144" t="s">
        <v>4828</v>
      </c>
      <c r="D326" s="168">
        <v>15840</v>
      </c>
      <c r="E326" s="49" t="s">
        <v>1272</v>
      </c>
      <c r="F326" s="34"/>
      <c r="G326" s="35" t="s">
        <v>1799</v>
      </c>
      <c r="H326" s="46"/>
      <c r="I326" s="35" t="s">
        <v>1799</v>
      </c>
      <c r="J326" s="46"/>
      <c r="K326" s="46"/>
      <c r="L326" s="35" t="s">
        <v>1799</v>
      </c>
      <c r="M326" s="35"/>
      <c r="N326" s="46"/>
      <c r="O326" s="119"/>
    </row>
    <row r="327" spans="1:25" ht="53.25" customHeight="1" x14ac:dyDescent="0.2">
      <c r="A327" s="726" t="s">
        <v>2377</v>
      </c>
      <c r="B327" s="167" t="s">
        <v>1262</v>
      </c>
      <c r="C327" s="724" t="s">
        <v>4829</v>
      </c>
      <c r="D327" s="168">
        <v>3786.27</v>
      </c>
      <c r="E327" s="49" t="s">
        <v>1273</v>
      </c>
      <c r="F327" s="34"/>
      <c r="G327" s="35" t="s">
        <v>1799</v>
      </c>
      <c r="H327" s="46"/>
      <c r="I327" s="35" t="s">
        <v>1799</v>
      </c>
      <c r="J327" s="46"/>
      <c r="K327" s="46"/>
      <c r="L327" s="35" t="s">
        <v>1799</v>
      </c>
      <c r="M327" s="35"/>
      <c r="N327" s="46"/>
      <c r="O327" s="119"/>
    </row>
    <row r="328" spans="1:25" ht="47.25" x14ac:dyDescent="0.2">
      <c r="A328" s="726"/>
      <c r="B328" s="167" t="s">
        <v>1263</v>
      </c>
      <c r="C328" s="724"/>
      <c r="D328" s="168">
        <v>15007.47</v>
      </c>
      <c r="E328" s="49" t="s">
        <v>1274</v>
      </c>
      <c r="F328" s="34"/>
      <c r="G328" s="35" t="s">
        <v>1799</v>
      </c>
      <c r="H328" s="46"/>
      <c r="I328" s="35" t="s">
        <v>1799</v>
      </c>
      <c r="J328" s="46"/>
      <c r="K328" s="46"/>
      <c r="L328" s="35"/>
      <c r="M328" s="35" t="s">
        <v>1799</v>
      </c>
      <c r="N328" s="46"/>
      <c r="O328" s="119"/>
    </row>
    <row r="329" spans="1:25" ht="54" customHeight="1" x14ac:dyDescent="0.2">
      <c r="A329" s="169" t="s">
        <v>2378</v>
      </c>
      <c r="B329" s="167" t="s">
        <v>614</v>
      </c>
      <c r="C329" s="144" t="s">
        <v>3489</v>
      </c>
      <c r="D329" s="168">
        <v>14895</v>
      </c>
      <c r="E329" s="49" t="s">
        <v>1275</v>
      </c>
      <c r="F329" s="34"/>
      <c r="G329" s="35" t="s">
        <v>1799</v>
      </c>
      <c r="H329" s="46"/>
      <c r="I329" s="35" t="s">
        <v>1799</v>
      </c>
      <c r="J329" s="46"/>
      <c r="K329" s="46"/>
      <c r="L329" s="35"/>
      <c r="M329" s="35" t="s">
        <v>1799</v>
      </c>
      <c r="N329" s="46"/>
      <c r="O329" s="119"/>
    </row>
    <row r="330" spans="1:25" ht="47.25" x14ac:dyDescent="0.2">
      <c r="A330" s="169" t="s">
        <v>2379</v>
      </c>
      <c r="B330" s="167" t="s">
        <v>168</v>
      </c>
      <c r="C330" s="144" t="s">
        <v>4830</v>
      </c>
      <c r="D330" s="168">
        <v>18699</v>
      </c>
      <c r="E330" s="49" t="s">
        <v>1276</v>
      </c>
      <c r="F330" s="34"/>
      <c r="G330" s="35" t="s">
        <v>1799</v>
      </c>
      <c r="H330" s="46"/>
      <c r="I330" s="35" t="s">
        <v>1799</v>
      </c>
      <c r="J330" s="46"/>
      <c r="K330" s="46"/>
      <c r="L330" s="35"/>
      <c r="M330" s="35" t="s">
        <v>1799</v>
      </c>
      <c r="N330" s="46"/>
      <c r="O330" s="119"/>
    </row>
    <row r="331" spans="1:25" ht="47.25" x14ac:dyDescent="0.2">
      <c r="A331" s="726" t="s">
        <v>2380</v>
      </c>
      <c r="B331" s="167" t="s">
        <v>1264</v>
      </c>
      <c r="C331" s="724" t="s">
        <v>4831</v>
      </c>
      <c r="D331" s="168">
        <v>11011.7</v>
      </c>
      <c r="E331" s="49" t="s">
        <v>1277</v>
      </c>
      <c r="F331" s="34"/>
      <c r="G331" s="35" t="s">
        <v>1799</v>
      </c>
      <c r="H331" s="46"/>
      <c r="I331" s="35" t="s">
        <v>1799</v>
      </c>
      <c r="J331" s="46"/>
      <c r="K331" s="46"/>
      <c r="L331" s="35" t="s">
        <v>1799</v>
      </c>
      <c r="M331" s="35"/>
      <c r="N331" s="46"/>
      <c r="O331" s="119"/>
    </row>
    <row r="332" spans="1:25" ht="47.25" x14ac:dyDescent="0.2">
      <c r="A332" s="726"/>
      <c r="B332" s="167" t="s">
        <v>1265</v>
      </c>
      <c r="C332" s="724"/>
      <c r="D332" s="168">
        <v>5286.5</v>
      </c>
      <c r="E332" s="49" t="s">
        <v>1278</v>
      </c>
      <c r="F332" s="34"/>
      <c r="G332" s="35" t="s">
        <v>1799</v>
      </c>
      <c r="H332" s="46"/>
      <c r="I332" s="35" t="s">
        <v>1799</v>
      </c>
      <c r="J332" s="46"/>
      <c r="K332" s="46"/>
      <c r="L332" s="35" t="s">
        <v>1799</v>
      </c>
      <c r="M332" s="35"/>
      <c r="N332" s="46"/>
      <c r="O332" s="119"/>
    </row>
    <row r="333" spans="1:25" ht="47.25" x14ac:dyDescent="0.2">
      <c r="A333" s="726"/>
      <c r="B333" s="167" t="s">
        <v>1266</v>
      </c>
      <c r="C333" s="724"/>
      <c r="D333" s="168">
        <v>33552.449999999997</v>
      </c>
      <c r="E333" s="49" t="s">
        <v>1279</v>
      </c>
      <c r="F333" s="34"/>
      <c r="G333" s="35"/>
      <c r="H333" s="35" t="s">
        <v>1799</v>
      </c>
      <c r="I333" s="35" t="s">
        <v>1799</v>
      </c>
      <c r="J333" s="46"/>
      <c r="K333" s="46"/>
      <c r="L333" s="35" t="s">
        <v>1799</v>
      </c>
      <c r="M333" s="35"/>
      <c r="N333" s="46"/>
      <c r="O333" s="268"/>
    </row>
    <row r="334" spans="1:25" ht="47.25" x14ac:dyDescent="0.2">
      <c r="A334" s="726"/>
      <c r="B334" s="167" t="s">
        <v>1267</v>
      </c>
      <c r="C334" s="724"/>
      <c r="D334" s="168">
        <v>1284.8</v>
      </c>
      <c r="E334" s="49" t="s">
        <v>1280</v>
      </c>
      <c r="F334" s="34"/>
      <c r="G334" s="35" t="s">
        <v>1799</v>
      </c>
      <c r="H334" s="46"/>
      <c r="I334" s="35" t="s">
        <v>1799</v>
      </c>
      <c r="J334" s="46"/>
      <c r="K334" s="46"/>
      <c r="L334" s="35" t="s">
        <v>1799</v>
      </c>
      <c r="M334" s="35"/>
      <c r="N334" s="46"/>
      <c r="O334" s="119"/>
    </row>
    <row r="335" spans="1:25" ht="47.25" x14ac:dyDescent="0.2">
      <c r="A335" s="169" t="s">
        <v>2381</v>
      </c>
      <c r="B335" s="167" t="s">
        <v>893</v>
      </c>
      <c r="C335" s="144" t="s">
        <v>4832</v>
      </c>
      <c r="D335" s="168">
        <v>63900</v>
      </c>
      <c r="E335" s="49" t="s">
        <v>1281</v>
      </c>
      <c r="F335" s="34"/>
      <c r="G335" s="35" t="s">
        <v>1799</v>
      </c>
      <c r="H335" s="46"/>
      <c r="I335" s="35" t="s">
        <v>1799</v>
      </c>
      <c r="J335" s="46"/>
      <c r="K335" s="46"/>
      <c r="L335" s="35"/>
      <c r="M335" s="35"/>
      <c r="N335" s="46"/>
      <c r="O335" s="119"/>
    </row>
    <row r="336" spans="1:25" ht="56.25" customHeight="1" x14ac:dyDescent="0.2">
      <c r="A336" s="169" t="s">
        <v>2382</v>
      </c>
      <c r="B336" s="167" t="s">
        <v>1269</v>
      </c>
      <c r="C336" s="144" t="s">
        <v>4833</v>
      </c>
      <c r="D336" s="168">
        <v>94046.01</v>
      </c>
      <c r="E336" s="49" t="s">
        <v>1282</v>
      </c>
      <c r="F336" s="34"/>
      <c r="G336" s="35" t="s">
        <v>1799</v>
      </c>
      <c r="H336" s="46"/>
      <c r="I336" s="35" t="s">
        <v>1799</v>
      </c>
      <c r="J336" s="46"/>
      <c r="K336" s="46"/>
      <c r="L336" s="35"/>
      <c r="M336" s="35" t="s">
        <v>1799</v>
      </c>
      <c r="N336" s="46"/>
      <c r="O336" s="119"/>
    </row>
    <row r="337" spans="1:25" ht="47.25" x14ac:dyDescent="0.2">
      <c r="A337" s="169" t="s">
        <v>2383</v>
      </c>
      <c r="B337" s="167" t="s">
        <v>1268</v>
      </c>
      <c r="C337" s="144" t="s">
        <v>4834</v>
      </c>
      <c r="D337" s="168">
        <v>39400.800000000003</v>
      </c>
      <c r="E337" s="49" t="s">
        <v>1283</v>
      </c>
      <c r="F337" s="34"/>
      <c r="G337" s="35" t="s">
        <v>1799</v>
      </c>
      <c r="H337" s="46"/>
      <c r="I337" s="35" t="s">
        <v>1799</v>
      </c>
      <c r="J337" s="46"/>
      <c r="K337" s="46"/>
      <c r="L337" s="35" t="s">
        <v>1799</v>
      </c>
      <c r="M337" s="35"/>
      <c r="N337" s="46"/>
      <c r="O337" s="119"/>
    </row>
    <row r="338" spans="1:25" s="142" customFormat="1" ht="63.75" customHeight="1" thickBot="1" x14ac:dyDescent="0.25">
      <c r="A338" s="173" t="s">
        <v>2384</v>
      </c>
      <c r="B338" s="174" t="s">
        <v>1269</v>
      </c>
      <c r="C338" s="152" t="s">
        <v>4835</v>
      </c>
      <c r="D338" s="121">
        <v>53394.879999999997</v>
      </c>
      <c r="E338" s="179" t="s">
        <v>1284</v>
      </c>
      <c r="F338" s="42"/>
      <c r="G338" s="43" t="s">
        <v>1799</v>
      </c>
      <c r="H338" s="42"/>
      <c r="I338" s="43" t="s">
        <v>1799</v>
      </c>
      <c r="J338" s="42"/>
      <c r="K338" s="42"/>
      <c r="L338" s="43" t="s">
        <v>1799</v>
      </c>
      <c r="M338" s="43" t="s">
        <v>1799</v>
      </c>
      <c r="N338" s="42"/>
      <c r="O338" s="44"/>
    </row>
    <row r="339" spans="1:25" s="142" customFormat="1" ht="16.5" thickTop="1" x14ac:dyDescent="0.2">
      <c r="A339" s="16"/>
      <c r="D339" s="26"/>
      <c r="E339" s="101"/>
    </row>
    <row r="340" spans="1:25" s="142" customFormat="1" x14ac:dyDescent="0.2">
      <c r="A340" s="16"/>
      <c r="D340" s="26"/>
      <c r="E340" s="17"/>
    </row>
    <row r="341" spans="1:25" s="16" customFormat="1" ht="27.75" customHeight="1" thickBot="1" x14ac:dyDescent="0.25">
      <c r="A341" s="678" t="s">
        <v>984</v>
      </c>
      <c r="B341" s="678"/>
      <c r="C341" s="678"/>
      <c r="D341" s="678"/>
      <c r="E341" s="678"/>
      <c r="F341" s="678"/>
      <c r="G341" s="678"/>
      <c r="H341" s="678"/>
      <c r="I341" s="678"/>
      <c r="J341" s="678"/>
      <c r="K341" s="678"/>
      <c r="L341" s="678"/>
      <c r="M341" s="678"/>
      <c r="N341" s="678"/>
      <c r="O341" s="678"/>
    </row>
    <row r="342" spans="1:25" s="115" customFormat="1" ht="51.75" customHeight="1" thickTop="1" x14ac:dyDescent="0.2">
      <c r="A342" s="674" t="s">
        <v>3386</v>
      </c>
      <c r="B342" s="676" t="s">
        <v>3387</v>
      </c>
      <c r="C342" s="676" t="s">
        <v>3388</v>
      </c>
      <c r="D342" s="676" t="s">
        <v>1793</v>
      </c>
      <c r="E342" s="682" t="s">
        <v>1794</v>
      </c>
      <c r="F342" s="681" t="s">
        <v>3389</v>
      </c>
      <c r="G342" s="681" t="s">
        <v>3390</v>
      </c>
      <c r="H342" s="681"/>
      <c r="I342" s="681" t="s">
        <v>3391</v>
      </c>
      <c r="J342" s="681"/>
      <c r="K342" s="681" t="s">
        <v>3392</v>
      </c>
      <c r="L342" s="681"/>
      <c r="M342" s="681"/>
      <c r="N342" s="681"/>
      <c r="O342" s="679" t="s">
        <v>3393</v>
      </c>
      <c r="P342" s="114"/>
      <c r="Q342" s="114"/>
      <c r="R342" s="114"/>
      <c r="S342" s="114"/>
      <c r="T342" s="114"/>
      <c r="U342" s="114"/>
      <c r="V342" s="114"/>
      <c r="W342" s="114"/>
      <c r="X342" s="114"/>
      <c r="Y342" s="114"/>
    </row>
    <row r="343" spans="1:25" s="115" customFormat="1" ht="30" customHeight="1" thickBot="1" x14ac:dyDescent="0.25">
      <c r="A343" s="675"/>
      <c r="B343" s="677"/>
      <c r="C343" s="677"/>
      <c r="D343" s="677"/>
      <c r="E343" s="683"/>
      <c r="F343" s="684"/>
      <c r="G343" s="161" t="s">
        <v>3394</v>
      </c>
      <c r="H343" s="161" t="s">
        <v>3395</v>
      </c>
      <c r="I343" s="161" t="s">
        <v>3396</v>
      </c>
      <c r="J343" s="161" t="s">
        <v>3395</v>
      </c>
      <c r="K343" s="161" t="s">
        <v>1795</v>
      </c>
      <c r="L343" s="161" t="s">
        <v>1796</v>
      </c>
      <c r="M343" s="161" t="s">
        <v>1797</v>
      </c>
      <c r="N343" s="161" t="s">
        <v>1798</v>
      </c>
      <c r="O343" s="680"/>
      <c r="P343" s="114"/>
      <c r="Q343" s="114"/>
      <c r="R343" s="114"/>
      <c r="S343" s="114"/>
      <c r="T343" s="114"/>
      <c r="U343" s="114"/>
      <c r="V343" s="114"/>
      <c r="W343" s="114"/>
      <c r="X343" s="114"/>
      <c r="Y343" s="114"/>
    </row>
    <row r="344" spans="1:25" ht="47.25" x14ac:dyDescent="0.2">
      <c r="A344" s="722" t="s">
        <v>2385</v>
      </c>
      <c r="B344" s="144" t="s">
        <v>1285</v>
      </c>
      <c r="C344" s="724" t="s">
        <v>4836</v>
      </c>
      <c r="D344" s="168">
        <f>20.4*160*8</f>
        <v>26112</v>
      </c>
      <c r="E344" s="49" t="s">
        <v>1310</v>
      </c>
      <c r="F344" s="34"/>
      <c r="G344" s="35" t="s">
        <v>1799</v>
      </c>
      <c r="H344" s="46"/>
      <c r="I344" s="35" t="s">
        <v>1799</v>
      </c>
      <c r="J344" s="46"/>
      <c r="K344" s="46"/>
      <c r="L344" s="35" t="s">
        <v>1799</v>
      </c>
      <c r="M344" s="35"/>
      <c r="N344" s="46"/>
      <c r="O344" s="119"/>
    </row>
    <row r="345" spans="1:25" ht="47.25" x14ac:dyDescent="0.2">
      <c r="A345" s="722"/>
      <c r="B345" s="144" t="s">
        <v>1286</v>
      </c>
      <c r="C345" s="724"/>
      <c r="D345" s="168">
        <f>20.4*160*8</f>
        <v>26112</v>
      </c>
      <c r="E345" s="49" t="s">
        <v>1311</v>
      </c>
      <c r="F345" s="34"/>
      <c r="G345" s="35" t="s">
        <v>1799</v>
      </c>
      <c r="H345" s="46"/>
      <c r="I345" s="35" t="s">
        <v>1799</v>
      </c>
      <c r="J345" s="46"/>
      <c r="K345" s="46"/>
      <c r="L345" s="35"/>
      <c r="M345" s="35" t="s">
        <v>1799</v>
      </c>
      <c r="N345" s="46"/>
      <c r="O345" s="119"/>
    </row>
    <row r="346" spans="1:25" ht="47.25" x14ac:dyDescent="0.2">
      <c r="A346" s="722"/>
      <c r="B346" s="144" t="s">
        <v>1287</v>
      </c>
      <c r="C346" s="724"/>
      <c r="D346" s="168">
        <f>20.4*160*8</f>
        <v>26112</v>
      </c>
      <c r="E346" s="49" t="s">
        <v>1312</v>
      </c>
      <c r="F346" s="34"/>
      <c r="G346" s="35" t="s">
        <v>1799</v>
      </c>
      <c r="H346" s="46"/>
      <c r="I346" s="35" t="s">
        <v>1799</v>
      </c>
      <c r="J346" s="46"/>
      <c r="K346" s="46"/>
      <c r="L346" s="35" t="s">
        <v>1799</v>
      </c>
      <c r="M346" s="35"/>
      <c r="N346" s="46"/>
      <c r="O346" s="119"/>
    </row>
    <row r="347" spans="1:25" ht="63" x14ac:dyDescent="0.2">
      <c r="A347" s="722" t="s">
        <v>2386</v>
      </c>
      <c r="B347" s="144" t="s">
        <v>1288</v>
      </c>
      <c r="C347" s="688" t="s">
        <v>4837</v>
      </c>
      <c r="D347" s="168">
        <f>6*160*11</f>
        <v>10560</v>
      </c>
      <c r="E347" s="49" t="s">
        <v>1313</v>
      </c>
      <c r="F347" s="34"/>
      <c r="G347" s="35" t="s">
        <v>1799</v>
      </c>
      <c r="H347" s="46"/>
      <c r="I347" s="35" t="s">
        <v>1799</v>
      </c>
      <c r="J347" s="46"/>
      <c r="K347" s="46"/>
      <c r="L347" s="35" t="s">
        <v>1799</v>
      </c>
      <c r="M347" s="35"/>
      <c r="N347" s="46"/>
      <c r="O347" s="119"/>
    </row>
    <row r="348" spans="1:25" ht="63" x14ac:dyDescent="0.2">
      <c r="A348" s="722"/>
      <c r="B348" s="144" t="s">
        <v>1001</v>
      </c>
      <c r="C348" s="688"/>
      <c r="D348" s="168">
        <f>6*160*11</f>
        <v>10560</v>
      </c>
      <c r="E348" s="49" t="s">
        <v>1314</v>
      </c>
      <c r="F348" s="34"/>
      <c r="G348" s="35" t="s">
        <v>1799</v>
      </c>
      <c r="H348" s="46"/>
      <c r="I348" s="35" t="s">
        <v>1799</v>
      </c>
      <c r="J348" s="46"/>
      <c r="K348" s="46"/>
      <c r="L348" s="35" t="s">
        <v>1799</v>
      </c>
      <c r="M348" s="35"/>
      <c r="N348" s="46"/>
      <c r="O348" s="119"/>
    </row>
    <row r="349" spans="1:25" ht="63" x14ac:dyDescent="0.2">
      <c r="A349" s="722"/>
      <c r="B349" s="144" t="s">
        <v>1012</v>
      </c>
      <c r="C349" s="688"/>
      <c r="D349" s="168">
        <f>6*160*11</f>
        <v>10560</v>
      </c>
      <c r="E349" s="49" t="s">
        <v>1315</v>
      </c>
      <c r="F349" s="34"/>
      <c r="G349" s="35" t="s">
        <v>1799</v>
      </c>
      <c r="H349" s="46"/>
      <c r="I349" s="35" t="s">
        <v>1799</v>
      </c>
      <c r="J349" s="46"/>
      <c r="K349" s="46"/>
      <c r="L349" s="35" t="s">
        <v>1799</v>
      </c>
      <c r="M349" s="35"/>
      <c r="N349" s="46"/>
      <c r="O349" s="119"/>
    </row>
    <row r="350" spans="1:25" ht="63" x14ac:dyDescent="0.2">
      <c r="A350" s="722"/>
      <c r="B350" s="144" t="s">
        <v>1289</v>
      </c>
      <c r="C350" s="688"/>
      <c r="D350" s="168">
        <v>13027.5</v>
      </c>
      <c r="E350" s="49" t="s">
        <v>1316</v>
      </c>
      <c r="F350" s="34"/>
      <c r="G350" s="35" t="s">
        <v>1799</v>
      </c>
      <c r="H350" s="46"/>
      <c r="I350" s="35" t="s">
        <v>1799</v>
      </c>
      <c r="J350" s="46"/>
      <c r="K350" s="46"/>
      <c r="L350" s="35" t="s">
        <v>1799</v>
      </c>
      <c r="M350" s="35"/>
      <c r="N350" s="46"/>
      <c r="O350" s="119"/>
    </row>
    <row r="351" spans="1:25" ht="63" x14ac:dyDescent="0.2">
      <c r="A351" s="722"/>
      <c r="B351" s="144" t="s">
        <v>1290</v>
      </c>
      <c r="C351" s="688"/>
      <c r="D351" s="168">
        <v>13027.5</v>
      </c>
      <c r="E351" s="49" t="s">
        <v>1317</v>
      </c>
      <c r="F351" s="34"/>
      <c r="G351" s="35" t="s">
        <v>1799</v>
      </c>
      <c r="H351" s="46"/>
      <c r="I351" s="35" t="s">
        <v>1799</v>
      </c>
      <c r="J351" s="46"/>
      <c r="K351" s="46"/>
      <c r="L351" s="35" t="s">
        <v>1799</v>
      </c>
      <c r="M351" s="35"/>
      <c r="N351" s="46"/>
      <c r="O351" s="119"/>
    </row>
    <row r="352" spans="1:25" ht="63" x14ac:dyDescent="0.2">
      <c r="A352" s="722"/>
      <c r="B352" s="144" t="s">
        <v>1291</v>
      </c>
      <c r="C352" s="688"/>
      <c r="D352" s="168">
        <v>13027.5</v>
      </c>
      <c r="E352" s="49" t="s">
        <v>1318</v>
      </c>
      <c r="F352" s="34"/>
      <c r="G352" s="35" t="s">
        <v>1799</v>
      </c>
      <c r="H352" s="46"/>
      <c r="I352" s="35" t="s">
        <v>1799</v>
      </c>
      <c r="J352" s="46"/>
      <c r="K352" s="46"/>
      <c r="L352" s="35" t="s">
        <v>1799</v>
      </c>
      <c r="M352" s="35"/>
      <c r="N352" s="46"/>
      <c r="O352" s="119"/>
    </row>
    <row r="353" spans="1:15" ht="63" x14ac:dyDescent="0.2">
      <c r="A353" s="722"/>
      <c r="B353" s="144" t="s">
        <v>1292</v>
      </c>
      <c r="C353" s="688"/>
      <c r="D353" s="168">
        <v>13027.5</v>
      </c>
      <c r="E353" s="49" t="s">
        <v>1319</v>
      </c>
      <c r="F353" s="34"/>
      <c r="G353" s="35" t="s">
        <v>1799</v>
      </c>
      <c r="H353" s="46"/>
      <c r="I353" s="35" t="s">
        <v>1799</v>
      </c>
      <c r="J353" s="46"/>
      <c r="K353" s="46"/>
      <c r="L353" s="35" t="s">
        <v>1799</v>
      </c>
      <c r="M353" s="35"/>
      <c r="N353" s="46"/>
      <c r="O353" s="119"/>
    </row>
    <row r="354" spans="1:15" ht="63" x14ac:dyDescent="0.2">
      <c r="A354" s="722" t="s">
        <v>2387</v>
      </c>
      <c r="B354" s="144" t="s">
        <v>1293</v>
      </c>
      <c r="C354" s="724" t="s">
        <v>4712</v>
      </c>
      <c r="D354" s="168">
        <f>8.09*160*10+145.62</f>
        <v>13089.62</v>
      </c>
      <c r="E354" s="49" t="s">
        <v>1320</v>
      </c>
      <c r="F354" s="34"/>
      <c r="G354" s="35" t="s">
        <v>1799</v>
      </c>
      <c r="H354" s="46"/>
      <c r="I354" s="35" t="s">
        <v>1799</v>
      </c>
      <c r="J354" s="46"/>
      <c r="K354" s="46"/>
      <c r="L354" s="35" t="s">
        <v>1799</v>
      </c>
      <c r="M354" s="35"/>
      <c r="N354" s="46"/>
      <c r="O354" s="119"/>
    </row>
    <row r="355" spans="1:15" ht="63" x14ac:dyDescent="0.2">
      <c r="A355" s="722"/>
      <c r="B355" s="144" t="s">
        <v>1294</v>
      </c>
      <c r="C355" s="724"/>
      <c r="D355" s="168">
        <f>8.09*160*10+145.62</f>
        <v>13089.62</v>
      </c>
      <c r="E355" s="49" t="s">
        <v>1321</v>
      </c>
      <c r="F355" s="34"/>
      <c r="G355" s="35" t="s">
        <v>1799</v>
      </c>
      <c r="H355" s="46"/>
      <c r="I355" s="35" t="s">
        <v>1799</v>
      </c>
      <c r="J355" s="46"/>
      <c r="K355" s="46"/>
      <c r="L355" s="35"/>
      <c r="M355" s="35" t="s">
        <v>1799</v>
      </c>
      <c r="N355" s="46"/>
      <c r="O355" s="119"/>
    </row>
    <row r="356" spans="1:15" ht="63" x14ac:dyDescent="0.2">
      <c r="A356" s="722"/>
      <c r="B356" s="144" t="s">
        <v>1295</v>
      </c>
      <c r="C356" s="724"/>
      <c r="D356" s="168">
        <f>8.09*160*10+145.62</f>
        <v>13089.62</v>
      </c>
      <c r="E356" s="49" t="s">
        <v>1322</v>
      </c>
      <c r="F356" s="34"/>
      <c r="G356" s="35" t="s">
        <v>1799</v>
      </c>
      <c r="H356" s="46"/>
      <c r="I356" s="35" t="s">
        <v>1799</v>
      </c>
      <c r="J356" s="46"/>
      <c r="K356" s="46"/>
      <c r="L356" s="35"/>
      <c r="M356" s="35" t="s">
        <v>1799</v>
      </c>
      <c r="N356" s="46"/>
      <c r="O356" s="119"/>
    </row>
    <row r="357" spans="1:15" ht="63" x14ac:dyDescent="0.2">
      <c r="A357" s="722"/>
      <c r="B357" s="144" t="s">
        <v>1029</v>
      </c>
      <c r="C357" s="724"/>
      <c r="D357" s="168">
        <f>8*160*10+144</f>
        <v>12944</v>
      </c>
      <c r="E357" s="49" t="s">
        <v>1077</v>
      </c>
      <c r="F357" s="34"/>
      <c r="G357" s="35" t="s">
        <v>1799</v>
      </c>
      <c r="H357" s="46"/>
      <c r="I357" s="35" t="s">
        <v>1799</v>
      </c>
      <c r="J357" s="46"/>
      <c r="K357" s="46"/>
      <c r="L357" s="35"/>
      <c r="M357" s="35" t="s">
        <v>1799</v>
      </c>
      <c r="N357" s="46"/>
      <c r="O357" s="119"/>
    </row>
    <row r="358" spans="1:15" ht="63" x14ac:dyDescent="0.2">
      <c r="A358" s="722" t="s">
        <v>2388</v>
      </c>
      <c r="B358" s="144" t="s">
        <v>1296</v>
      </c>
      <c r="C358" s="724" t="s">
        <v>4838</v>
      </c>
      <c r="D358" s="168">
        <v>6720</v>
      </c>
      <c r="E358" s="49" t="s">
        <v>1323</v>
      </c>
      <c r="F358" s="34"/>
      <c r="G358" s="35" t="s">
        <v>1799</v>
      </c>
      <c r="H358" s="46"/>
      <c r="I358" s="35" t="s">
        <v>1799</v>
      </c>
      <c r="J358" s="46"/>
      <c r="K358" s="46"/>
      <c r="L358" s="35"/>
      <c r="M358" s="35" t="s">
        <v>1799</v>
      </c>
      <c r="N358" s="46"/>
      <c r="O358" s="119"/>
    </row>
    <row r="359" spans="1:15" ht="63" x14ac:dyDescent="0.2">
      <c r="A359" s="722"/>
      <c r="B359" s="144" t="s">
        <v>1297</v>
      </c>
      <c r="C359" s="724"/>
      <c r="D359" s="168">
        <v>6720</v>
      </c>
      <c r="E359" s="49" t="s">
        <v>1324</v>
      </c>
      <c r="F359" s="34"/>
      <c r="G359" s="35" t="s">
        <v>1799</v>
      </c>
      <c r="H359" s="46"/>
      <c r="I359" s="35" t="s">
        <v>1799</v>
      </c>
      <c r="J359" s="46"/>
      <c r="K359" s="46"/>
      <c r="L359" s="35"/>
      <c r="M359" s="35" t="s">
        <v>1799</v>
      </c>
      <c r="N359" s="46"/>
      <c r="O359" s="119"/>
    </row>
    <row r="360" spans="1:15" ht="63" x14ac:dyDescent="0.2">
      <c r="A360" s="722"/>
      <c r="B360" s="144" t="s">
        <v>1298</v>
      </c>
      <c r="C360" s="724"/>
      <c r="D360" s="168">
        <v>6720</v>
      </c>
      <c r="E360" s="49" t="s">
        <v>1325</v>
      </c>
      <c r="F360" s="34"/>
      <c r="G360" s="35" t="s">
        <v>1799</v>
      </c>
      <c r="H360" s="46"/>
      <c r="I360" s="35" t="s">
        <v>1799</v>
      </c>
      <c r="J360" s="46"/>
      <c r="K360" s="46"/>
      <c r="L360" s="35"/>
      <c r="M360" s="35" t="s">
        <v>1799</v>
      </c>
      <c r="N360" s="46"/>
      <c r="O360" s="119"/>
    </row>
    <row r="361" spans="1:15" ht="63" x14ac:dyDescent="0.2">
      <c r="A361" s="722"/>
      <c r="B361" s="144" t="s">
        <v>1299</v>
      </c>
      <c r="C361" s="724"/>
      <c r="D361" s="168">
        <v>6720</v>
      </c>
      <c r="E361" s="49" t="s">
        <v>1326</v>
      </c>
      <c r="F361" s="34"/>
      <c r="G361" s="35" t="s">
        <v>1799</v>
      </c>
      <c r="H361" s="46"/>
      <c r="I361" s="35" t="s">
        <v>1799</v>
      </c>
      <c r="J361" s="46"/>
      <c r="K361" s="46"/>
      <c r="L361" s="35"/>
      <c r="M361" s="35" t="s">
        <v>1799</v>
      </c>
      <c r="N361" s="46"/>
      <c r="O361" s="119"/>
    </row>
    <row r="362" spans="1:15" ht="63" x14ac:dyDescent="0.2">
      <c r="A362" s="722"/>
      <c r="B362" s="144" t="s">
        <v>1009</v>
      </c>
      <c r="C362" s="724"/>
      <c r="D362" s="168">
        <v>8000</v>
      </c>
      <c r="E362" s="49" t="s">
        <v>1327</v>
      </c>
      <c r="F362" s="34"/>
      <c r="G362" s="35" t="s">
        <v>1799</v>
      </c>
      <c r="H362" s="46"/>
      <c r="I362" s="35" t="s">
        <v>1799</v>
      </c>
      <c r="J362" s="46"/>
      <c r="K362" s="46"/>
      <c r="L362" s="35"/>
      <c r="M362" s="35" t="s">
        <v>1799</v>
      </c>
      <c r="N362" s="46"/>
      <c r="O362" s="119"/>
    </row>
    <row r="363" spans="1:15" ht="63" x14ac:dyDescent="0.2">
      <c r="A363" s="722" t="s">
        <v>2389</v>
      </c>
      <c r="B363" s="144" t="s">
        <v>1022</v>
      </c>
      <c r="C363" s="724" t="s">
        <v>3513</v>
      </c>
      <c r="D363" s="168">
        <v>10380.799999999999</v>
      </c>
      <c r="E363" s="49" t="s">
        <v>1328</v>
      </c>
      <c r="F363" s="34"/>
      <c r="G363" s="35" t="s">
        <v>1799</v>
      </c>
      <c r="H363" s="46"/>
      <c r="I363" s="35" t="s">
        <v>1799</v>
      </c>
      <c r="J363" s="46"/>
      <c r="K363" s="46"/>
      <c r="L363" s="35"/>
      <c r="M363" s="35" t="s">
        <v>1799</v>
      </c>
      <c r="N363" s="46"/>
      <c r="O363" s="119"/>
    </row>
    <row r="364" spans="1:15" ht="63" x14ac:dyDescent="0.2">
      <c r="A364" s="722"/>
      <c r="B364" s="144" t="s">
        <v>1300</v>
      </c>
      <c r="C364" s="724"/>
      <c r="D364" s="168">
        <v>10380.799999999999</v>
      </c>
      <c r="E364" s="49" t="s">
        <v>1329</v>
      </c>
      <c r="F364" s="34"/>
      <c r="G364" s="35" t="s">
        <v>1799</v>
      </c>
      <c r="H364" s="46"/>
      <c r="I364" s="35" t="s">
        <v>1799</v>
      </c>
      <c r="J364" s="46"/>
      <c r="K364" s="46"/>
      <c r="L364" s="35"/>
      <c r="M364" s="35" t="s">
        <v>1799</v>
      </c>
      <c r="N364" s="46"/>
      <c r="O364" s="119"/>
    </row>
    <row r="365" spans="1:15" ht="63" x14ac:dyDescent="0.2">
      <c r="A365" s="722"/>
      <c r="B365" s="144" t="s">
        <v>1301</v>
      </c>
      <c r="C365" s="724"/>
      <c r="D365" s="168">
        <v>10380.799999999999</v>
      </c>
      <c r="E365" s="49" t="s">
        <v>1330</v>
      </c>
      <c r="F365" s="34"/>
      <c r="G365" s="35" t="s">
        <v>1799</v>
      </c>
      <c r="H365" s="46"/>
      <c r="I365" s="35" t="s">
        <v>1799</v>
      </c>
      <c r="J365" s="46"/>
      <c r="K365" s="46"/>
      <c r="L365" s="35"/>
      <c r="M365" s="35" t="s">
        <v>1799</v>
      </c>
      <c r="N365" s="46"/>
      <c r="O365" s="119"/>
    </row>
    <row r="366" spans="1:15" ht="63" x14ac:dyDescent="0.2">
      <c r="A366" s="722"/>
      <c r="B366" s="144" t="s">
        <v>1302</v>
      </c>
      <c r="C366" s="724"/>
      <c r="D366" s="168">
        <v>10380.799999999999</v>
      </c>
      <c r="E366" s="49" t="s">
        <v>1331</v>
      </c>
      <c r="F366" s="34"/>
      <c r="G366" s="35" t="s">
        <v>1799</v>
      </c>
      <c r="H366" s="46"/>
      <c r="I366" s="35" t="s">
        <v>1799</v>
      </c>
      <c r="J366" s="46"/>
      <c r="K366" s="46"/>
      <c r="L366" s="35"/>
      <c r="M366" s="35" t="s">
        <v>1799</v>
      </c>
      <c r="N366" s="46"/>
      <c r="O366" s="119"/>
    </row>
    <row r="367" spans="1:15" ht="63" x14ac:dyDescent="0.2">
      <c r="A367" s="722"/>
      <c r="B367" s="144" t="s">
        <v>1019</v>
      </c>
      <c r="C367" s="724"/>
      <c r="D367" s="168">
        <v>10380.799999999999</v>
      </c>
      <c r="E367" s="49" t="s">
        <v>1332</v>
      </c>
      <c r="F367" s="34"/>
      <c r="G367" s="35" t="s">
        <v>1799</v>
      </c>
      <c r="H367" s="46"/>
      <c r="I367" s="35" t="s">
        <v>1799</v>
      </c>
      <c r="J367" s="46"/>
      <c r="K367" s="46"/>
      <c r="L367" s="35" t="s">
        <v>1799</v>
      </c>
      <c r="M367" s="35"/>
      <c r="N367" s="46"/>
      <c r="O367" s="119"/>
    </row>
    <row r="368" spans="1:15" ht="63" x14ac:dyDescent="0.2">
      <c r="A368" s="722"/>
      <c r="B368" s="144" t="s">
        <v>1021</v>
      </c>
      <c r="C368" s="724"/>
      <c r="D368" s="168">
        <v>10380.799999999999</v>
      </c>
      <c r="E368" s="49" t="s">
        <v>1333</v>
      </c>
      <c r="F368" s="34"/>
      <c r="G368" s="35" t="s">
        <v>1799</v>
      </c>
      <c r="H368" s="46"/>
      <c r="I368" s="35" t="s">
        <v>1799</v>
      </c>
      <c r="J368" s="46"/>
      <c r="K368" s="46"/>
      <c r="L368" s="35" t="s">
        <v>1799</v>
      </c>
      <c r="M368" s="35"/>
      <c r="N368" s="46"/>
      <c r="O368" s="119"/>
    </row>
    <row r="369" spans="1:15" ht="63" x14ac:dyDescent="0.2">
      <c r="A369" s="722"/>
      <c r="B369" s="144" t="s">
        <v>1303</v>
      </c>
      <c r="C369" s="724"/>
      <c r="D369" s="168">
        <v>10380.799999999999</v>
      </c>
      <c r="E369" s="49" t="s">
        <v>1334</v>
      </c>
      <c r="F369" s="34"/>
      <c r="G369" s="35" t="s">
        <v>1799</v>
      </c>
      <c r="H369" s="46"/>
      <c r="I369" s="35" t="s">
        <v>1799</v>
      </c>
      <c r="J369" s="46"/>
      <c r="K369" s="46"/>
      <c r="L369" s="35" t="s">
        <v>1799</v>
      </c>
      <c r="M369" s="35"/>
      <c r="N369" s="46"/>
      <c r="O369" s="119"/>
    </row>
    <row r="370" spans="1:15" ht="63" x14ac:dyDescent="0.2">
      <c r="A370" s="722"/>
      <c r="B370" s="144" t="s">
        <v>1304</v>
      </c>
      <c r="C370" s="724"/>
      <c r="D370" s="168">
        <v>10380.799999999999</v>
      </c>
      <c r="E370" s="49" t="s">
        <v>1335</v>
      </c>
      <c r="F370" s="34"/>
      <c r="G370" s="35" t="s">
        <v>1799</v>
      </c>
      <c r="H370" s="46"/>
      <c r="I370" s="35" t="s">
        <v>1799</v>
      </c>
      <c r="J370" s="46"/>
      <c r="K370" s="46"/>
      <c r="L370" s="35" t="s">
        <v>1799</v>
      </c>
      <c r="M370" s="35"/>
      <c r="N370" s="46"/>
      <c r="O370" s="119"/>
    </row>
    <row r="371" spans="1:15" ht="63" x14ac:dyDescent="0.2">
      <c r="A371" s="722"/>
      <c r="B371" s="144" t="s">
        <v>1305</v>
      </c>
      <c r="C371" s="724"/>
      <c r="D371" s="168">
        <v>10380.799999999999</v>
      </c>
      <c r="E371" s="49" t="s">
        <v>1336</v>
      </c>
      <c r="F371" s="34"/>
      <c r="G371" s="35" t="s">
        <v>1799</v>
      </c>
      <c r="H371" s="46"/>
      <c r="I371" s="35" t="s">
        <v>1799</v>
      </c>
      <c r="J371" s="46"/>
      <c r="K371" s="46"/>
      <c r="L371" s="35"/>
      <c r="M371" s="35" t="s">
        <v>1799</v>
      </c>
      <c r="N371" s="46"/>
      <c r="O371" s="119"/>
    </row>
    <row r="372" spans="1:15" ht="63" x14ac:dyDescent="0.2">
      <c r="A372" s="722"/>
      <c r="B372" s="144" t="s">
        <v>1306</v>
      </c>
      <c r="C372" s="724"/>
      <c r="D372" s="168">
        <v>10393.6</v>
      </c>
      <c r="E372" s="49" t="s">
        <v>1337</v>
      </c>
      <c r="F372" s="34"/>
      <c r="G372" s="35" t="s">
        <v>1799</v>
      </c>
      <c r="H372" s="46"/>
      <c r="I372" s="35" t="s">
        <v>1799</v>
      </c>
      <c r="J372" s="46"/>
      <c r="K372" s="46"/>
      <c r="L372" s="35"/>
      <c r="M372" s="35" t="s">
        <v>1799</v>
      </c>
      <c r="N372" s="46"/>
      <c r="O372" s="119"/>
    </row>
    <row r="373" spans="1:15" ht="63" x14ac:dyDescent="0.2">
      <c r="A373" s="722"/>
      <c r="B373" s="144" t="s">
        <v>1027</v>
      </c>
      <c r="C373" s="724"/>
      <c r="D373" s="168">
        <v>9958.4</v>
      </c>
      <c r="E373" s="49" t="s">
        <v>1338</v>
      </c>
      <c r="F373" s="34"/>
      <c r="G373" s="35" t="s">
        <v>1799</v>
      </c>
      <c r="H373" s="46"/>
      <c r="I373" s="35" t="s">
        <v>1799</v>
      </c>
      <c r="J373" s="46"/>
      <c r="K373" s="46"/>
      <c r="L373" s="35"/>
      <c r="M373" s="35" t="s">
        <v>1799</v>
      </c>
      <c r="N373" s="46"/>
      <c r="O373" s="119"/>
    </row>
    <row r="374" spans="1:15" ht="63" x14ac:dyDescent="0.2">
      <c r="A374" s="722"/>
      <c r="B374" s="144" t="s">
        <v>1307</v>
      </c>
      <c r="C374" s="724"/>
      <c r="D374" s="168">
        <v>9958.4</v>
      </c>
      <c r="E374" s="49" t="s">
        <v>1339</v>
      </c>
      <c r="F374" s="34"/>
      <c r="G374" s="35" t="s">
        <v>1799</v>
      </c>
      <c r="H374" s="46"/>
      <c r="I374" s="35" t="s">
        <v>1799</v>
      </c>
      <c r="J374" s="46"/>
      <c r="K374" s="46"/>
      <c r="L374" s="35" t="s">
        <v>1799</v>
      </c>
      <c r="M374" s="35"/>
      <c r="N374" s="46"/>
      <c r="O374" s="119"/>
    </row>
    <row r="375" spans="1:15" ht="63" x14ac:dyDescent="0.2">
      <c r="A375" s="722"/>
      <c r="B375" s="144" t="s">
        <v>1032</v>
      </c>
      <c r="C375" s="724"/>
      <c r="D375" s="168">
        <v>10393.6</v>
      </c>
      <c r="E375" s="49" t="s">
        <v>1340</v>
      </c>
      <c r="F375" s="34"/>
      <c r="G375" s="35" t="s">
        <v>1799</v>
      </c>
      <c r="H375" s="46"/>
      <c r="I375" s="35" t="s">
        <v>1799</v>
      </c>
      <c r="J375" s="46"/>
      <c r="K375" s="46"/>
      <c r="L375" s="35" t="s">
        <v>1799</v>
      </c>
      <c r="M375" s="35"/>
      <c r="N375" s="46"/>
      <c r="O375" s="119"/>
    </row>
    <row r="376" spans="1:15" ht="63" x14ac:dyDescent="0.2">
      <c r="A376" s="722"/>
      <c r="B376" s="144" t="s">
        <v>1308</v>
      </c>
      <c r="C376" s="724"/>
      <c r="D376" s="168">
        <v>11993.6</v>
      </c>
      <c r="E376" s="49" t="s">
        <v>1341</v>
      </c>
      <c r="F376" s="34"/>
      <c r="G376" s="35" t="s">
        <v>1799</v>
      </c>
      <c r="H376" s="46"/>
      <c r="I376" s="35" t="s">
        <v>1799</v>
      </c>
      <c r="J376" s="46"/>
      <c r="K376" s="46"/>
      <c r="L376" s="35"/>
      <c r="M376" s="35" t="s">
        <v>1799</v>
      </c>
      <c r="N376" s="46"/>
      <c r="O376" s="119"/>
    </row>
    <row r="377" spans="1:15" ht="63" x14ac:dyDescent="0.2">
      <c r="A377" s="722" t="s">
        <v>2390</v>
      </c>
      <c r="B377" s="144" t="s">
        <v>1309</v>
      </c>
      <c r="C377" s="724" t="s">
        <v>4839</v>
      </c>
      <c r="D377" s="168">
        <v>25532.799999999999</v>
      </c>
      <c r="E377" s="49" t="s">
        <v>1342</v>
      </c>
      <c r="F377" s="34"/>
      <c r="G377" s="35" t="s">
        <v>1799</v>
      </c>
      <c r="H377" s="46"/>
      <c r="I377" s="35" t="s">
        <v>1799</v>
      </c>
      <c r="J377" s="46"/>
      <c r="K377" s="46"/>
      <c r="L377" s="35"/>
      <c r="M377" s="35" t="s">
        <v>1799</v>
      </c>
      <c r="N377" s="46"/>
      <c r="O377" s="119"/>
    </row>
    <row r="378" spans="1:15" ht="63" x14ac:dyDescent="0.2">
      <c r="A378" s="722"/>
      <c r="B378" s="144" t="s">
        <v>4846</v>
      </c>
      <c r="C378" s="724"/>
      <c r="D378" s="168">
        <v>15800</v>
      </c>
      <c r="E378" s="49" t="s">
        <v>1343</v>
      </c>
      <c r="F378" s="34"/>
      <c r="G378" s="35" t="s">
        <v>1799</v>
      </c>
      <c r="H378" s="46"/>
      <c r="I378" s="35" t="s">
        <v>1799</v>
      </c>
      <c r="J378" s="46"/>
      <c r="K378" s="46"/>
      <c r="L378" s="35"/>
      <c r="M378" s="35" t="s">
        <v>1799</v>
      </c>
      <c r="N378" s="46"/>
      <c r="O378" s="119"/>
    </row>
    <row r="379" spans="1:15" ht="63" x14ac:dyDescent="0.2">
      <c r="A379" s="722" t="s">
        <v>2391</v>
      </c>
      <c r="B379" s="144" t="s">
        <v>768</v>
      </c>
      <c r="C379" s="724" t="s">
        <v>4840</v>
      </c>
      <c r="D379" s="168">
        <v>2870.4</v>
      </c>
      <c r="E379" s="49" t="s">
        <v>1344</v>
      </c>
      <c r="F379" s="34"/>
      <c r="G379" s="35" t="s">
        <v>1799</v>
      </c>
      <c r="H379" s="46"/>
      <c r="I379" s="35" t="s">
        <v>1799</v>
      </c>
      <c r="J379" s="46"/>
      <c r="K379" s="46"/>
      <c r="L379" s="35" t="s">
        <v>1799</v>
      </c>
      <c r="M379" s="35"/>
      <c r="N379" s="46"/>
      <c r="O379" s="119"/>
    </row>
    <row r="380" spans="1:15" ht="63" x14ac:dyDescent="0.2">
      <c r="A380" s="722"/>
      <c r="B380" s="144" t="s">
        <v>989</v>
      </c>
      <c r="C380" s="724"/>
      <c r="D380" s="168">
        <v>2870.4</v>
      </c>
      <c r="E380" s="49" t="s">
        <v>1345</v>
      </c>
      <c r="F380" s="34"/>
      <c r="G380" s="35" t="s">
        <v>1799</v>
      </c>
      <c r="H380" s="46"/>
      <c r="I380" s="35" t="s">
        <v>1799</v>
      </c>
      <c r="J380" s="46"/>
      <c r="K380" s="46"/>
      <c r="L380" s="35" t="s">
        <v>1799</v>
      </c>
      <c r="M380" s="35"/>
      <c r="N380" s="46"/>
      <c r="O380" s="119"/>
    </row>
    <row r="381" spans="1:15" ht="63.75" thickBot="1" x14ac:dyDescent="0.25">
      <c r="A381" s="727"/>
      <c r="B381" s="170" t="s">
        <v>1193</v>
      </c>
      <c r="C381" s="725"/>
      <c r="D381" s="121">
        <v>556.79999999999995</v>
      </c>
      <c r="E381" s="50" t="s">
        <v>1346</v>
      </c>
      <c r="F381" s="42"/>
      <c r="G381" s="43" t="s">
        <v>1799</v>
      </c>
      <c r="H381" s="122"/>
      <c r="I381" s="43" t="s">
        <v>1799</v>
      </c>
      <c r="J381" s="122"/>
      <c r="K381" s="122"/>
      <c r="L381" s="43" t="s">
        <v>1799</v>
      </c>
      <c r="M381" s="43"/>
      <c r="N381" s="122"/>
      <c r="O381" s="123"/>
    </row>
    <row r="382" spans="1:15" s="142" customFormat="1" ht="16.5" thickTop="1" x14ac:dyDescent="0.2">
      <c r="A382" s="16"/>
      <c r="C382" s="176"/>
      <c r="D382" s="26"/>
      <c r="E382" s="176"/>
    </row>
    <row r="383" spans="1:15" s="142" customFormat="1" x14ac:dyDescent="0.2">
      <c r="A383" s="16"/>
      <c r="D383" s="26"/>
      <c r="E383" s="17"/>
    </row>
    <row r="384" spans="1:15" s="16" customFormat="1" ht="27" thickBot="1" x14ac:dyDescent="0.25">
      <c r="A384" s="718" t="s">
        <v>1347</v>
      </c>
      <c r="B384" s="678"/>
      <c r="C384" s="678"/>
      <c r="D384" s="678"/>
      <c r="E384" s="678"/>
      <c r="F384" s="678"/>
      <c r="G384" s="678"/>
      <c r="H384" s="678"/>
      <c r="I384" s="678"/>
      <c r="J384" s="678"/>
      <c r="K384" s="678"/>
      <c r="L384" s="678"/>
      <c r="M384" s="678"/>
      <c r="N384" s="678"/>
      <c r="O384" s="678"/>
    </row>
    <row r="385" spans="1:25" s="115" customFormat="1" ht="52.5" customHeight="1" thickTop="1" x14ac:dyDescent="0.2">
      <c r="A385" s="674" t="s">
        <v>3386</v>
      </c>
      <c r="B385" s="676" t="s">
        <v>3387</v>
      </c>
      <c r="C385" s="676" t="s">
        <v>3388</v>
      </c>
      <c r="D385" s="676" t="s">
        <v>1793</v>
      </c>
      <c r="E385" s="682" t="s">
        <v>1794</v>
      </c>
      <c r="F385" s="681" t="s">
        <v>3389</v>
      </c>
      <c r="G385" s="681" t="s">
        <v>3390</v>
      </c>
      <c r="H385" s="681"/>
      <c r="I385" s="681" t="s">
        <v>3391</v>
      </c>
      <c r="J385" s="681"/>
      <c r="K385" s="681" t="s">
        <v>3392</v>
      </c>
      <c r="L385" s="681"/>
      <c r="M385" s="681"/>
      <c r="N385" s="681"/>
      <c r="O385" s="679" t="s">
        <v>3393</v>
      </c>
      <c r="P385" s="114"/>
      <c r="Q385" s="114"/>
      <c r="R385" s="114"/>
      <c r="S385" s="114"/>
      <c r="T385" s="114"/>
      <c r="U385" s="114"/>
      <c r="V385" s="114"/>
      <c r="W385" s="114"/>
      <c r="X385" s="114"/>
      <c r="Y385" s="114"/>
    </row>
    <row r="386" spans="1:25" s="115" customFormat="1" ht="48" customHeight="1" thickBot="1" x14ac:dyDescent="0.25">
      <c r="A386" s="675"/>
      <c r="B386" s="677"/>
      <c r="C386" s="677"/>
      <c r="D386" s="677"/>
      <c r="E386" s="683"/>
      <c r="F386" s="684"/>
      <c r="G386" s="161" t="s">
        <v>3394</v>
      </c>
      <c r="H386" s="161" t="s">
        <v>3395</v>
      </c>
      <c r="I386" s="161" t="s">
        <v>3396</v>
      </c>
      <c r="J386" s="161" t="s">
        <v>3395</v>
      </c>
      <c r="K386" s="161" t="s">
        <v>1795</v>
      </c>
      <c r="L386" s="161" t="s">
        <v>1796</v>
      </c>
      <c r="M386" s="161" t="s">
        <v>1797</v>
      </c>
      <c r="N386" s="161" t="s">
        <v>1798</v>
      </c>
      <c r="O386" s="680"/>
      <c r="P386" s="114"/>
      <c r="Q386" s="114"/>
      <c r="R386" s="114"/>
      <c r="S386" s="114"/>
      <c r="T386" s="114"/>
      <c r="U386" s="114"/>
      <c r="V386" s="114"/>
      <c r="W386" s="114"/>
      <c r="X386" s="114"/>
      <c r="Y386" s="114"/>
    </row>
    <row r="387" spans="1:25" ht="63" x14ac:dyDescent="0.2">
      <c r="A387" s="171" t="s">
        <v>2392</v>
      </c>
      <c r="B387" s="118" t="s">
        <v>988</v>
      </c>
      <c r="C387" s="145" t="s">
        <v>4858</v>
      </c>
      <c r="D387" s="168">
        <v>9000</v>
      </c>
      <c r="E387" s="49" t="s">
        <v>1349</v>
      </c>
      <c r="F387" s="34"/>
      <c r="G387" s="35" t="s">
        <v>1799</v>
      </c>
      <c r="H387" s="46"/>
      <c r="I387" s="35" t="s">
        <v>1799</v>
      </c>
      <c r="J387" s="46"/>
      <c r="K387" s="46"/>
      <c r="L387" s="35" t="s">
        <v>1799</v>
      </c>
      <c r="M387" s="46"/>
      <c r="N387" s="46"/>
      <c r="O387" s="119"/>
    </row>
    <row r="388" spans="1:25" ht="47.25" x14ac:dyDescent="0.2">
      <c r="A388" s="171" t="s">
        <v>2393</v>
      </c>
      <c r="B388" s="118" t="s">
        <v>1348</v>
      </c>
      <c r="C388" s="145" t="s">
        <v>4841</v>
      </c>
      <c r="D388" s="168">
        <v>5362.5</v>
      </c>
      <c r="E388" s="49" t="s">
        <v>1350</v>
      </c>
      <c r="F388" s="34"/>
      <c r="G388" s="35" t="s">
        <v>1799</v>
      </c>
      <c r="H388" s="46"/>
      <c r="I388" s="35" t="s">
        <v>1799</v>
      </c>
      <c r="J388" s="46"/>
      <c r="K388" s="46"/>
      <c r="L388" s="35" t="s">
        <v>1799</v>
      </c>
      <c r="M388" s="46"/>
      <c r="N388" s="46"/>
      <c r="O388" s="119"/>
    </row>
    <row r="389" spans="1:25" ht="63.75" thickBot="1" x14ac:dyDescent="0.25">
      <c r="A389" s="172" t="s">
        <v>2394</v>
      </c>
      <c r="B389" s="120" t="s">
        <v>987</v>
      </c>
      <c r="C389" s="170" t="s">
        <v>4857</v>
      </c>
      <c r="D389" s="121">
        <f>718*9</f>
        <v>6462</v>
      </c>
      <c r="E389" s="50" t="s">
        <v>3516</v>
      </c>
      <c r="F389" s="42"/>
      <c r="G389" s="43" t="s">
        <v>1799</v>
      </c>
      <c r="H389" s="122"/>
      <c r="I389" s="43" t="s">
        <v>1799</v>
      </c>
      <c r="J389" s="122"/>
      <c r="K389" s="122"/>
      <c r="L389" s="43" t="s">
        <v>1799</v>
      </c>
      <c r="M389" s="122"/>
      <c r="N389" s="122"/>
      <c r="O389" s="123"/>
    </row>
    <row r="390" spans="1:25" s="142" customFormat="1" ht="16.5" thickTop="1" x14ac:dyDescent="0.2">
      <c r="A390" s="16"/>
      <c r="C390" s="101"/>
      <c r="D390" s="26"/>
      <c r="E390" s="101"/>
    </row>
    <row r="391" spans="1:25" s="142" customFormat="1" x14ac:dyDescent="0.2">
      <c r="A391" s="16"/>
      <c r="D391" s="26"/>
      <c r="E391" s="17"/>
    </row>
    <row r="392" spans="1:25" s="16" customFormat="1" ht="35.25" customHeight="1" thickBot="1" x14ac:dyDescent="0.25">
      <c r="A392" s="678" t="s">
        <v>17</v>
      </c>
      <c r="B392" s="678"/>
      <c r="C392" s="678"/>
      <c r="D392" s="678"/>
      <c r="E392" s="678"/>
      <c r="F392" s="678"/>
      <c r="G392" s="678"/>
      <c r="H392" s="678"/>
      <c r="I392" s="678"/>
      <c r="J392" s="678"/>
      <c r="K392" s="678"/>
      <c r="L392" s="678"/>
      <c r="M392" s="678"/>
      <c r="N392" s="678"/>
      <c r="O392" s="678"/>
    </row>
    <row r="393" spans="1:25" s="115" customFormat="1" ht="51.75" customHeight="1" thickTop="1" x14ac:dyDescent="0.2">
      <c r="A393" s="674" t="s">
        <v>3386</v>
      </c>
      <c r="B393" s="676" t="s">
        <v>3387</v>
      </c>
      <c r="C393" s="676" t="s">
        <v>3388</v>
      </c>
      <c r="D393" s="676" t="s">
        <v>1793</v>
      </c>
      <c r="E393" s="682" t="s">
        <v>1794</v>
      </c>
      <c r="F393" s="681" t="s">
        <v>3389</v>
      </c>
      <c r="G393" s="681" t="s">
        <v>3390</v>
      </c>
      <c r="H393" s="681"/>
      <c r="I393" s="681" t="s">
        <v>3391</v>
      </c>
      <c r="J393" s="681"/>
      <c r="K393" s="681" t="s">
        <v>3392</v>
      </c>
      <c r="L393" s="681"/>
      <c r="M393" s="681"/>
      <c r="N393" s="681"/>
      <c r="O393" s="679" t="s">
        <v>3393</v>
      </c>
      <c r="P393" s="114"/>
      <c r="Q393" s="114"/>
      <c r="R393" s="114"/>
      <c r="S393" s="114"/>
      <c r="T393" s="114"/>
      <c r="U393" s="114"/>
      <c r="V393" s="114"/>
      <c r="W393" s="114"/>
      <c r="X393" s="114"/>
      <c r="Y393" s="114"/>
    </row>
    <row r="394" spans="1:25" s="115" customFormat="1" ht="30" customHeight="1" thickBot="1" x14ac:dyDescent="0.25">
      <c r="A394" s="675"/>
      <c r="B394" s="677"/>
      <c r="C394" s="677"/>
      <c r="D394" s="677"/>
      <c r="E394" s="683"/>
      <c r="F394" s="684"/>
      <c r="G394" s="161" t="s">
        <v>3394</v>
      </c>
      <c r="H394" s="161" t="s">
        <v>3395</v>
      </c>
      <c r="I394" s="161" t="s">
        <v>3396</v>
      </c>
      <c r="J394" s="161" t="s">
        <v>3395</v>
      </c>
      <c r="K394" s="161" t="s">
        <v>1795</v>
      </c>
      <c r="L394" s="161" t="s">
        <v>1796</v>
      </c>
      <c r="M394" s="161" t="s">
        <v>1797</v>
      </c>
      <c r="N394" s="161" t="s">
        <v>1798</v>
      </c>
      <c r="O394" s="680"/>
      <c r="P394" s="114"/>
      <c r="Q394" s="114"/>
      <c r="R394" s="114"/>
      <c r="S394" s="114"/>
      <c r="T394" s="114"/>
      <c r="U394" s="114"/>
      <c r="V394" s="114"/>
      <c r="W394" s="114"/>
      <c r="X394" s="114"/>
      <c r="Y394" s="114"/>
    </row>
    <row r="395" spans="1:25" ht="47.25" x14ac:dyDescent="0.2">
      <c r="A395" s="169" t="s">
        <v>2395</v>
      </c>
      <c r="B395" s="144" t="s">
        <v>1351</v>
      </c>
      <c r="C395" s="167" t="s">
        <v>4847</v>
      </c>
      <c r="D395" s="168">
        <v>23695.91</v>
      </c>
      <c r="E395" s="49" t="s">
        <v>1359</v>
      </c>
      <c r="F395" s="34"/>
      <c r="G395" s="35" t="s">
        <v>1799</v>
      </c>
      <c r="H395" s="46"/>
      <c r="I395" s="35" t="s">
        <v>1799</v>
      </c>
      <c r="J395" s="46"/>
      <c r="K395" s="46"/>
      <c r="L395" s="35" t="s">
        <v>1799</v>
      </c>
      <c r="M395" s="35"/>
      <c r="N395" s="46"/>
      <c r="O395" s="119"/>
    </row>
    <row r="396" spans="1:25" ht="47.25" x14ac:dyDescent="0.2">
      <c r="A396" s="726" t="s">
        <v>2396</v>
      </c>
      <c r="B396" s="144" t="s">
        <v>1352</v>
      </c>
      <c r="C396" s="717" t="s">
        <v>3514</v>
      </c>
      <c r="D396" s="168">
        <v>6600</v>
      </c>
      <c r="E396" s="49" t="s">
        <v>1360</v>
      </c>
      <c r="F396" s="34"/>
      <c r="G396" s="35" t="s">
        <v>1799</v>
      </c>
      <c r="H396" s="46"/>
      <c r="I396" s="35" t="s">
        <v>1799</v>
      </c>
      <c r="J396" s="46"/>
      <c r="K396" s="46"/>
      <c r="L396" s="35" t="s">
        <v>1799</v>
      </c>
      <c r="M396" s="35"/>
      <c r="N396" s="46"/>
      <c r="O396" s="119"/>
    </row>
    <row r="397" spans="1:25" ht="47.25" x14ac:dyDescent="0.2">
      <c r="A397" s="726"/>
      <c r="B397" s="144" t="s">
        <v>4842</v>
      </c>
      <c r="C397" s="717"/>
      <c r="D397" s="168">
        <v>6600</v>
      </c>
      <c r="E397" s="49" t="s">
        <v>1361</v>
      </c>
      <c r="F397" s="34"/>
      <c r="G397" s="35" t="s">
        <v>1799</v>
      </c>
      <c r="H397" s="46"/>
      <c r="I397" s="35" t="s">
        <v>1799</v>
      </c>
      <c r="J397" s="46"/>
      <c r="K397" s="46"/>
      <c r="L397" s="35"/>
      <c r="M397" s="35" t="s">
        <v>1799</v>
      </c>
      <c r="N397" s="46"/>
      <c r="O397" s="119"/>
    </row>
    <row r="398" spans="1:25" ht="63" x14ac:dyDescent="0.2">
      <c r="A398" s="726" t="s">
        <v>2397</v>
      </c>
      <c r="B398" s="144" t="s">
        <v>1353</v>
      </c>
      <c r="C398" s="717" t="s">
        <v>4859</v>
      </c>
      <c r="D398" s="168">
        <v>4368</v>
      </c>
      <c r="E398" s="49" t="s">
        <v>1362</v>
      </c>
      <c r="F398" s="34"/>
      <c r="G398" s="35" t="s">
        <v>1799</v>
      </c>
      <c r="H398" s="46"/>
      <c r="I398" s="35" t="s">
        <v>1799</v>
      </c>
      <c r="J398" s="46"/>
      <c r="K398" s="46"/>
      <c r="L398" s="35"/>
      <c r="M398" s="35" t="s">
        <v>1799</v>
      </c>
      <c r="N398" s="46"/>
      <c r="O398" s="119"/>
    </row>
    <row r="399" spans="1:25" ht="63" x14ac:dyDescent="0.2">
      <c r="A399" s="726"/>
      <c r="B399" s="144" t="s">
        <v>1354</v>
      </c>
      <c r="C399" s="717"/>
      <c r="D399" s="168">
        <v>5190</v>
      </c>
      <c r="E399" s="49" t="s">
        <v>1363</v>
      </c>
      <c r="F399" s="34"/>
      <c r="G399" s="35" t="s">
        <v>1799</v>
      </c>
      <c r="H399" s="46"/>
      <c r="I399" s="35" t="s">
        <v>1799</v>
      </c>
      <c r="J399" s="46"/>
      <c r="K399" s="46"/>
      <c r="L399" s="35" t="s">
        <v>1799</v>
      </c>
      <c r="M399" s="35"/>
      <c r="N399" s="46"/>
      <c r="O399" s="119"/>
    </row>
    <row r="400" spans="1:25" ht="47.25" x14ac:dyDescent="0.2">
      <c r="A400" s="726" t="s">
        <v>2398</v>
      </c>
      <c r="B400" s="144" t="s">
        <v>1355</v>
      </c>
      <c r="C400" s="717" t="s">
        <v>3515</v>
      </c>
      <c r="D400" s="168">
        <v>6240</v>
      </c>
      <c r="E400" s="49" t="s">
        <v>1364</v>
      </c>
      <c r="F400" s="34"/>
      <c r="G400" s="35" t="s">
        <v>1799</v>
      </c>
      <c r="H400" s="46"/>
      <c r="I400" s="35" t="s">
        <v>1799</v>
      </c>
      <c r="J400" s="46"/>
      <c r="K400" s="46"/>
      <c r="L400" s="35" t="s">
        <v>1799</v>
      </c>
      <c r="M400" s="35"/>
      <c r="N400" s="46"/>
      <c r="O400" s="119"/>
    </row>
    <row r="401" spans="1:15" ht="47.25" x14ac:dyDescent="0.2">
      <c r="A401" s="726"/>
      <c r="B401" s="144" t="s">
        <v>1356</v>
      </c>
      <c r="C401" s="717"/>
      <c r="D401" s="168">
        <v>6656</v>
      </c>
      <c r="E401" s="49" t="s">
        <v>1365</v>
      </c>
      <c r="F401" s="34"/>
      <c r="G401" s="35" t="s">
        <v>1799</v>
      </c>
      <c r="H401" s="46"/>
      <c r="I401" s="35" t="s">
        <v>1799</v>
      </c>
      <c r="J401" s="46"/>
      <c r="K401" s="46"/>
      <c r="L401" s="35" t="s">
        <v>1799</v>
      </c>
      <c r="M401" s="35"/>
      <c r="N401" s="46"/>
      <c r="O401" s="119"/>
    </row>
    <row r="402" spans="1:15" ht="47.25" x14ac:dyDescent="0.2">
      <c r="A402" s="726"/>
      <c r="B402" s="144" t="s">
        <v>1030</v>
      </c>
      <c r="C402" s="717"/>
      <c r="D402" s="168">
        <v>6240</v>
      </c>
      <c r="E402" s="49" t="s">
        <v>1366</v>
      </c>
      <c r="F402" s="34"/>
      <c r="G402" s="35" t="s">
        <v>1799</v>
      </c>
      <c r="H402" s="46"/>
      <c r="I402" s="35" t="s">
        <v>1799</v>
      </c>
      <c r="J402" s="46"/>
      <c r="K402" s="46"/>
      <c r="L402" s="35"/>
      <c r="M402" s="35" t="s">
        <v>1799</v>
      </c>
      <c r="N402" s="46"/>
      <c r="O402" s="119"/>
    </row>
    <row r="403" spans="1:15" ht="47.25" x14ac:dyDescent="0.2">
      <c r="A403" s="726"/>
      <c r="B403" s="144" t="s">
        <v>1357</v>
      </c>
      <c r="C403" s="717"/>
      <c r="D403" s="168">
        <v>6656</v>
      </c>
      <c r="E403" s="49" t="s">
        <v>1367</v>
      </c>
      <c r="F403" s="34"/>
      <c r="G403" s="35" t="s">
        <v>1799</v>
      </c>
      <c r="H403" s="46"/>
      <c r="I403" s="35" t="s">
        <v>1799</v>
      </c>
      <c r="J403" s="46"/>
      <c r="K403" s="46"/>
      <c r="L403" s="35"/>
      <c r="M403" s="35" t="s">
        <v>1799</v>
      </c>
      <c r="N403" s="46"/>
      <c r="O403" s="119"/>
    </row>
    <row r="404" spans="1:15" ht="47.25" x14ac:dyDescent="0.2">
      <c r="A404" s="726"/>
      <c r="B404" s="144" t="s">
        <v>1028</v>
      </c>
      <c r="C404" s="717"/>
      <c r="D404" s="168">
        <v>6656</v>
      </c>
      <c r="E404" s="49" t="s">
        <v>1368</v>
      </c>
      <c r="F404" s="34"/>
      <c r="G404" s="35" t="s">
        <v>1799</v>
      </c>
      <c r="H404" s="46"/>
      <c r="I404" s="35" t="s">
        <v>1799</v>
      </c>
      <c r="J404" s="46"/>
      <c r="K404" s="46"/>
      <c r="L404" s="35"/>
      <c r="M404" s="35" t="s">
        <v>1799</v>
      </c>
      <c r="N404" s="46"/>
      <c r="O404" s="119"/>
    </row>
    <row r="405" spans="1:15" ht="55.5" customHeight="1" x14ac:dyDescent="0.2">
      <c r="A405" s="169" t="s">
        <v>2399</v>
      </c>
      <c r="B405" s="144" t="s">
        <v>1358</v>
      </c>
      <c r="C405" s="167" t="s">
        <v>4860</v>
      </c>
      <c r="D405" s="168">
        <v>34775.25</v>
      </c>
      <c r="E405" s="49" t="s">
        <v>1369</v>
      </c>
      <c r="F405" s="34"/>
      <c r="G405" s="35" t="s">
        <v>1799</v>
      </c>
      <c r="H405" s="46"/>
      <c r="I405" s="35" t="s">
        <v>1799</v>
      </c>
      <c r="J405" s="46"/>
      <c r="K405" s="46"/>
      <c r="L405" s="35"/>
      <c r="M405" s="35" t="s">
        <v>1799</v>
      </c>
      <c r="N405" s="46"/>
      <c r="O405" s="119"/>
    </row>
    <row r="406" spans="1:15" s="142" customFormat="1" ht="48" thickBot="1" x14ac:dyDescent="0.25">
      <c r="A406" s="173" t="s">
        <v>2400</v>
      </c>
      <c r="B406" s="152" t="s">
        <v>1214</v>
      </c>
      <c r="C406" s="174" t="s">
        <v>4861</v>
      </c>
      <c r="D406" s="121">
        <v>18560</v>
      </c>
      <c r="E406" s="179" t="s">
        <v>1370</v>
      </c>
      <c r="F406" s="42"/>
      <c r="G406" s="43" t="s">
        <v>1799</v>
      </c>
      <c r="H406" s="42"/>
      <c r="I406" s="43" t="s">
        <v>1799</v>
      </c>
      <c r="J406" s="42"/>
      <c r="K406" s="42"/>
      <c r="L406" s="43" t="s">
        <v>1799</v>
      </c>
      <c r="M406" s="43"/>
      <c r="N406" s="42"/>
      <c r="O406" s="44"/>
    </row>
    <row r="407" spans="1:15" s="142" customFormat="1" ht="16.5" thickTop="1" x14ac:dyDescent="0.2">
      <c r="A407" s="16"/>
      <c r="D407" s="175"/>
      <c r="E407" s="17"/>
    </row>
    <row r="408" spans="1:15" s="142" customFormat="1" x14ac:dyDescent="0.2">
      <c r="A408" s="16"/>
      <c r="D408" s="26"/>
      <c r="E408" s="17"/>
    </row>
    <row r="409" spans="1:15" s="142" customFormat="1" x14ac:dyDescent="0.2">
      <c r="A409" s="16"/>
      <c r="D409" s="26"/>
      <c r="E409" s="17"/>
    </row>
    <row r="410" spans="1:15" s="142" customFormat="1" x14ac:dyDescent="0.2">
      <c r="A410" s="16"/>
      <c r="D410" s="26"/>
      <c r="E410" s="17"/>
    </row>
    <row r="411" spans="1:15" s="142" customFormat="1" x14ac:dyDescent="0.2">
      <c r="A411" s="16"/>
      <c r="D411" s="26"/>
      <c r="E411" s="17"/>
    </row>
    <row r="412" spans="1:15" s="142" customFormat="1" x14ac:dyDescent="0.2">
      <c r="A412" s="16"/>
      <c r="D412" s="26"/>
      <c r="E412" s="17"/>
    </row>
    <row r="413" spans="1:15" s="142" customFormat="1" x14ac:dyDescent="0.2">
      <c r="A413" s="16"/>
      <c r="D413" s="26"/>
      <c r="E413" s="17"/>
    </row>
    <row r="414" spans="1:15" s="142" customFormat="1" x14ac:dyDescent="0.2">
      <c r="A414" s="16"/>
      <c r="D414" s="26"/>
      <c r="E414" s="17"/>
    </row>
    <row r="415" spans="1:15" s="142" customFormat="1" x14ac:dyDescent="0.2">
      <c r="A415" s="16"/>
      <c r="D415" s="26"/>
      <c r="E415" s="17"/>
    </row>
    <row r="416" spans="1:15" s="142" customFormat="1" x14ac:dyDescent="0.2">
      <c r="A416" s="16"/>
      <c r="D416" s="26"/>
      <c r="E416" s="17"/>
    </row>
    <row r="417" spans="1:5" s="142" customFormat="1" x14ac:dyDescent="0.2">
      <c r="A417" s="16"/>
      <c r="D417" s="26"/>
      <c r="E417" s="17"/>
    </row>
    <row r="418" spans="1:5" s="142" customFormat="1" x14ac:dyDescent="0.2">
      <c r="A418" s="16"/>
      <c r="D418" s="26"/>
      <c r="E418" s="17"/>
    </row>
    <row r="419" spans="1:5" s="142" customFormat="1" x14ac:dyDescent="0.2">
      <c r="A419" s="16"/>
      <c r="D419" s="26"/>
      <c r="E419" s="17"/>
    </row>
    <row r="420" spans="1:5" s="142" customFormat="1" x14ac:dyDescent="0.2">
      <c r="A420" s="16"/>
      <c r="D420" s="26"/>
      <c r="E420" s="17"/>
    </row>
    <row r="421" spans="1:5" s="142" customFormat="1" x14ac:dyDescent="0.2">
      <c r="A421" s="16"/>
      <c r="D421" s="26"/>
      <c r="E421" s="17"/>
    </row>
    <row r="422" spans="1:5" s="142" customFormat="1" x14ac:dyDescent="0.2">
      <c r="A422" s="16"/>
      <c r="D422" s="26"/>
      <c r="E422" s="17"/>
    </row>
    <row r="423" spans="1:5" s="142" customFormat="1" x14ac:dyDescent="0.2">
      <c r="A423" s="16"/>
      <c r="D423" s="26"/>
      <c r="E423" s="17"/>
    </row>
    <row r="424" spans="1:5" s="142" customFormat="1" x14ac:dyDescent="0.2">
      <c r="A424" s="16"/>
      <c r="D424" s="26"/>
      <c r="E424" s="17"/>
    </row>
    <row r="425" spans="1:5" s="142" customFormat="1" x14ac:dyDescent="0.2">
      <c r="A425" s="16"/>
      <c r="D425" s="26"/>
      <c r="E425" s="17"/>
    </row>
    <row r="426" spans="1:5" s="142" customFormat="1" x14ac:dyDescent="0.2">
      <c r="A426" s="16"/>
      <c r="D426" s="26"/>
      <c r="E426" s="17"/>
    </row>
    <row r="427" spans="1:5" s="142" customFormat="1" x14ac:dyDescent="0.2">
      <c r="A427" s="16"/>
      <c r="D427" s="26"/>
      <c r="E427" s="17"/>
    </row>
    <row r="428" spans="1:5" s="142" customFormat="1" x14ac:dyDescent="0.2">
      <c r="A428" s="16"/>
      <c r="D428" s="26"/>
      <c r="E428" s="17"/>
    </row>
    <row r="429" spans="1:5" s="142" customFormat="1" x14ac:dyDescent="0.2">
      <c r="A429" s="16"/>
      <c r="D429" s="26"/>
      <c r="E429" s="17"/>
    </row>
    <row r="430" spans="1:5" s="142" customFormat="1" x14ac:dyDescent="0.2">
      <c r="A430" s="16"/>
      <c r="D430" s="26"/>
      <c r="E430" s="17"/>
    </row>
    <row r="431" spans="1:5" s="142" customFormat="1" x14ac:dyDescent="0.2">
      <c r="A431" s="16"/>
      <c r="D431" s="26"/>
      <c r="E431" s="17"/>
    </row>
    <row r="432" spans="1:5" s="142" customFormat="1" x14ac:dyDescent="0.2">
      <c r="A432" s="16"/>
      <c r="D432" s="26"/>
      <c r="E432" s="17"/>
    </row>
    <row r="433" spans="1:5" s="142" customFormat="1" x14ac:dyDescent="0.2">
      <c r="A433" s="16"/>
      <c r="D433" s="26"/>
      <c r="E433" s="17"/>
    </row>
    <row r="434" spans="1:5" s="142" customFormat="1" x14ac:dyDescent="0.2">
      <c r="A434" s="16"/>
      <c r="D434" s="26"/>
      <c r="E434" s="17"/>
    </row>
    <row r="435" spans="1:5" s="142" customFormat="1" x14ac:dyDescent="0.2">
      <c r="A435" s="16"/>
      <c r="D435" s="26"/>
      <c r="E435" s="17"/>
    </row>
    <row r="436" spans="1:5" s="142" customFormat="1" x14ac:dyDescent="0.2">
      <c r="A436" s="16"/>
      <c r="D436" s="26"/>
      <c r="E436" s="17"/>
    </row>
    <row r="437" spans="1:5" s="142" customFormat="1" x14ac:dyDescent="0.2">
      <c r="A437" s="16"/>
      <c r="D437" s="26"/>
      <c r="E437" s="17"/>
    </row>
    <row r="438" spans="1:5" s="142" customFormat="1" x14ac:dyDescent="0.2">
      <c r="A438" s="16"/>
      <c r="D438" s="26"/>
      <c r="E438" s="17"/>
    </row>
    <row r="439" spans="1:5" s="142" customFormat="1" x14ac:dyDescent="0.2">
      <c r="A439" s="16"/>
      <c r="D439" s="26"/>
      <c r="E439" s="17"/>
    </row>
    <row r="440" spans="1:5" s="142" customFormat="1" x14ac:dyDescent="0.2">
      <c r="A440" s="16"/>
      <c r="D440" s="26"/>
      <c r="E440" s="17"/>
    </row>
    <row r="441" spans="1:5" s="142" customFormat="1" x14ac:dyDescent="0.2">
      <c r="A441" s="16"/>
      <c r="D441" s="26"/>
      <c r="E441" s="17"/>
    </row>
    <row r="442" spans="1:5" s="142" customFormat="1" x14ac:dyDescent="0.2">
      <c r="A442" s="16"/>
      <c r="D442" s="26"/>
      <c r="E442" s="17"/>
    </row>
    <row r="443" spans="1:5" s="142" customFormat="1" x14ac:dyDescent="0.2">
      <c r="A443" s="16"/>
      <c r="D443" s="26"/>
      <c r="E443" s="17"/>
    </row>
    <row r="444" spans="1:5" s="142" customFormat="1" x14ac:dyDescent="0.2">
      <c r="A444" s="16"/>
      <c r="D444" s="26"/>
      <c r="E444" s="17"/>
    </row>
    <row r="445" spans="1:5" s="142" customFormat="1" x14ac:dyDescent="0.2">
      <c r="A445" s="16"/>
      <c r="D445" s="26"/>
      <c r="E445" s="17"/>
    </row>
    <row r="446" spans="1:5" s="142" customFormat="1" x14ac:dyDescent="0.2">
      <c r="A446" s="16"/>
      <c r="D446" s="26"/>
      <c r="E446" s="17"/>
    </row>
  </sheetData>
  <protectedRanges>
    <protectedRange sqref="A1:IV9 A339:IV341 A313:IV315 A15:A312 C15:IV235 A319:IV321 A318 A337:A338 D324:IV332 A382:IV384 A347:A381 C347:IV381 A390:IV392 A387:A389 C387:IV389 A407:IV65532 A395:A406 C395:IV406 A11:IV12 P10:IV10 P318:IV318 P333:IV333 C237:IV249 P236:IV236 C251:IV265 P250:IV250 C267:IV312 P266:IV266 C236:N236 C250:N250 C266:N266 C318:N318 D333:N333 A324:A336 D334:IV338 C344:IV346 A344:A346" name="Rango1"/>
    <protectedRange sqref="B15:B312" name="Rango1_1"/>
    <protectedRange sqref="B318" name="Rango1_2"/>
    <protectedRange sqref="B324:B338" name="Rango1_3"/>
    <protectedRange sqref="C324:C336 C337:C338" name="Rango1_4"/>
    <protectedRange sqref="B344:B381" name="Rango1_5"/>
    <protectedRange sqref="B387:B389" name="Rango1_6"/>
    <protectedRange sqref="B395:B406" name="Rango1_7"/>
    <protectedRange sqref="A10:O10" name="Rango1_5_1_1"/>
    <protectedRange sqref="P13:IV14 P316:IV317 P322:IV323 P342:IV343 P385:IV386 P393:IV394" name="Rango1_1_2"/>
    <protectedRange sqref="D13:D14 D316:D317 D322:D323 D342:D343 D385:D386 D393:D394" name="Rango1_1_2_1"/>
    <protectedRange sqref="A13:B14 A316:B317 A322:B323 A342:B343 A385:B386 A393:B394" name="Rango1_7_1"/>
    <protectedRange sqref="C13:C14 C316:C317 C322:C323 C342:C343 C385:C386 C393:C394" name="Rango1_8_1"/>
    <protectedRange sqref="E13:E14 E316:E317 E322:E323 E342:E343 E385:E386 E393:E394" name="Rango1_9_1"/>
    <protectedRange sqref="O318" name="Rango1_2_1"/>
    <protectedRange sqref="O333" name="Rango1_2_2"/>
    <protectedRange sqref="O236" name="Rango1_2_3"/>
    <protectedRange sqref="O250" name="Rango1_2_4"/>
    <protectedRange sqref="O266" name="Rango1_2_5"/>
  </protectedRanges>
  <autoFilter ref="A394:Y394"/>
  <mergeCells count="211">
    <mergeCell ref="A400:A404"/>
    <mergeCell ref="A396:A397"/>
    <mergeCell ref="A398:A399"/>
    <mergeCell ref="A354:A357"/>
    <mergeCell ref="A358:A362"/>
    <mergeCell ref="A363:A376"/>
    <mergeCell ref="A377:A378"/>
    <mergeCell ref="A379:A381"/>
    <mergeCell ref="A393:A394"/>
    <mergeCell ref="A385:A386"/>
    <mergeCell ref="A1:E1"/>
    <mergeCell ref="E223:E224"/>
    <mergeCell ref="A324:A325"/>
    <mergeCell ref="A327:A328"/>
    <mergeCell ref="A331:A334"/>
    <mergeCell ref="A344:A346"/>
    <mergeCell ref="E192:E193"/>
    <mergeCell ref="B264:B265"/>
    <mergeCell ref="C344:C346"/>
    <mergeCell ref="A276:A277"/>
    <mergeCell ref="A218:A219"/>
    <mergeCell ref="A223:A224"/>
    <mergeCell ref="A230:A231"/>
    <mergeCell ref="A234:A235"/>
    <mergeCell ref="A240:A241"/>
    <mergeCell ref="A252:A253"/>
    <mergeCell ref="A190:A191"/>
    <mergeCell ref="A192:A193"/>
    <mergeCell ref="A194:A195"/>
    <mergeCell ref="A197:A198"/>
    <mergeCell ref="A200:A201"/>
    <mergeCell ref="A204:A205"/>
    <mergeCell ref="A138:A139"/>
    <mergeCell ref="A145:A147"/>
    <mergeCell ref="E97:E98"/>
    <mergeCell ref="E126:E127"/>
    <mergeCell ref="E155:E186"/>
    <mergeCell ref="E187:E188"/>
    <mergeCell ref="E190:E191"/>
    <mergeCell ref="C37:C38"/>
    <mergeCell ref="C39:C40"/>
    <mergeCell ref="C47:C48"/>
    <mergeCell ref="C50:C51"/>
    <mergeCell ref="C55:C56"/>
    <mergeCell ref="C70:C71"/>
    <mergeCell ref="C76:C80"/>
    <mergeCell ref="C81:C82"/>
    <mergeCell ref="C88:C94"/>
    <mergeCell ref="C95:C96"/>
    <mergeCell ref="C97:C98"/>
    <mergeCell ref="C103:C104"/>
    <mergeCell ref="C108:C114"/>
    <mergeCell ref="C116:C117"/>
    <mergeCell ref="B393:B394"/>
    <mergeCell ref="C393:C394"/>
    <mergeCell ref="D393:D394"/>
    <mergeCell ref="E393:E394"/>
    <mergeCell ref="C379:C381"/>
    <mergeCell ref="O393:O394"/>
    <mergeCell ref="O385:O386"/>
    <mergeCell ref="C347:C353"/>
    <mergeCell ref="B385:B386"/>
    <mergeCell ref="C385:C386"/>
    <mergeCell ref="D385:D386"/>
    <mergeCell ref="E385:E386"/>
    <mergeCell ref="F393:F394"/>
    <mergeCell ref="G393:H393"/>
    <mergeCell ref="I393:J393"/>
    <mergeCell ref="K393:N393"/>
    <mergeCell ref="F385:F386"/>
    <mergeCell ref="G385:H385"/>
    <mergeCell ref="I385:J385"/>
    <mergeCell ref="K385:N385"/>
    <mergeCell ref="C358:C362"/>
    <mergeCell ref="C363:C376"/>
    <mergeCell ref="C377:C378"/>
    <mergeCell ref="C354:C357"/>
    <mergeCell ref="A347:A353"/>
    <mergeCell ref="F342:F343"/>
    <mergeCell ref="G342:H342"/>
    <mergeCell ref="I342:J342"/>
    <mergeCell ref="K342:N342"/>
    <mergeCell ref="O342:O343"/>
    <mergeCell ref="A155:A186"/>
    <mergeCell ref="A187:A188"/>
    <mergeCell ref="C316:C317"/>
    <mergeCell ref="A342:A343"/>
    <mergeCell ref="B342:B343"/>
    <mergeCell ref="C342:C343"/>
    <mergeCell ref="D342:D343"/>
    <mergeCell ref="E342:E343"/>
    <mergeCell ref="D155:D186"/>
    <mergeCell ref="C264:C265"/>
    <mergeCell ref="C324:C325"/>
    <mergeCell ref="C327:C328"/>
    <mergeCell ref="C331:C334"/>
    <mergeCell ref="A282:A283"/>
    <mergeCell ref="A290:A292"/>
    <mergeCell ref="A296:A298"/>
    <mergeCell ref="A302:A303"/>
    <mergeCell ref="A260:A261"/>
    <mergeCell ref="A262:A263"/>
    <mergeCell ref="A264:A265"/>
    <mergeCell ref="A267:A268"/>
    <mergeCell ref="A271:A272"/>
    <mergeCell ref="A273:A275"/>
    <mergeCell ref="F316:F317"/>
    <mergeCell ref="G316:H316"/>
    <mergeCell ref="I316:J316"/>
    <mergeCell ref="K316:N316"/>
    <mergeCell ref="O316:O317"/>
    <mergeCell ref="A322:A323"/>
    <mergeCell ref="B322:B323"/>
    <mergeCell ref="C322:C323"/>
    <mergeCell ref="D322:D323"/>
    <mergeCell ref="E322:E323"/>
    <mergeCell ref="E316:E317"/>
    <mergeCell ref="F322:F323"/>
    <mergeCell ref="G322:H322"/>
    <mergeCell ref="I322:J322"/>
    <mergeCell ref="K322:N322"/>
    <mergeCell ref="O322:O323"/>
    <mergeCell ref="D316:D317"/>
    <mergeCell ref="G13:H13"/>
    <mergeCell ref="I13:J13"/>
    <mergeCell ref="A37:A38"/>
    <mergeCell ref="A39:A40"/>
    <mergeCell ref="A47:A48"/>
    <mergeCell ref="A50:A51"/>
    <mergeCell ref="A55:A56"/>
    <mergeCell ref="A70:A71"/>
    <mergeCell ref="A25:A28"/>
    <mergeCell ref="A29:A31"/>
    <mergeCell ref="A34:A35"/>
    <mergeCell ref="C19:C21"/>
    <mergeCell ref="A15:A16"/>
    <mergeCell ref="A19:A21"/>
    <mergeCell ref="A22:A24"/>
    <mergeCell ref="E15:E16"/>
    <mergeCell ref="E37:E38"/>
    <mergeCell ref="C230:C231"/>
    <mergeCell ref="A13:A14"/>
    <mergeCell ref="B13:B14"/>
    <mergeCell ref="C13:C14"/>
    <mergeCell ref="C22:C24"/>
    <mergeCell ref="C25:C28"/>
    <mergeCell ref="C29:C31"/>
    <mergeCell ref="C34:C35"/>
    <mergeCell ref="A108:A114"/>
    <mergeCell ref="A116:A117"/>
    <mergeCell ref="A119:A121"/>
    <mergeCell ref="A126:A127"/>
    <mergeCell ref="A129:A130"/>
    <mergeCell ref="A134:A135"/>
    <mergeCell ref="A76:A80"/>
    <mergeCell ref="A81:A82"/>
    <mergeCell ref="A88:A94"/>
    <mergeCell ref="A95:A96"/>
    <mergeCell ref="A97:A98"/>
    <mergeCell ref="A103:A104"/>
    <mergeCell ref="C119:C121"/>
    <mergeCell ref="A148:A150"/>
    <mergeCell ref="A153:A154"/>
    <mergeCell ref="A10:O10"/>
    <mergeCell ref="C190:C191"/>
    <mergeCell ref="C192:C193"/>
    <mergeCell ref="C194:C195"/>
    <mergeCell ref="C197:C198"/>
    <mergeCell ref="C200:C201"/>
    <mergeCell ref="C204:C205"/>
    <mergeCell ref="C218:C219"/>
    <mergeCell ref="C223:C224"/>
    <mergeCell ref="C126:C127"/>
    <mergeCell ref="C129:C130"/>
    <mergeCell ref="C134:C135"/>
    <mergeCell ref="C138:C139"/>
    <mergeCell ref="C145:C147"/>
    <mergeCell ref="C148:C150"/>
    <mergeCell ref="C153:C154"/>
    <mergeCell ref="C155:C186"/>
    <mergeCell ref="C187:C188"/>
    <mergeCell ref="D13:D14"/>
    <mergeCell ref="E13:E14"/>
    <mergeCell ref="F13:F14"/>
    <mergeCell ref="K13:N13"/>
    <mergeCell ref="O13:O14"/>
    <mergeCell ref="C15:C16"/>
    <mergeCell ref="C396:C397"/>
    <mergeCell ref="C398:C399"/>
    <mergeCell ref="C400:C404"/>
    <mergeCell ref="A11:O11"/>
    <mergeCell ref="A315:O315"/>
    <mergeCell ref="A321:O321"/>
    <mergeCell ref="A341:O341"/>
    <mergeCell ref="A384:O384"/>
    <mergeCell ref="A392:O392"/>
    <mergeCell ref="C260:C261"/>
    <mergeCell ref="C262:C263"/>
    <mergeCell ref="C267:C268"/>
    <mergeCell ref="C271:C272"/>
    <mergeCell ref="C273:C275"/>
    <mergeCell ref="C276:C277"/>
    <mergeCell ref="C282:C283"/>
    <mergeCell ref="C290:C292"/>
    <mergeCell ref="C296:C298"/>
    <mergeCell ref="C234:C235"/>
    <mergeCell ref="C240:C241"/>
    <mergeCell ref="C252:C253"/>
    <mergeCell ref="C302:C303"/>
    <mergeCell ref="A316:A317"/>
    <mergeCell ref="B316:B317"/>
  </mergeCells>
  <hyperlinks>
    <hyperlink ref="E312" r:id="rId1" display="../AppData/Local/elizabethmail/TODO/UACI/ANTERIOR/2003-2008 COMPRAS/SERVICIO DE CONSULTORIA DE UN ABOGADO PARA JUCIO MERCANTIL 2008.PDF"/>
  </hyperlinks>
  <printOptions horizontalCentered="1"/>
  <pageMargins left="0" right="0" top="0.35433070866141736" bottom="0" header="0" footer="0"/>
  <pageSetup scale="42" orientation="landscape" r:id="rId2"/>
  <headerFooter alignWithMargins="0"/>
  <rowBreaks count="4" manualBreakCount="4">
    <brk id="325" max="14" man="1"/>
    <brk id="350" max="14" man="1"/>
    <brk id="362" max="14" man="1"/>
    <brk id="381" max="14"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Y448"/>
  <sheetViews>
    <sheetView view="pageBreakPreview" topLeftCell="A61" zoomScale="50" zoomScaleNormal="80" zoomScaleSheetLayoutView="50" workbookViewId="0">
      <selection activeCell="E70" sqref="E70"/>
    </sheetView>
  </sheetViews>
  <sheetFormatPr baseColWidth="10" defaultColWidth="11.7109375" defaultRowHeight="15.75" x14ac:dyDescent="0.2"/>
  <cols>
    <col min="1" max="1" width="23.85546875" style="27" customWidth="1"/>
    <col min="2" max="2" width="60.7109375" style="18" customWidth="1"/>
    <col min="3" max="3" width="113.7109375" style="18" customWidth="1"/>
    <col min="4" max="4" width="15.7109375" style="191" customWidth="1"/>
    <col min="5" max="5" width="20.85546875" style="31" customWidth="1"/>
    <col min="6" max="6" width="18.85546875" style="142" hidden="1" customWidth="1"/>
    <col min="7" max="7" width="11.7109375" style="142"/>
    <col min="8" max="14" width="11.7109375" style="18"/>
    <col min="15" max="15" width="41.140625" style="18" hidden="1" customWidth="1"/>
    <col min="16" max="16384" width="11.7109375" style="18"/>
  </cols>
  <sheetData>
    <row r="1" spans="1:15" s="142" customFormat="1" x14ac:dyDescent="0.2">
      <c r="A1" s="716"/>
      <c r="B1" s="716"/>
      <c r="C1" s="716"/>
      <c r="D1" s="716"/>
      <c r="E1" s="716"/>
    </row>
    <row r="2" spans="1:15" s="142" customFormat="1" x14ac:dyDescent="0.2">
      <c r="E2" s="16"/>
    </row>
    <row r="3" spans="1:15" s="142" customFormat="1" x14ac:dyDescent="0.2">
      <c r="E3" s="16"/>
    </row>
    <row r="4" spans="1:15" s="142" customFormat="1" x14ac:dyDescent="0.2">
      <c r="E4" s="16"/>
    </row>
    <row r="5" spans="1:15" s="142" customFormat="1" x14ac:dyDescent="0.2">
      <c r="E5" s="16"/>
    </row>
    <row r="6" spans="1:15" s="142" customFormat="1" x14ac:dyDescent="0.2">
      <c r="E6" s="16"/>
    </row>
    <row r="7" spans="1:15" s="142" customFormat="1" x14ac:dyDescent="0.2">
      <c r="E7" s="16"/>
    </row>
    <row r="8" spans="1:15" s="142" customFormat="1" x14ac:dyDescent="0.2">
      <c r="A8" s="16"/>
      <c r="E8" s="17"/>
    </row>
    <row r="9" spans="1:15" s="142" customFormat="1" x14ac:dyDescent="0.2">
      <c r="A9" s="16"/>
      <c r="E9" s="17"/>
    </row>
    <row r="10" spans="1:15" s="142" customFormat="1" x14ac:dyDescent="0.2">
      <c r="A10" s="16"/>
      <c r="E10" s="17"/>
    </row>
    <row r="11" spans="1:15" s="142" customFormat="1" x14ac:dyDescent="0.2">
      <c r="A11" s="16"/>
      <c r="E11" s="17"/>
    </row>
    <row r="12" spans="1:15" s="142" customFormat="1" x14ac:dyDescent="0.2">
      <c r="A12" s="16"/>
      <c r="E12" s="17"/>
    </row>
    <row r="13" spans="1:15" s="142" customFormat="1" x14ac:dyDescent="0.2">
      <c r="A13" s="16"/>
      <c r="E13" s="17"/>
    </row>
    <row r="14" spans="1:15" s="16" customFormat="1" ht="18.75" customHeight="1" x14ac:dyDescent="0.2">
      <c r="A14" s="687" t="s">
        <v>2584</v>
      </c>
      <c r="B14" s="687"/>
      <c r="C14" s="687"/>
      <c r="D14" s="687"/>
      <c r="E14" s="687"/>
      <c r="F14" s="687"/>
      <c r="G14" s="687"/>
      <c r="H14" s="687"/>
      <c r="I14" s="687"/>
      <c r="J14" s="687"/>
      <c r="K14" s="687"/>
      <c r="L14" s="687"/>
      <c r="M14" s="687"/>
      <c r="N14" s="687"/>
      <c r="O14" s="687"/>
    </row>
    <row r="15" spans="1:15" s="16" customFormat="1" ht="19.5" customHeight="1" x14ac:dyDescent="0.2">
      <c r="A15" s="687" t="s">
        <v>0</v>
      </c>
      <c r="B15" s="687"/>
      <c r="C15" s="687"/>
      <c r="D15" s="687"/>
      <c r="E15" s="687"/>
      <c r="F15" s="687"/>
      <c r="G15" s="687"/>
      <c r="H15" s="687"/>
      <c r="I15" s="687"/>
      <c r="J15" s="687"/>
      <c r="K15" s="687"/>
      <c r="L15" s="687"/>
      <c r="M15" s="687"/>
      <c r="N15" s="687"/>
      <c r="O15" s="687"/>
    </row>
    <row r="16" spans="1:15" s="16" customFormat="1" ht="19.5" customHeight="1" thickBot="1" x14ac:dyDescent="0.25">
      <c r="A16" s="137"/>
      <c r="B16" s="137"/>
      <c r="C16" s="137"/>
      <c r="D16" s="137"/>
      <c r="E16" s="137"/>
      <c r="F16" s="137"/>
      <c r="G16" s="137"/>
      <c r="H16" s="137"/>
      <c r="I16" s="137"/>
      <c r="J16" s="137"/>
      <c r="K16" s="137"/>
      <c r="L16" s="137"/>
      <c r="M16" s="137"/>
      <c r="N16" s="137"/>
      <c r="O16" s="137"/>
    </row>
    <row r="17" spans="1:25" s="115" customFormat="1" ht="48" customHeight="1" thickTop="1" x14ac:dyDescent="0.2">
      <c r="A17" s="674" t="s">
        <v>3386</v>
      </c>
      <c r="B17" s="676" t="s">
        <v>3387</v>
      </c>
      <c r="C17" s="676" t="s">
        <v>3388</v>
      </c>
      <c r="D17" s="676" t="s">
        <v>1793</v>
      </c>
      <c r="E17" s="682" t="s">
        <v>1794</v>
      </c>
      <c r="F17" s="681" t="s">
        <v>3389</v>
      </c>
      <c r="G17" s="681" t="s">
        <v>3390</v>
      </c>
      <c r="H17" s="681"/>
      <c r="I17" s="681" t="s">
        <v>3391</v>
      </c>
      <c r="J17" s="681"/>
      <c r="K17" s="681" t="s">
        <v>3392</v>
      </c>
      <c r="L17" s="681"/>
      <c r="M17" s="681"/>
      <c r="N17" s="681"/>
      <c r="O17" s="679" t="s">
        <v>3393</v>
      </c>
      <c r="P17" s="114"/>
      <c r="Q17" s="114"/>
      <c r="R17" s="114"/>
      <c r="S17" s="114"/>
      <c r="T17" s="114"/>
      <c r="U17" s="114"/>
      <c r="V17" s="114"/>
      <c r="W17" s="114"/>
      <c r="X17" s="114"/>
      <c r="Y17" s="114"/>
    </row>
    <row r="18" spans="1:25" s="115" customFormat="1" ht="33" customHeight="1" thickBot="1" x14ac:dyDescent="0.25">
      <c r="A18" s="675"/>
      <c r="B18" s="677"/>
      <c r="C18" s="677"/>
      <c r="D18" s="677"/>
      <c r="E18" s="683"/>
      <c r="F18" s="684"/>
      <c r="G18" s="161" t="s">
        <v>3394</v>
      </c>
      <c r="H18" s="161" t="s">
        <v>3395</v>
      </c>
      <c r="I18" s="161" t="s">
        <v>3396</v>
      </c>
      <c r="J18" s="161" t="s">
        <v>3395</v>
      </c>
      <c r="K18" s="161" t="s">
        <v>1795</v>
      </c>
      <c r="L18" s="161" t="s">
        <v>1796</v>
      </c>
      <c r="M18" s="161" t="s">
        <v>1797</v>
      </c>
      <c r="N18" s="161" t="s">
        <v>1798</v>
      </c>
      <c r="O18" s="680"/>
      <c r="P18" s="114"/>
      <c r="Q18" s="114"/>
      <c r="R18" s="114"/>
      <c r="S18" s="114"/>
      <c r="T18" s="114"/>
      <c r="U18" s="114"/>
      <c r="V18" s="114"/>
      <c r="W18" s="114"/>
      <c r="X18" s="114"/>
      <c r="Y18" s="114"/>
    </row>
    <row r="19" spans="1:25" s="89" customFormat="1" ht="54" customHeight="1" x14ac:dyDescent="0.2">
      <c r="A19" s="728" t="s">
        <v>2403</v>
      </c>
      <c r="B19" s="141" t="s">
        <v>576</v>
      </c>
      <c r="C19" s="705" t="s">
        <v>3517</v>
      </c>
      <c r="D19" s="180">
        <f>1549.71*6</f>
        <v>9298.26</v>
      </c>
      <c r="E19" s="730" t="s">
        <v>640</v>
      </c>
      <c r="F19" s="141"/>
      <c r="G19" s="87" t="s">
        <v>1799</v>
      </c>
      <c r="H19" s="141"/>
      <c r="I19" s="87" t="s">
        <v>1799</v>
      </c>
      <c r="J19" s="141"/>
      <c r="K19" s="141"/>
      <c r="L19" s="87" t="s">
        <v>1799</v>
      </c>
      <c r="M19" s="87" t="s">
        <v>1799</v>
      </c>
      <c r="N19" s="141"/>
      <c r="O19" s="88"/>
    </row>
    <row r="20" spans="1:25" s="89" customFormat="1" ht="54" customHeight="1" x14ac:dyDescent="0.2">
      <c r="A20" s="728"/>
      <c r="B20" s="141" t="s">
        <v>577</v>
      </c>
      <c r="C20" s="705"/>
      <c r="D20" s="180">
        <f>1549.71*6</f>
        <v>9298.26</v>
      </c>
      <c r="E20" s="731"/>
      <c r="F20" s="141"/>
      <c r="G20" s="87" t="s">
        <v>1799</v>
      </c>
      <c r="H20" s="141"/>
      <c r="I20" s="87" t="s">
        <v>1799</v>
      </c>
      <c r="J20" s="141"/>
      <c r="K20" s="141"/>
      <c r="L20" s="87" t="s">
        <v>1799</v>
      </c>
      <c r="M20" s="87"/>
      <c r="N20" s="141"/>
      <c r="O20" s="88"/>
    </row>
    <row r="21" spans="1:25" s="89" customFormat="1" ht="54" customHeight="1" x14ac:dyDescent="0.2">
      <c r="A21" s="150" t="s">
        <v>2404</v>
      </c>
      <c r="B21" s="141" t="s">
        <v>67</v>
      </c>
      <c r="C21" s="141" t="s">
        <v>3526</v>
      </c>
      <c r="D21" s="180">
        <v>264.42</v>
      </c>
      <c r="E21" s="40">
        <v>5351</v>
      </c>
      <c r="F21" s="141"/>
      <c r="G21" s="87" t="s">
        <v>1799</v>
      </c>
      <c r="H21" s="141"/>
      <c r="I21" s="87" t="s">
        <v>1799</v>
      </c>
      <c r="J21" s="141"/>
      <c r="K21" s="141"/>
      <c r="L21" s="87" t="s">
        <v>1799</v>
      </c>
      <c r="M21" s="87"/>
      <c r="N21" s="141"/>
      <c r="O21" s="88"/>
    </row>
    <row r="22" spans="1:25" s="89" customFormat="1" ht="54" customHeight="1" x14ac:dyDescent="0.2">
      <c r="A22" s="711" t="s">
        <v>2405</v>
      </c>
      <c r="B22" s="141" t="s">
        <v>67</v>
      </c>
      <c r="C22" s="706" t="s">
        <v>4862</v>
      </c>
      <c r="D22" s="180">
        <v>339</v>
      </c>
      <c r="E22" s="40">
        <v>5352</v>
      </c>
      <c r="F22" s="141"/>
      <c r="G22" s="87" t="s">
        <v>1799</v>
      </c>
      <c r="H22" s="141"/>
      <c r="I22" s="87" t="s">
        <v>1799</v>
      </c>
      <c r="J22" s="141"/>
      <c r="K22" s="141"/>
      <c r="L22" s="87" t="s">
        <v>1799</v>
      </c>
      <c r="M22" s="87"/>
      <c r="N22" s="141"/>
      <c r="O22" s="88"/>
    </row>
    <row r="23" spans="1:25" s="89" customFormat="1" ht="54" customHeight="1" x14ac:dyDescent="0.2">
      <c r="A23" s="711"/>
      <c r="B23" s="141" t="s">
        <v>83</v>
      </c>
      <c r="C23" s="706"/>
      <c r="D23" s="180">
        <v>340.9</v>
      </c>
      <c r="E23" s="40">
        <v>5353</v>
      </c>
      <c r="F23" s="141"/>
      <c r="G23" s="87" t="s">
        <v>1799</v>
      </c>
      <c r="H23" s="141"/>
      <c r="I23" s="87" t="s">
        <v>1799</v>
      </c>
      <c r="J23" s="141"/>
      <c r="K23" s="141"/>
      <c r="L23" s="87" t="s">
        <v>1799</v>
      </c>
      <c r="M23" s="87"/>
      <c r="N23" s="141"/>
      <c r="O23" s="88"/>
    </row>
    <row r="24" spans="1:25" s="89" customFormat="1" ht="45.75" customHeight="1" x14ac:dyDescent="0.2">
      <c r="A24" s="150" t="s">
        <v>2406</v>
      </c>
      <c r="B24" s="141" t="s">
        <v>731</v>
      </c>
      <c r="C24" s="141" t="s">
        <v>4601</v>
      </c>
      <c r="D24" s="180">
        <v>438.84</v>
      </c>
      <c r="E24" s="40">
        <v>5354</v>
      </c>
      <c r="F24" s="141"/>
      <c r="G24" s="87" t="s">
        <v>1799</v>
      </c>
      <c r="H24" s="141"/>
      <c r="I24" s="87" t="s">
        <v>1799</v>
      </c>
      <c r="J24" s="141"/>
      <c r="K24" s="141"/>
      <c r="L24" s="87"/>
      <c r="M24" s="87" t="s">
        <v>1799</v>
      </c>
      <c r="N24" s="141"/>
      <c r="O24" s="88"/>
    </row>
    <row r="25" spans="1:25" s="89" customFormat="1" ht="45.75" customHeight="1" x14ac:dyDescent="0.2">
      <c r="A25" s="711" t="s">
        <v>2407</v>
      </c>
      <c r="B25" s="141" t="s">
        <v>67</v>
      </c>
      <c r="C25" s="706" t="s">
        <v>4863</v>
      </c>
      <c r="D25" s="180">
        <v>339</v>
      </c>
      <c r="E25" s="40">
        <v>5357</v>
      </c>
      <c r="F25" s="141"/>
      <c r="G25" s="87" t="s">
        <v>1799</v>
      </c>
      <c r="H25" s="141"/>
      <c r="I25" s="87" t="s">
        <v>1799</v>
      </c>
      <c r="J25" s="141"/>
      <c r="K25" s="141"/>
      <c r="L25" s="87"/>
      <c r="M25" s="87" t="s">
        <v>1799</v>
      </c>
      <c r="N25" s="141"/>
      <c r="O25" s="88"/>
    </row>
    <row r="26" spans="1:25" s="89" customFormat="1" ht="45.75" customHeight="1" x14ac:dyDescent="0.2">
      <c r="A26" s="711"/>
      <c r="B26" s="141" t="s">
        <v>83</v>
      </c>
      <c r="C26" s="706"/>
      <c r="D26" s="180">
        <v>340.9</v>
      </c>
      <c r="E26" s="40">
        <v>5358</v>
      </c>
      <c r="F26" s="141"/>
      <c r="G26" s="87" t="s">
        <v>1799</v>
      </c>
      <c r="H26" s="141"/>
      <c r="I26" s="87" t="s">
        <v>1799</v>
      </c>
      <c r="J26" s="141"/>
      <c r="K26" s="141"/>
      <c r="L26" s="87"/>
      <c r="M26" s="87" t="s">
        <v>1799</v>
      </c>
      <c r="N26" s="141"/>
      <c r="O26" s="88"/>
    </row>
    <row r="27" spans="1:25" s="89" customFormat="1" ht="45.75" customHeight="1" x14ac:dyDescent="0.2">
      <c r="A27" s="150" t="s">
        <v>2408</v>
      </c>
      <c r="B27" s="141" t="s">
        <v>732</v>
      </c>
      <c r="C27" s="141" t="s">
        <v>4864</v>
      </c>
      <c r="D27" s="180">
        <v>540</v>
      </c>
      <c r="E27" s="40">
        <v>5359</v>
      </c>
      <c r="F27" s="141"/>
      <c r="G27" s="87" t="s">
        <v>1799</v>
      </c>
      <c r="H27" s="141"/>
      <c r="I27" s="87" t="s">
        <v>1799</v>
      </c>
      <c r="J27" s="141"/>
      <c r="K27" s="141"/>
      <c r="L27" s="87"/>
      <c r="M27" s="87" t="s">
        <v>1799</v>
      </c>
      <c r="N27" s="141"/>
      <c r="O27" s="88"/>
    </row>
    <row r="28" spans="1:25" s="89" customFormat="1" ht="45.75" customHeight="1" x14ac:dyDescent="0.2">
      <c r="A28" s="150" t="s">
        <v>2409</v>
      </c>
      <c r="B28" s="141" t="s">
        <v>733</v>
      </c>
      <c r="C28" s="141" t="s">
        <v>3518</v>
      </c>
      <c r="D28" s="180">
        <v>480</v>
      </c>
      <c r="E28" s="40">
        <v>5360</v>
      </c>
      <c r="F28" s="141"/>
      <c r="G28" s="87" t="s">
        <v>1799</v>
      </c>
      <c r="H28" s="141"/>
      <c r="I28" s="87" t="s">
        <v>1799</v>
      </c>
      <c r="J28" s="141"/>
      <c r="K28" s="141"/>
      <c r="L28" s="87" t="s">
        <v>1799</v>
      </c>
      <c r="M28" s="87"/>
      <c r="N28" s="141"/>
      <c r="O28" s="88"/>
    </row>
    <row r="29" spans="1:25" s="89" customFormat="1" ht="33.75" customHeight="1" x14ac:dyDescent="0.2">
      <c r="A29" s="711" t="s">
        <v>2410</v>
      </c>
      <c r="B29" s="141" t="s">
        <v>83</v>
      </c>
      <c r="C29" s="706" t="s">
        <v>4862</v>
      </c>
      <c r="D29" s="180">
        <v>397.71</v>
      </c>
      <c r="E29" s="40">
        <v>5361</v>
      </c>
      <c r="F29" s="141"/>
      <c r="G29" s="87" t="s">
        <v>1799</v>
      </c>
      <c r="H29" s="141"/>
      <c r="I29" s="87" t="s">
        <v>1799</v>
      </c>
      <c r="J29" s="141"/>
      <c r="K29" s="141"/>
      <c r="L29" s="87" t="s">
        <v>1799</v>
      </c>
      <c r="M29" s="87"/>
      <c r="N29" s="141"/>
      <c r="O29" s="88"/>
    </row>
    <row r="30" spans="1:25" s="89" customFormat="1" ht="33.75" customHeight="1" x14ac:dyDescent="0.2">
      <c r="A30" s="711"/>
      <c r="B30" s="141" t="s">
        <v>67</v>
      </c>
      <c r="C30" s="706"/>
      <c r="D30" s="180">
        <v>395.5</v>
      </c>
      <c r="E30" s="40">
        <v>5362</v>
      </c>
      <c r="F30" s="141"/>
      <c r="G30" s="87" t="s">
        <v>1799</v>
      </c>
      <c r="H30" s="141"/>
      <c r="I30" s="87" t="s">
        <v>1799</v>
      </c>
      <c r="J30" s="141"/>
      <c r="K30" s="141"/>
      <c r="L30" s="87" t="s">
        <v>1799</v>
      </c>
      <c r="M30" s="87"/>
      <c r="N30" s="141"/>
      <c r="O30" s="88"/>
    </row>
    <row r="31" spans="1:25" s="89" customFormat="1" ht="27" customHeight="1" x14ac:dyDescent="0.2">
      <c r="A31" s="711" t="s">
        <v>2411</v>
      </c>
      <c r="B31" s="141" t="s">
        <v>67</v>
      </c>
      <c r="C31" s="706" t="s">
        <v>4865</v>
      </c>
      <c r="D31" s="180">
        <v>330.8</v>
      </c>
      <c r="E31" s="40">
        <v>5363</v>
      </c>
      <c r="F31" s="141"/>
      <c r="G31" s="87" t="s">
        <v>1799</v>
      </c>
      <c r="H31" s="141"/>
      <c r="I31" s="87" t="s">
        <v>1799</v>
      </c>
      <c r="J31" s="141"/>
      <c r="K31" s="141"/>
      <c r="L31" s="87" t="s">
        <v>1799</v>
      </c>
      <c r="M31" s="87"/>
      <c r="N31" s="141"/>
      <c r="O31" s="88"/>
    </row>
    <row r="32" spans="1:25" s="89" customFormat="1" ht="27" customHeight="1" x14ac:dyDescent="0.2">
      <c r="A32" s="711"/>
      <c r="B32" s="141" t="s">
        <v>83</v>
      </c>
      <c r="C32" s="706"/>
      <c r="D32" s="180">
        <v>381.22</v>
      </c>
      <c r="E32" s="40">
        <v>5364</v>
      </c>
      <c r="F32" s="141"/>
      <c r="G32" s="87" t="s">
        <v>1799</v>
      </c>
      <c r="H32" s="141"/>
      <c r="I32" s="87" t="s">
        <v>1799</v>
      </c>
      <c r="J32" s="141"/>
      <c r="K32" s="141"/>
      <c r="L32" s="87" t="s">
        <v>1799</v>
      </c>
      <c r="M32" s="87"/>
      <c r="N32" s="141"/>
      <c r="O32" s="88"/>
    </row>
    <row r="33" spans="1:15" s="89" customFormat="1" ht="48" customHeight="1" x14ac:dyDescent="0.2">
      <c r="A33" s="150" t="s">
        <v>2412</v>
      </c>
      <c r="B33" s="141" t="s">
        <v>734</v>
      </c>
      <c r="C33" s="141" t="s">
        <v>4866</v>
      </c>
      <c r="D33" s="180">
        <v>2750</v>
      </c>
      <c r="E33" s="40" t="s">
        <v>931</v>
      </c>
      <c r="F33" s="141"/>
      <c r="G33" s="87" t="s">
        <v>1799</v>
      </c>
      <c r="H33" s="141"/>
      <c r="I33" s="87" t="s">
        <v>1799</v>
      </c>
      <c r="J33" s="141"/>
      <c r="K33" s="141"/>
      <c r="L33" s="87" t="s">
        <v>1799</v>
      </c>
      <c r="M33" s="87"/>
      <c r="N33" s="141"/>
      <c r="O33" s="88"/>
    </row>
    <row r="34" spans="1:15" s="89" customFormat="1" ht="27" customHeight="1" x14ac:dyDescent="0.2">
      <c r="A34" s="711" t="s">
        <v>2413</v>
      </c>
      <c r="B34" s="141" t="s">
        <v>735</v>
      </c>
      <c r="C34" s="706" t="s">
        <v>4867</v>
      </c>
      <c r="D34" s="180">
        <v>180.8</v>
      </c>
      <c r="E34" s="40">
        <v>5365</v>
      </c>
      <c r="F34" s="141"/>
      <c r="G34" s="87" t="s">
        <v>1799</v>
      </c>
      <c r="H34" s="141"/>
      <c r="I34" s="87" t="s">
        <v>1799</v>
      </c>
      <c r="J34" s="141"/>
      <c r="K34" s="141"/>
      <c r="L34" s="87" t="s">
        <v>1799</v>
      </c>
      <c r="M34" s="87"/>
      <c r="N34" s="141"/>
      <c r="O34" s="88"/>
    </row>
    <row r="35" spans="1:15" s="89" customFormat="1" ht="27" customHeight="1" x14ac:dyDescent="0.2">
      <c r="A35" s="711"/>
      <c r="B35" s="141" t="s">
        <v>478</v>
      </c>
      <c r="C35" s="706"/>
      <c r="D35" s="180">
        <v>45.2</v>
      </c>
      <c r="E35" s="40">
        <v>5366</v>
      </c>
      <c r="F35" s="141"/>
      <c r="G35" s="87" t="s">
        <v>1799</v>
      </c>
      <c r="H35" s="141"/>
      <c r="I35" s="87" t="s">
        <v>1799</v>
      </c>
      <c r="J35" s="141"/>
      <c r="K35" s="141"/>
      <c r="L35" s="87" t="s">
        <v>1799</v>
      </c>
      <c r="M35" s="87"/>
      <c r="N35" s="141"/>
      <c r="O35" s="88"/>
    </row>
    <row r="36" spans="1:15" s="89" customFormat="1" ht="27" customHeight="1" x14ac:dyDescent="0.2">
      <c r="A36" s="711"/>
      <c r="B36" s="141" t="s">
        <v>736</v>
      </c>
      <c r="C36" s="706"/>
      <c r="D36" s="180">
        <v>130</v>
      </c>
      <c r="E36" s="40">
        <v>5367</v>
      </c>
      <c r="F36" s="141"/>
      <c r="G36" s="87" t="s">
        <v>1799</v>
      </c>
      <c r="H36" s="141"/>
      <c r="I36" s="87" t="s">
        <v>1799</v>
      </c>
      <c r="J36" s="141"/>
      <c r="K36" s="141"/>
      <c r="L36" s="87" t="s">
        <v>1799</v>
      </c>
      <c r="M36" s="87"/>
      <c r="N36" s="141"/>
      <c r="O36" s="88"/>
    </row>
    <row r="37" spans="1:15" s="89" customFormat="1" ht="27" customHeight="1" x14ac:dyDescent="0.2">
      <c r="A37" s="711"/>
      <c r="B37" s="141" t="s">
        <v>737</v>
      </c>
      <c r="C37" s="706"/>
      <c r="D37" s="180">
        <v>180.8</v>
      </c>
      <c r="E37" s="40">
        <v>5368</v>
      </c>
      <c r="F37" s="141"/>
      <c r="G37" s="87" t="s">
        <v>1799</v>
      </c>
      <c r="H37" s="141"/>
      <c r="I37" s="87" t="s">
        <v>1799</v>
      </c>
      <c r="J37" s="141"/>
      <c r="K37" s="141"/>
      <c r="L37" s="87" t="s">
        <v>1799</v>
      </c>
      <c r="M37" s="87"/>
      <c r="N37" s="141"/>
      <c r="O37" s="88"/>
    </row>
    <row r="38" spans="1:15" s="89" customFormat="1" ht="27" customHeight="1" x14ac:dyDescent="0.2">
      <c r="A38" s="711"/>
      <c r="B38" s="141" t="s">
        <v>738</v>
      </c>
      <c r="C38" s="706"/>
      <c r="D38" s="180">
        <v>40</v>
      </c>
      <c r="E38" s="40">
        <v>5369</v>
      </c>
      <c r="F38" s="141"/>
      <c r="G38" s="87" t="s">
        <v>1799</v>
      </c>
      <c r="H38" s="141"/>
      <c r="I38" s="87" t="s">
        <v>1799</v>
      </c>
      <c r="J38" s="141"/>
      <c r="K38" s="141"/>
      <c r="L38" s="87" t="s">
        <v>1799</v>
      </c>
      <c r="M38" s="87"/>
      <c r="N38" s="141"/>
      <c r="O38" s="88"/>
    </row>
    <row r="39" spans="1:15" s="89" customFormat="1" ht="27" customHeight="1" x14ac:dyDescent="0.2">
      <c r="A39" s="711"/>
      <c r="B39" s="141" t="s">
        <v>739</v>
      </c>
      <c r="C39" s="706"/>
      <c r="D39" s="180">
        <v>103.3</v>
      </c>
      <c r="E39" s="40">
        <v>5370</v>
      </c>
      <c r="F39" s="141"/>
      <c r="G39" s="87" t="s">
        <v>1799</v>
      </c>
      <c r="H39" s="141"/>
      <c r="I39" s="87" t="s">
        <v>1799</v>
      </c>
      <c r="J39" s="141"/>
      <c r="K39" s="141"/>
      <c r="L39" s="87" t="s">
        <v>1799</v>
      </c>
      <c r="M39" s="87"/>
      <c r="N39" s="141"/>
      <c r="O39" s="88"/>
    </row>
    <row r="40" spans="1:15" s="89" customFormat="1" ht="27" customHeight="1" x14ac:dyDescent="0.2">
      <c r="A40" s="711"/>
      <c r="B40" s="141" t="s">
        <v>740</v>
      </c>
      <c r="C40" s="706"/>
      <c r="D40" s="180">
        <v>129.1</v>
      </c>
      <c r="E40" s="40">
        <v>5371</v>
      </c>
      <c r="F40" s="141"/>
      <c r="G40" s="87" t="s">
        <v>1799</v>
      </c>
      <c r="H40" s="141"/>
      <c r="I40" s="87" t="s">
        <v>1799</v>
      </c>
      <c r="J40" s="141"/>
      <c r="K40" s="141"/>
      <c r="L40" s="87"/>
      <c r="M40" s="87" t="s">
        <v>1799</v>
      </c>
      <c r="N40" s="141"/>
      <c r="O40" s="88"/>
    </row>
    <row r="41" spans="1:15" s="89" customFormat="1" ht="27" customHeight="1" x14ac:dyDescent="0.2">
      <c r="A41" s="711" t="s">
        <v>2414</v>
      </c>
      <c r="B41" s="141" t="s">
        <v>67</v>
      </c>
      <c r="C41" s="706" t="s">
        <v>4868</v>
      </c>
      <c r="D41" s="180">
        <v>395.5</v>
      </c>
      <c r="E41" s="40">
        <v>5374</v>
      </c>
      <c r="F41" s="141"/>
      <c r="G41" s="87" t="s">
        <v>1799</v>
      </c>
      <c r="H41" s="141"/>
      <c r="I41" s="87" t="s">
        <v>1799</v>
      </c>
      <c r="J41" s="141"/>
      <c r="K41" s="141"/>
      <c r="L41" s="87"/>
      <c r="M41" s="87" t="s">
        <v>1799</v>
      </c>
      <c r="N41" s="141"/>
      <c r="O41" s="88"/>
    </row>
    <row r="42" spans="1:15" s="89" customFormat="1" ht="27" customHeight="1" x14ac:dyDescent="0.2">
      <c r="A42" s="711"/>
      <c r="B42" s="141" t="s">
        <v>83</v>
      </c>
      <c r="C42" s="706"/>
      <c r="D42" s="180">
        <v>397.71</v>
      </c>
      <c r="E42" s="40">
        <v>5375</v>
      </c>
      <c r="F42" s="141"/>
      <c r="G42" s="87" t="s">
        <v>1799</v>
      </c>
      <c r="H42" s="141"/>
      <c r="I42" s="87" t="s">
        <v>1799</v>
      </c>
      <c r="J42" s="141"/>
      <c r="K42" s="141"/>
      <c r="L42" s="87" t="s">
        <v>1799</v>
      </c>
      <c r="M42" s="87"/>
      <c r="N42" s="141"/>
      <c r="O42" s="88"/>
    </row>
    <row r="43" spans="1:15" s="89" customFormat="1" ht="27" customHeight="1" x14ac:dyDescent="0.2">
      <c r="A43" s="711" t="s">
        <v>2415</v>
      </c>
      <c r="B43" s="141" t="s">
        <v>67</v>
      </c>
      <c r="C43" s="706" t="s">
        <v>4869</v>
      </c>
      <c r="D43" s="180">
        <v>169.5</v>
      </c>
      <c r="E43" s="40">
        <v>5376</v>
      </c>
      <c r="F43" s="141"/>
      <c r="G43" s="87" t="s">
        <v>1799</v>
      </c>
      <c r="H43" s="141"/>
      <c r="I43" s="87" t="s">
        <v>1799</v>
      </c>
      <c r="J43" s="141"/>
      <c r="K43" s="141"/>
      <c r="L43" s="87" t="s">
        <v>1799</v>
      </c>
      <c r="M43" s="87"/>
      <c r="N43" s="141"/>
      <c r="O43" s="88"/>
    </row>
    <row r="44" spans="1:15" s="89" customFormat="1" ht="27" customHeight="1" x14ac:dyDescent="0.2">
      <c r="A44" s="711"/>
      <c r="B44" s="141" t="s">
        <v>83</v>
      </c>
      <c r="C44" s="706"/>
      <c r="D44" s="180">
        <v>170.45</v>
      </c>
      <c r="E44" s="40">
        <v>5377</v>
      </c>
      <c r="F44" s="141"/>
      <c r="G44" s="87" t="s">
        <v>1799</v>
      </c>
      <c r="H44" s="141"/>
      <c r="I44" s="87" t="s">
        <v>1799</v>
      </c>
      <c r="J44" s="141"/>
      <c r="K44" s="141"/>
      <c r="L44" s="87" t="s">
        <v>1799</v>
      </c>
      <c r="M44" s="87"/>
      <c r="N44" s="141"/>
      <c r="O44" s="88"/>
    </row>
    <row r="45" spans="1:15" s="89" customFormat="1" ht="27" customHeight="1" x14ac:dyDescent="0.2">
      <c r="A45" s="150" t="s">
        <v>2416</v>
      </c>
      <c r="B45" s="141" t="s">
        <v>741</v>
      </c>
      <c r="C45" s="141" t="s">
        <v>4870</v>
      </c>
      <c r="D45" s="180">
        <v>3000</v>
      </c>
      <c r="E45" s="40">
        <v>5385</v>
      </c>
      <c r="F45" s="141"/>
      <c r="G45" s="87" t="s">
        <v>1799</v>
      </c>
      <c r="H45" s="141"/>
      <c r="I45" s="87" t="s">
        <v>1799</v>
      </c>
      <c r="J45" s="141"/>
      <c r="K45" s="141"/>
      <c r="L45" s="87" t="s">
        <v>1799</v>
      </c>
      <c r="M45" s="87"/>
      <c r="N45" s="141"/>
      <c r="O45" s="88"/>
    </row>
    <row r="46" spans="1:15" s="89" customFormat="1" ht="27" customHeight="1" x14ac:dyDescent="0.2">
      <c r="A46" s="150" t="s">
        <v>2417</v>
      </c>
      <c r="B46" s="141" t="s">
        <v>742</v>
      </c>
      <c r="C46" s="141" t="s">
        <v>4871</v>
      </c>
      <c r="D46" s="180">
        <v>1615</v>
      </c>
      <c r="E46" s="40">
        <v>5381</v>
      </c>
      <c r="F46" s="141"/>
      <c r="G46" s="87" t="s">
        <v>1799</v>
      </c>
      <c r="H46" s="141"/>
      <c r="I46" s="87" t="s">
        <v>1799</v>
      </c>
      <c r="J46" s="141"/>
      <c r="K46" s="141"/>
      <c r="L46" s="87" t="s">
        <v>1799</v>
      </c>
      <c r="M46" s="87"/>
      <c r="N46" s="141"/>
      <c r="O46" s="88"/>
    </row>
    <row r="47" spans="1:15" s="89" customFormat="1" ht="48.75" customHeight="1" x14ac:dyDescent="0.2">
      <c r="A47" s="150" t="s">
        <v>2418</v>
      </c>
      <c r="B47" s="141" t="s">
        <v>743</v>
      </c>
      <c r="C47" s="141" t="s">
        <v>4872</v>
      </c>
      <c r="D47" s="180">
        <v>11352.68</v>
      </c>
      <c r="E47" s="40" t="s">
        <v>641</v>
      </c>
      <c r="F47" s="141"/>
      <c r="G47" s="87" t="s">
        <v>1799</v>
      </c>
      <c r="H47" s="141"/>
      <c r="I47" s="87" t="s">
        <v>1799</v>
      </c>
      <c r="J47" s="141"/>
      <c r="K47" s="141"/>
      <c r="L47" s="87" t="s">
        <v>1799</v>
      </c>
      <c r="M47" s="87"/>
      <c r="N47" s="141"/>
      <c r="O47" s="88"/>
    </row>
    <row r="48" spans="1:15" s="89" customFormat="1" ht="50.25" customHeight="1" x14ac:dyDescent="0.2">
      <c r="A48" s="150" t="s">
        <v>2419</v>
      </c>
      <c r="B48" s="141" t="s">
        <v>744</v>
      </c>
      <c r="C48" s="141" t="s">
        <v>4873</v>
      </c>
      <c r="D48" s="180">
        <v>898</v>
      </c>
      <c r="E48" s="40">
        <v>5382</v>
      </c>
      <c r="F48" s="141"/>
      <c r="G48" s="87" t="s">
        <v>1799</v>
      </c>
      <c r="H48" s="141"/>
      <c r="I48" s="87" t="s">
        <v>1799</v>
      </c>
      <c r="J48" s="141"/>
      <c r="K48" s="141"/>
      <c r="L48" s="87" t="s">
        <v>1799</v>
      </c>
      <c r="M48" s="87"/>
      <c r="N48" s="141"/>
      <c r="O48" s="88"/>
    </row>
    <row r="49" spans="1:15" s="89" customFormat="1" ht="47.25" customHeight="1" x14ac:dyDescent="0.2">
      <c r="A49" s="150" t="s">
        <v>2420</v>
      </c>
      <c r="B49" s="141" t="s">
        <v>745</v>
      </c>
      <c r="C49" s="141" t="s">
        <v>4469</v>
      </c>
      <c r="D49" s="180">
        <v>332.22</v>
      </c>
      <c r="E49" s="40">
        <v>5383</v>
      </c>
      <c r="F49" s="141"/>
      <c r="G49" s="87" t="s">
        <v>1799</v>
      </c>
      <c r="H49" s="141"/>
      <c r="I49" s="87" t="s">
        <v>1799</v>
      </c>
      <c r="J49" s="141"/>
      <c r="K49" s="141"/>
      <c r="L49" s="87"/>
      <c r="M49" s="87" t="s">
        <v>1799</v>
      </c>
      <c r="N49" s="141"/>
      <c r="O49" s="88"/>
    </row>
    <row r="50" spans="1:15" s="89" customFormat="1" ht="47.25" customHeight="1" x14ac:dyDescent="0.2">
      <c r="A50" s="150" t="s">
        <v>2421</v>
      </c>
      <c r="B50" s="141" t="s">
        <v>745</v>
      </c>
      <c r="C50" s="141" t="s">
        <v>4469</v>
      </c>
      <c r="D50" s="180">
        <v>1213.5999999999999</v>
      </c>
      <c r="E50" s="40">
        <v>5384</v>
      </c>
      <c r="F50" s="141"/>
      <c r="G50" s="87" t="s">
        <v>1799</v>
      </c>
      <c r="H50" s="141"/>
      <c r="I50" s="87" t="s">
        <v>1799</v>
      </c>
      <c r="J50" s="141"/>
      <c r="K50" s="141"/>
      <c r="L50" s="87"/>
      <c r="M50" s="87" t="s">
        <v>1799</v>
      </c>
      <c r="N50" s="141"/>
      <c r="O50" s="88"/>
    </row>
    <row r="51" spans="1:15" s="89" customFormat="1" ht="47.25" customHeight="1" x14ac:dyDescent="0.2">
      <c r="A51" s="150" t="s">
        <v>2422</v>
      </c>
      <c r="B51" s="141" t="s">
        <v>746</v>
      </c>
      <c r="C51" s="141" t="s">
        <v>3398</v>
      </c>
      <c r="D51" s="180">
        <v>406.5</v>
      </c>
      <c r="E51" s="40">
        <v>5386</v>
      </c>
      <c r="F51" s="141"/>
      <c r="G51" s="87" t="s">
        <v>1799</v>
      </c>
      <c r="H51" s="141"/>
      <c r="I51" s="87" t="s">
        <v>1799</v>
      </c>
      <c r="J51" s="141"/>
      <c r="K51" s="141"/>
      <c r="L51" s="87"/>
      <c r="M51" s="87" t="s">
        <v>1799</v>
      </c>
      <c r="N51" s="141"/>
      <c r="O51" s="88"/>
    </row>
    <row r="52" spans="1:15" s="89" customFormat="1" ht="47.25" customHeight="1" x14ac:dyDescent="0.2">
      <c r="A52" s="150" t="s">
        <v>2423</v>
      </c>
      <c r="B52" s="141" t="s">
        <v>747</v>
      </c>
      <c r="C52" s="141" t="s">
        <v>3527</v>
      </c>
      <c r="D52" s="180">
        <v>190</v>
      </c>
      <c r="E52" s="40">
        <v>5387</v>
      </c>
      <c r="F52" s="141"/>
      <c r="G52" s="87" t="s">
        <v>1799</v>
      </c>
      <c r="H52" s="141"/>
      <c r="I52" s="87" t="s">
        <v>1799</v>
      </c>
      <c r="J52" s="141"/>
      <c r="K52" s="141"/>
      <c r="L52" s="87"/>
      <c r="M52" s="87" t="s">
        <v>1799</v>
      </c>
      <c r="N52" s="141"/>
      <c r="O52" s="88"/>
    </row>
    <row r="53" spans="1:15" s="89" customFormat="1" ht="47.25" customHeight="1" x14ac:dyDescent="0.2">
      <c r="A53" s="150" t="s">
        <v>2424</v>
      </c>
      <c r="B53" s="141" t="s">
        <v>748</v>
      </c>
      <c r="C53" s="141" t="s">
        <v>3528</v>
      </c>
      <c r="D53" s="180">
        <v>729.7</v>
      </c>
      <c r="E53" s="40">
        <v>5378</v>
      </c>
      <c r="F53" s="141"/>
      <c r="G53" s="87" t="s">
        <v>1799</v>
      </c>
      <c r="H53" s="141"/>
      <c r="I53" s="87" t="s">
        <v>1799</v>
      </c>
      <c r="J53" s="141"/>
      <c r="K53" s="141"/>
      <c r="L53" s="87"/>
      <c r="M53" s="87" t="s">
        <v>1799</v>
      </c>
      <c r="N53" s="141"/>
      <c r="O53" s="88"/>
    </row>
    <row r="54" spans="1:15" s="89" customFormat="1" ht="47.25" customHeight="1" x14ac:dyDescent="0.2">
      <c r="A54" s="711" t="s">
        <v>2425</v>
      </c>
      <c r="B54" s="141" t="s">
        <v>83</v>
      </c>
      <c r="C54" s="706" t="s">
        <v>4869</v>
      </c>
      <c r="D54" s="180">
        <v>707.98</v>
      </c>
      <c r="E54" s="40">
        <v>5388</v>
      </c>
      <c r="F54" s="141"/>
      <c r="G54" s="87" t="s">
        <v>1799</v>
      </c>
      <c r="H54" s="141"/>
      <c r="I54" s="87" t="s">
        <v>1799</v>
      </c>
      <c r="J54" s="141"/>
      <c r="K54" s="141"/>
      <c r="L54" s="87"/>
      <c r="M54" s="87" t="s">
        <v>1799</v>
      </c>
      <c r="N54" s="141"/>
      <c r="O54" s="88"/>
    </row>
    <row r="55" spans="1:15" s="89" customFormat="1" ht="47.25" customHeight="1" x14ac:dyDescent="0.2">
      <c r="A55" s="711"/>
      <c r="B55" s="141" t="s">
        <v>67</v>
      </c>
      <c r="C55" s="706"/>
      <c r="D55" s="180">
        <v>674.28</v>
      </c>
      <c r="E55" s="40">
        <v>5389</v>
      </c>
      <c r="F55" s="141"/>
      <c r="G55" s="87" t="s">
        <v>1799</v>
      </c>
      <c r="H55" s="141"/>
      <c r="I55" s="87" t="s">
        <v>1799</v>
      </c>
      <c r="J55" s="141"/>
      <c r="K55" s="141"/>
      <c r="L55" s="87"/>
      <c r="M55" s="87" t="s">
        <v>1799</v>
      </c>
      <c r="N55" s="141"/>
      <c r="O55" s="88"/>
    </row>
    <row r="56" spans="1:15" s="89" customFormat="1" ht="47.25" customHeight="1" x14ac:dyDescent="0.2">
      <c r="A56" s="150" t="s">
        <v>2426</v>
      </c>
      <c r="B56" s="141" t="s">
        <v>195</v>
      </c>
      <c r="C56" s="141" t="s">
        <v>4874</v>
      </c>
      <c r="D56" s="180">
        <v>805.12</v>
      </c>
      <c r="E56" s="40">
        <v>5390</v>
      </c>
      <c r="F56" s="141"/>
      <c r="G56" s="87" t="s">
        <v>1799</v>
      </c>
      <c r="H56" s="141"/>
      <c r="I56" s="87" t="s">
        <v>1799</v>
      </c>
      <c r="J56" s="141"/>
      <c r="K56" s="141"/>
      <c r="L56" s="87"/>
      <c r="M56" s="87" t="s">
        <v>1799</v>
      </c>
      <c r="N56" s="141"/>
      <c r="O56" s="88"/>
    </row>
    <row r="57" spans="1:15" s="89" customFormat="1" ht="47.25" customHeight="1" x14ac:dyDescent="0.2">
      <c r="A57" s="711" t="s">
        <v>2427</v>
      </c>
      <c r="B57" s="141" t="s">
        <v>733</v>
      </c>
      <c r="C57" s="706" t="s">
        <v>3401</v>
      </c>
      <c r="D57" s="180">
        <v>731.5</v>
      </c>
      <c r="E57" s="40">
        <v>5391</v>
      </c>
      <c r="F57" s="141"/>
      <c r="G57" s="87" t="s">
        <v>1799</v>
      </c>
      <c r="H57" s="141"/>
      <c r="I57" s="87" t="s">
        <v>1799</v>
      </c>
      <c r="J57" s="141"/>
      <c r="K57" s="141"/>
      <c r="L57" s="87"/>
      <c r="M57" s="87" t="s">
        <v>1799</v>
      </c>
      <c r="N57" s="141"/>
      <c r="O57" s="88"/>
    </row>
    <row r="58" spans="1:15" s="89" customFormat="1" ht="47.25" customHeight="1" x14ac:dyDescent="0.2">
      <c r="A58" s="711"/>
      <c r="B58" s="141" t="s">
        <v>749</v>
      </c>
      <c r="C58" s="706"/>
      <c r="D58" s="180">
        <v>58.76</v>
      </c>
      <c r="E58" s="40">
        <v>5392</v>
      </c>
      <c r="F58" s="141"/>
      <c r="G58" s="87" t="s">
        <v>1799</v>
      </c>
      <c r="H58" s="141"/>
      <c r="I58" s="87" t="s">
        <v>1799</v>
      </c>
      <c r="J58" s="141"/>
      <c r="K58" s="141"/>
      <c r="L58" s="87"/>
      <c r="M58" s="87" t="s">
        <v>1799</v>
      </c>
      <c r="N58" s="141"/>
      <c r="O58" s="88"/>
    </row>
    <row r="59" spans="1:15" s="89" customFormat="1" ht="47.25" customHeight="1" x14ac:dyDescent="0.2">
      <c r="A59" s="150" t="s">
        <v>2428</v>
      </c>
      <c r="B59" s="141" t="s">
        <v>75</v>
      </c>
      <c r="C59" s="141" t="s">
        <v>3457</v>
      </c>
      <c r="D59" s="180">
        <v>1073.4100000000001</v>
      </c>
      <c r="E59" s="40">
        <v>5393</v>
      </c>
      <c r="F59" s="141"/>
      <c r="G59" s="87" t="s">
        <v>1799</v>
      </c>
      <c r="H59" s="141"/>
      <c r="I59" s="87" t="s">
        <v>1799</v>
      </c>
      <c r="J59" s="141"/>
      <c r="K59" s="141"/>
      <c r="L59" s="87"/>
      <c r="M59" s="87" t="s">
        <v>1799</v>
      </c>
      <c r="N59" s="141"/>
      <c r="O59" s="88"/>
    </row>
    <row r="60" spans="1:15" s="89" customFormat="1" ht="35.25" customHeight="1" x14ac:dyDescent="0.2">
      <c r="A60" s="711" t="s">
        <v>2429</v>
      </c>
      <c r="B60" s="141" t="s">
        <v>740</v>
      </c>
      <c r="C60" s="706" t="s">
        <v>4875</v>
      </c>
      <c r="D60" s="180">
        <v>129.1</v>
      </c>
      <c r="E60" s="40">
        <v>5396</v>
      </c>
      <c r="F60" s="141"/>
      <c r="G60" s="87" t="s">
        <v>1799</v>
      </c>
      <c r="H60" s="141"/>
      <c r="I60" s="87" t="s">
        <v>1799</v>
      </c>
      <c r="J60" s="141"/>
      <c r="K60" s="141"/>
      <c r="L60" s="87"/>
      <c r="M60" s="87" t="s">
        <v>1799</v>
      </c>
      <c r="N60" s="141"/>
      <c r="O60" s="88"/>
    </row>
    <row r="61" spans="1:15" s="89" customFormat="1" ht="35.25" customHeight="1" x14ac:dyDescent="0.2">
      <c r="A61" s="711"/>
      <c r="B61" s="141" t="s">
        <v>750</v>
      </c>
      <c r="C61" s="706"/>
      <c r="D61" s="180">
        <v>80</v>
      </c>
      <c r="E61" s="40">
        <v>5397</v>
      </c>
      <c r="F61" s="141"/>
      <c r="G61" s="87" t="s">
        <v>1799</v>
      </c>
      <c r="H61" s="141"/>
      <c r="I61" s="87" t="s">
        <v>1799</v>
      </c>
      <c r="J61" s="141"/>
      <c r="K61" s="141"/>
      <c r="L61" s="87"/>
      <c r="M61" s="87" t="s">
        <v>1799</v>
      </c>
      <c r="N61" s="141"/>
      <c r="O61" s="88"/>
    </row>
    <row r="62" spans="1:15" s="89" customFormat="1" ht="35.25" customHeight="1" x14ac:dyDescent="0.2">
      <c r="A62" s="711"/>
      <c r="B62" s="141" t="s">
        <v>739</v>
      </c>
      <c r="C62" s="706"/>
      <c r="D62" s="180">
        <v>206.6</v>
      </c>
      <c r="E62" s="40">
        <v>5398</v>
      </c>
      <c r="F62" s="141"/>
      <c r="G62" s="87" t="s">
        <v>1799</v>
      </c>
      <c r="H62" s="141"/>
      <c r="I62" s="87" t="s">
        <v>1799</v>
      </c>
      <c r="J62" s="141"/>
      <c r="K62" s="141"/>
      <c r="L62" s="87"/>
      <c r="M62" s="87" t="s">
        <v>1799</v>
      </c>
      <c r="N62" s="141"/>
      <c r="O62" s="88"/>
    </row>
    <row r="63" spans="1:15" s="89" customFormat="1" ht="35.25" customHeight="1" x14ac:dyDescent="0.2">
      <c r="A63" s="711"/>
      <c r="B63" s="141" t="s">
        <v>737</v>
      </c>
      <c r="C63" s="706"/>
      <c r="D63" s="180">
        <v>361.6</v>
      </c>
      <c r="E63" s="40">
        <v>5399</v>
      </c>
      <c r="F63" s="141"/>
      <c r="G63" s="87" t="s">
        <v>1799</v>
      </c>
      <c r="H63" s="141"/>
      <c r="I63" s="87" t="s">
        <v>1799</v>
      </c>
      <c r="J63" s="141"/>
      <c r="K63" s="141"/>
      <c r="L63" s="87" t="s">
        <v>1799</v>
      </c>
      <c r="M63" s="87"/>
      <c r="N63" s="141"/>
      <c r="O63" s="88"/>
    </row>
    <row r="64" spans="1:15" s="89" customFormat="1" ht="35.25" customHeight="1" x14ac:dyDescent="0.2">
      <c r="A64" s="711"/>
      <c r="B64" s="141" t="s">
        <v>478</v>
      </c>
      <c r="C64" s="706"/>
      <c r="D64" s="180">
        <v>90.4</v>
      </c>
      <c r="E64" s="40">
        <v>5400</v>
      </c>
      <c r="F64" s="141"/>
      <c r="G64" s="87" t="s">
        <v>1799</v>
      </c>
      <c r="H64" s="141"/>
      <c r="I64" s="87" t="s">
        <v>1799</v>
      </c>
      <c r="J64" s="141"/>
      <c r="K64" s="141"/>
      <c r="L64" s="87" t="s">
        <v>1799</v>
      </c>
      <c r="M64" s="87"/>
      <c r="N64" s="141"/>
      <c r="O64" s="88"/>
    </row>
    <row r="65" spans="1:15" s="89" customFormat="1" ht="35.25" customHeight="1" x14ac:dyDescent="0.2">
      <c r="A65" s="711"/>
      <c r="B65" s="141" t="s">
        <v>736</v>
      </c>
      <c r="C65" s="706"/>
      <c r="D65" s="180">
        <v>260</v>
      </c>
      <c r="E65" s="40">
        <v>5401</v>
      </c>
      <c r="F65" s="141"/>
      <c r="G65" s="87" t="s">
        <v>1799</v>
      </c>
      <c r="H65" s="141"/>
      <c r="I65" s="87" t="s">
        <v>1799</v>
      </c>
      <c r="J65" s="141"/>
      <c r="K65" s="141"/>
      <c r="L65" s="87" t="s">
        <v>1799</v>
      </c>
      <c r="M65" s="87"/>
      <c r="N65" s="141"/>
      <c r="O65" s="88"/>
    </row>
    <row r="66" spans="1:15" s="89" customFormat="1" ht="35.25" customHeight="1" x14ac:dyDescent="0.2">
      <c r="A66" s="711"/>
      <c r="B66" s="141" t="s">
        <v>735</v>
      </c>
      <c r="C66" s="706"/>
      <c r="D66" s="180">
        <v>180.8</v>
      </c>
      <c r="E66" s="40">
        <v>5402</v>
      </c>
      <c r="F66" s="141"/>
      <c r="G66" s="87" t="s">
        <v>1799</v>
      </c>
      <c r="H66" s="141"/>
      <c r="I66" s="87" t="s">
        <v>1799</v>
      </c>
      <c r="J66" s="141"/>
      <c r="K66" s="141"/>
      <c r="L66" s="87" t="s">
        <v>1799</v>
      </c>
      <c r="M66" s="87"/>
      <c r="N66" s="141"/>
      <c r="O66" s="88"/>
    </row>
    <row r="67" spans="1:15" s="89" customFormat="1" ht="38.25" customHeight="1" x14ac:dyDescent="0.2">
      <c r="A67" s="711" t="s">
        <v>2430</v>
      </c>
      <c r="B67" s="141" t="s">
        <v>67</v>
      </c>
      <c r="C67" s="706" t="s">
        <v>4869</v>
      </c>
      <c r="D67" s="180">
        <v>282.5</v>
      </c>
      <c r="E67" s="40">
        <v>5403</v>
      </c>
      <c r="F67" s="141"/>
      <c r="G67" s="87" t="s">
        <v>1799</v>
      </c>
      <c r="H67" s="141"/>
      <c r="I67" s="87" t="s">
        <v>1799</v>
      </c>
      <c r="J67" s="141"/>
      <c r="K67" s="141"/>
      <c r="L67" s="87" t="s">
        <v>1799</v>
      </c>
      <c r="M67" s="87"/>
      <c r="N67" s="141"/>
      <c r="O67" s="88"/>
    </row>
    <row r="68" spans="1:15" s="89" customFormat="1" ht="38.25" customHeight="1" x14ac:dyDescent="0.2">
      <c r="A68" s="711"/>
      <c r="B68" s="141" t="s">
        <v>83</v>
      </c>
      <c r="C68" s="706"/>
      <c r="D68" s="180">
        <v>284.08</v>
      </c>
      <c r="E68" s="40">
        <v>5404</v>
      </c>
      <c r="F68" s="141"/>
      <c r="G68" s="87" t="s">
        <v>1799</v>
      </c>
      <c r="H68" s="141"/>
      <c r="I68" s="87" t="s">
        <v>1799</v>
      </c>
      <c r="J68" s="141"/>
      <c r="K68" s="141"/>
      <c r="L68" s="87" t="s">
        <v>1799</v>
      </c>
      <c r="M68" s="87"/>
      <c r="N68" s="141"/>
      <c r="O68" s="88"/>
    </row>
    <row r="69" spans="1:15" s="89" customFormat="1" ht="38.25" customHeight="1" x14ac:dyDescent="0.2">
      <c r="A69" s="150" t="s">
        <v>2431</v>
      </c>
      <c r="B69" s="141" t="s">
        <v>751</v>
      </c>
      <c r="C69" s="141" t="s">
        <v>4876</v>
      </c>
      <c r="D69" s="180">
        <v>1797.3</v>
      </c>
      <c r="E69" s="40">
        <v>5405</v>
      </c>
      <c r="F69" s="141"/>
      <c r="G69" s="87" t="s">
        <v>1799</v>
      </c>
      <c r="H69" s="141"/>
      <c r="I69" s="87" t="s">
        <v>1799</v>
      </c>
      <c r="J69" s="141"/>
      <c r="K69" s="141"/>
      <c r="L69" s="87" t="s">
        <v>1799</v>
      </c>
      <c r="M69" s="87"/>
      <c r="N69" s="141"/>
      <c r="O69" s="88"/>
    </row>
    <row r="70" spans="1:15" s="89" customFormat="1" ht="38.25" customHeight="1" x14ac:dyDescent="0.2">
      <c r="A70" s="150" t="s">
        <v>2432</v>
      </c>
      <c r="B70" s="141" t="s">
        <v>752</v>
      </c>
      <c r="C70" s="141" t="s">
        <v>4877</v>
      </c>
      <c r="D70" s="180">
        <v>1286.04</v>
      </c>
      <c r="E70" s="40">
        <v>5406</v>
      </c>
      <c r="F70" s="141"/>
      <c r="G70" s="87" t="s">
        <v>1799</v>
      </c>
      <c r="H70" s="141"/>
      <c r="I70" s="87" t="s">
        <v>1799</v>
      </c>
      <c r="J70" s="141"/>
      <c r="K70" s="141"/>
      <c r="L70" s="87" t="s">
        <v>1799</v>
      </c>
      <c r="M70" s="87"/>
      <c r="N70" s="141"/>
      <c r="O70" s="88"/>
    </row>
    <row r="71" spans="1:15" s="89" customFormat="1" ht="33" customHeight="1" x14ac:dyDescent="0.2">
      <c r="A71" s="150" t="s">
        <v>2433</v>
      </c>
      <c r="B71" s="141" t="s">
        <v>753</v>
      </c>
      <c r="C71" s="141" t="s">
        <v>4469</v>
      </c>
      <c r="D71" s="180">
        <v>1260</v>
      </c>
      <c r="E71" s="40">
        <v>5407</v>
      </c>
      <c r="F71" s="141"/>
      <c r="G71" s="87" t="s">
        <v>1799</v>
      </c>
      <c r="H71" s="141"/>
      <c r="I71" s="87" t="s">
        <v>1799</v>
      </c>
      <c r="J71" s="141"/>
      <c r="K71" s="141"/>
      <c r="L71" s="87" t="s">
        <v>1799</v>
      </c>
      <c r="M71" s="87"/>
      <c r="N71" s="141"/>
      <c r="O71" s="88"/>
    </row>
    <row r="72" spans="1:15" s="89" customFormat="1" ht="47.25" x14ac:dyDescent="0.2">
      <c r="A72" s="711" t="s">
        <v>2434</v>
      </c>
      <c r="B72" s="141" t="s">
        <v>754</v>
      </c>
      <c r="C72" s="706" t="s">
        <v>4878</v>
      </c>
      <c r="D72" s="180">
        <f>2.47*(160)*(9)</f>
        <v>3556.8</v>
      </c>
      <c r="E72" s="40" t="s">
        <v>911</v>
      </c>
      <c r="F72" s="141"/>
      <c r="G72" s="87" t="s">
        <v>1799</v>
      </c>
      <c r="H72" s="141"/>
      <c r="I72" s="87" t="s">
        <v>1799</v>
      </c>
      <c r="J72" s="141"/>
      <c r="K72" s="141"/>
      <c r="L72" s="87" t="s">
        <v>1799</v>
      </c>
      <c r="M72" s="87"/>
      <c r="N72" s="141"/>
      <c r="O72" s="88"/>
    </row>
    <row r="73" spans="1:15" s="89" customFormat="1" ht="47.25" x14ac:dyDescent="0.2">
      <c r="A73" s="711"/>
      <c r="B73" s="141" t="s">
        <v>755</v>
      </c>
      <c r="C73" s="706"/>
      <c r="D73" s="180">
        <f>2.49*(160)*(9)</f>
        <v>3585.6000000000004</v>
      </c>
      <c r="E73" s="40" t="s">
        <v>912</v>
      </c>
      <c r="F73" s="141"/>
      <c r="G73" s="87" t="s">
        <v>1799</v>
      </c>
      <c r="H73" s="141"/>
      <c r="I73" s="87" t="s">
        <v>1799</v>
      </c>
      <c r="J73" s="141"/>
      <c r="K73" s="141"/>
      <c r="L73" s="87" t="s">
        <v>1799</v>
      </c>
      <c r="M73" s="87"/>
      <c r="N73" s="141"/>
      <c r="O73" s="88"/>
    </row>
    <row r="74" spans="1:15" s="89" customFormat="1" ht="47.25" x14ac:dyDescent="0.2">
      <c r="A74" s="711"/>
      <c r="B74" s="141" t="s">
        <v>756</v>
      </c>
      <c r="C74" s="706"/>
      <c r="D74" s="180">
        <f>2.48*(160)*(9)</f>
        <v>3571.2000000000003</v>
      </c>
      <c r="E74" s="40" t="s">
        <v>913</v>
      </c>
      <c r="F74" s="141"/>
      <c r="G74" s="87" t="s">
        <v>1799</v>
      </c>
      <c r="H74" s="141"/>
      <c r="I74" s="87" t="s">
        <v>1799</v>
      </c>
      <c r="J74" s="141"/>
      <c r="K74" s="141"/>
      <c r="L74" s="87" t="s">
        <v>1799</v>
      </c>
      <c r="M74" s="87"/>
      <c r="N74" s="141"/>
      <c r="O74" s="88"/>
    </row>
    <row r="75" spans="1:15" s="89" customFormat="1" ht="36" customHeight="1" x14ac:dyDescent="0.2">
      <c r="A75" s="150" t="s">
        <v>2435</v>
      </c>
      <c r="B75" s="141" t="s">
        <v>757</v>
      </c>
      <c r="C75" s="141" t="s">
        <v>4879</v>
      </c>
      <c r="D75" s="180">
        <v>15000</v>
      </c>
      <c r="E75" s="181">
        <v>5415</v>
      </c>
      <c r="F75" s="141"/>
      <c r="G75" s="87" t="s">
        <v>1799</v>
      </c>
      <c r="H75" s="141"/>
      <c r="I75" s="87" t="s">
        <v>1799</v>
      </c>
      <c r="J75" s="141"/>
      <c r="K75" s="141"/>
      <c r="L75" s="87" t="s">
        <v>1799</v>
      </c>
      <c r="M75" s="87"/>
      <c r="N75" s="141"/>
      <c r="O75" s="88"/>
    </row>
    <row r="76" spans="1:15" s="89" customFormat="1" ht="36" customHeight="1" x14ac:dyDescent="0.2">
      <c r="A76" s="150" t="s">
        <v>2436</v>
      </c>
      <c r="B76" s="141" t="s">
        <v>758</v>
      </c>
      <c r="C76" s="141" t="s">
        <v>4880</v>
      </c>
      <c r="D76" s="180">
        <v>500</v>
      </c>
      <c r="E76" s="181">
        <v>5414</v>
      </c>
      <c r="F76" s="141"/>
      <c r="G76" s="87" t="s">
        <v>1799</v>
      </c>
      <c r="H76" s="141"/>
      <c r="I76" s="87" t="s">
        <v>1799</v>
      </c>
      <c r="J76" s="141"/>
      <c r="K76" s="141"/>
      <c r="L76" s="87" t="s">
        <v>1799</v>
      </c>
      <c r="M76" s="87"/>
      <c r="N76" s="141"/>
      <c r="O76" s="88"/>
    </row>
    <row r="77" spans="1:15" s="89" customFormat="1" ht="36" customHeight="1" x14ac:dyDescent="0.2">
      <c r="A77" s="711" t="s">
        <v>2437</v>
      </c>
      <c r="B77" s="141" t="s">
        <v>759</v>
      </c>
      <c r="C77" s="706" t="s">
        <v>3529</v>
      </c>
      <c r="D77" s="180">
        <v>2852.6</v>
      </c>
      <c r="E77" s="40">
        <v>5408</v>
      </c>
      <c r="F77" s="141"/>
      <c r="G77" s="87" t="s">
        <v>1799</v>
      </c>
      <c r="H77" s="141"/>
      <c r="I77" s="87" t="s">
        <v>1799</v>
      </c>
      <c r="J77" s="141"/>
      <c r="K77" s="141"/>
      <c r="L77" s="87" t="s">
        <v>1799</v>
      </c>
      <c r="M77" s="87"/>
      <c r="N77" s="141"/>
      <c r="O77" s="88"/>
    </row>
    <row r="78" spans="1:15" s="89" customFormat="1" ht="36" customHeight="1" x14ac:dyDescent="0.2">
      <c r="A78" s="711"/>
      <c r="B78" s="141" t="s">
        <v>760</v>
      </c>
      <c r="C78" s="706"/>
      <c r="D78" s="180">
        <v>2090</v>
      </c>
      <c r="E78" s="40">
        <v>5409</v>
      </c>
      <c r="F78" s="141"/>
      <c r="G78" s="87" t="s">
        <v>1799</v>
      </c>
      <c r="H78" s="141"/>
      <c r="I78" s="87" t="s">
        <v>1799</v>
      </c>
      <c r="J78" s="141"/>
      <c r="K78" s="141"/>
      <c r="L78" s="87" t="s">
        <v>1799</v>
      </c>
      <c r="M78" s="87"/>
      <c r="N78" s="141"/>
      <c r="O78" s="88"/>
    </row>
    <row r="79" spans="1:15" s="89" customFormat="1" ht="36" customHeight="1" x14ac:dyDescent="0.2">
      <c r="A79" s="711"/>
      <c r="B79" s="141" t="s">
        <v>101</v>
      </c>
      <c r="C79" s="706"/>
      <c r="D79" s="180">
        <v>1943.6</v>
      </c>
      <c r="E79" s="40">
        <v>5410</v>
      </c>
      <c r="F79" s="141"/>
      <c r="G79" s="87" t="s">
        <v>1799</v>
      </c>
      <c r="H79" s="141"/>
      <c r="I79" s="87" t="s">
        <v>1799</v>
      </c>
      <c r="J79" s="141"/>
      <c r="K79" s="141"/>
      <c r="L79" s="87" t="s">
        <v>1799</v>
      </c>
      <c r="M79" s="87"/>
      <c r="N79" s="141"/>
      <c r="O79" s="88"/>
    </row>
    <row r="80" spans="1:15" s="89" customFormat="1" ht="36" customHeight="1" x14ac:dyDescent="0.2">
      <c r="A80" s="711"/>
      <c r="B80" s="141" t="s">
        <v>761</v>
      </c>
      <c r="C80" s="706"/>
      <c r="D80" s="180">
        <v>420</v>
      </c>
      <c r="E80" s="40">
        <v>5411</v>
      </c>
      <c r="F80" s="141"/>
      <c r="G80" s="87" t="s">
        <v>1799</v>
      </c>
      <c r="H80" s="141"/>
      <c r="I80" s="87" t="s">
        <v>1799</v>
      </c>
      <c r="J80" s="141"/>
      <c r="K80" s="141"/>
      <c r="L80" s="87" t="s">
        <v>1799</v>
      </c>
      <c r="M80" s="87"/>
      <c r="N80" s="141"/>
      <c r="O80" s="88"/>
    </row>
    <row r="81" spans="1:15" s="89" customFormat="1" ht="36" customHeight="1" x14ac:dyDescent="0.2">
      <c r="A81" s="711"/>
      <c r="B81" s="141" t="s">
        <v>762</v>
      </c>
      <c r="C81" s="706"/>
      <c r="D81" s="180">
        <v>150</v>
      </c>
      <c r="E81" s="40">
        <v>5412</v>
      </c>
      <c r="F81" s="141"/>
      <c r="G81" s="87" t="s">
        <v>1799</v>
      </c>
      <c r="H81" s="141"/>
      <c r="I81" s="87" t="s">
        <v>1799</v>
      </c>
      <c r="J81" s="141"/>
      <c r="K81" s="141"/>
      <c r="L81" s="87" t="s">
        <v>1799</v>
      </c>
      <c r="M81" s="87"/>
      <c r="N81" s="141"/>
      <c r="O81" s="88"/>
    </row>
    <row r="82" spans="1:15" s="89" customFormat="1" ht="36" customHeight="1" x14ac:dyDescent="0.2">
      <c r="A82" s="711"/>
      <c r="B82" s="141" t="s">
        <v>763</v>
      </c>
      <c r="C82" s="706"/>
      <c r="D82" s="180">
        <v>2800</v>
      </c>
      <c r="E82" s="40">
        <v>5413</v>
      </c>
      <c r="F82" s="141"/>
      <c r="G82" s="87" t="s">
        <v>1799</v>
      </c>
      <c r="H82" s="141"/>
      <c r="I82" s="87" t="s">
        <v>1799</v>
      </c>
      <c r="J82" s="141"/>
      <c r="K82" s="141"/>
      <c r="L82" s="87" t="s">
        <v>1799</v>
      </c>
      <c r="M82" s="87"/>
      <c r="N82" s="141"/>
      <c r="O82" s="88"/>
    </row>
    <row r="83" spans="1:15" s="89" customFormat="1" ht="36" customHeight="1" x14ac:dyDescent="0.2">
      <c r="A83" s="150" t="s">
        <v>2438</v>
      </c>
      <c r="B83" s="141" t="s">
        <v>764</v>
      </c>
      <c r="C83" s="141" t="s">
        <v>4881</v>
      </c>
      <c r="D83" s="180">
        <v>91.53</v>
      </c>
      <c r="E83" s="40">
        <v>5421</v>
      </c>
      <c r="F83" s="141"/>
      <c r="G83" s="87" t="s">
        <v>1799</v>
      </c>
      <c r="H83" s="141"/>
      <c r="I83" s="87" t="s">
        <v>1799</v>
      </c>
      <c r="J83" s="141"/>
      <c r="K83" s="141"/>
      <c r="L83" s="87" t="s">
        <v>1799</v>
      </c>
      <c r="M83" s="87"/>
      <c r="N83" s="141"/>
      <c r="O83" s="88"/>
    </row>
    <row r="84" spans="1:15" s="89" customFormat="1" ht="36" customHeight="1" x14ac:dyDescent="0.2">
      <c r="A84" s="150" t="s">
        <v>2439</v>
      </c>
      <c r="B84" s="141" t="s">
        <v>765</v>
      </c>
      <c r="C84" s="141" t="s">
        <v>4882</v>
      </c>
      <c r="D84" s="180">
        <v>1380.5</v>
      </c>
      <c r="E84" s="40">
        <v>5423</v>
      </c>
      <c r="F84" s="141"/>
      <c r="G84" s="87" t="s">
        <v>1799</v>
      </c>
      <c r="H84" s="141"/>
      <c r="I84" s="87" t="s">
        <v>1799</v>
      </c>
      <c r="J84" s="141"/>
      <c r="K84" s="141"/>
      <c r="L84" s="87" t="s">
        <v>1799</v>
      </c>
      <c r="M84" s="87"/>
      <c r="N84" s="141"/>
      <c r="O84" s="88"/>
    </row>
    <row r="85" spans="1:15" s="89" customFormat="1" ht="36" customHeight="1" x14ac:dyDescent="0.2">
      <c r="A85" s="150" t="s">
        <v>2440</v>
      </c>
      <c r="B85" s="141" t="s">
        <v>766</v>
      </c>
      <c r="C85" s="141" t="s">
        <v>4883</v>
      </c>
      <c r="D85" s="180">
        <v>5750</v>
      </c>
      <c r="E85" s="40">
        <v>5426</v>
      </c>
      <c r="F85" s="141"/>
      <c r="G85" s="87" t="s">
        <v>1799</v>
      </c>
      <c r="H85" s="141"/>
      <c r="I85" s="87" t="s">
        <v>1799</v>
      </c>
      <c r="J85" s="141"/>
      <c r="K85" s="141"/>
      <c r="L85" s="87" t="s">
        <v>1799</v>
      </c>
      <c r="M85" s="87"/>
      <c r="N85" s="141"/>
      <c r="O85" s="88"/>
    </row>
    <row r="86" spans="1:15" s="89" customFormat="1" ht="58.5" customHeight="1" x14ac:dyDescent="0.2">
      <c r="A86" s="150" t="s">
        <v>2441</v>
      </c>
      <c r="B86" s="141" t="s">
        <v>767</v>
      </c>
      <c r="C86" s="141" t="s">
        <v>3522</v>
      </c>
      <c r="D86" s="180">
        <v>782.1</v>
      </c>
      <c r="E86" s="40">
        <v>5425</v>
      </c>
      <c r="F86" s="141"/>
      <c r="G86" s="87" t="s">
        <v>1799</v>
      </c>
      <c r="H86" s="141"/>
      <c r="I86" s="87" t="s">
        <v>1799</v>
      </c>
      <c r="J86" s="141"/>
      <c r="K86" s="141"/>
      <c r="L86" s="87" t="s">
        <v>1799</v>
      </c>
      <c r="M86" s="87"/>
      <c r="N86" s="141"/>
      <c r="O86" s="88"/>
    </row>
    <row r="87" spans="1:15" s="89" customFormat="1" ht="43.5" customHeight="1" x14ac:dyDescent="0.2">
      <c r="A87" s="150" t="s">
        <v>2442</v>
      </c>
      <c r="B87" s="141" t="s">
        <v>768</v>
      </c>
      <c r="C87" s="141" t="s">
        <v>4884</v>
      </c>
      <c r="D87" s="180">
        <f>4.3*650</f>
        <v>2795</v>
      </c>
      <c r="E87" s="40" t="s">
        <v>914</v>
      </c>
      <c r="F87" s="141"/>
      <c r="G87" s="87" t="s">
        <v>1799</v>
      </c>
      <c r="H87" s="141"/>
      <c r="I87" s="87" t="s">
        <v>1799</v>
      </c>
      <c r="J87" s="141"/>
      <c r="K87" s="141"/>
      <c r="L87" s="87" t="s">
        <v>1799</v>
      </c>
      <c r="M87" s="87"/>
      <c r="N87" s="141"/>
      <c r="O87" s="88"/>
    </row>
    <row r="88" spans="1:15" s="89" customFormat="1" ht="47.25" x14ac:dyDescent="0.2">
      <c r="A88" s="711" t="s">
        <v>2443</v>
      </c>
      <c r="B88" s="141" t="s">
        <v>769</v>
      </c>
      <c r="C88" s="706" t="s">
        <v>4885</v>
      </c>
      <c r="D88" s="180">
        <f>2.5*650</f>
        <v>1625</v>
      </c>
      <c r="E88" s="40" t="s">
        <v>915</v>
      </c>
      <c r="F88" s="141"/>
      <c r="G88" s="87" t="s">
        <v>1799</v>
      </c>
      <c r="H88" s="141"/>
      <c r="I88" s="87" t="s">
        <v>1799</v>
      </c>
      <c r="J88" s="141"/>
      <c r="K88" s="141"/>
      <c r="L88" s="87" t="s">
        <v>1799</v>
      </c>
      <c r="M88" s="87"/>
      <c r="N88" s="141"/>
      <c r="O88" s="88"/>
    </row>
    <row r="89" spans="1:15" s="89" customFormat="1" ht="47.25" x14ac:dyDescent="0.2">
      <c r="A89" s="711"/>
      <c r="B89" s="141" t="s">
        <v>770</v>
      </c>
      <c r="C89" s="706"/>
      <c r="D89" s="180">
        <f>2.42*650</f>
        <v>1573</v>
      </c>
      <c r="E89" s="40" t="s">
        <v>916</v>
      </c>
      <c r="F89" s="141"/>
      <c r="G89" s="87" t="s">
        <v>1799</v>
      </c>
      <c r="H89" s="141"/>
      <c r="I89" s="87" t="s">
        <v>1799</v>
      </c>
      <c r="J89" s="141"/>
      <c r="K89" s="141"/>
      <c r="L89" s="87" t="s">
        <v>1799</v>
      </c>
      <c r="M89" s="87"/>
      <c r="N89" s="141"/>
      <c r="O89" s="88"/>
    </row>
    <row r="90" spans="1:15" s="89" customFormat="1" ht="47.25" x14ac:dyDescent="0.2">
      <c r="A90" s="711"/>
      <c r="B90" s="141" t="s">
        <v>771</v>
      </c>
      <c r="C90" s="706"/>
      <c r="D90" s="180">
        <f>2.39*650</f>
        <v>1553.5</v>
      </c>
      <c r="E90" s="40" t="s">
        <v>917</v>
      </c>
      <c r="F90" s="141"/>
      <c r="G90" s="87" t="s">
        <v>1799</v>
      </c>
      <c r="H90" s="141"/>
      <c r="I90" s="87" t="s">
        <v>1799</v>
      </c>
      <c r="J90" s="141"/>
      <c r="K90" s="141"/>
      <c r="L90" s="87" t="s">
        <v>1799</v>
      </c>
      <c r="M90" s="87"/>
      <c r="N90" s="141"/>
      <c r="O90" s="88"/>
    </row>
    <row r="91" spans="1:15" s="89" customFormat="1" ht="47.25" x14ac:dyDescent="0.2">
      <c r="A91" s="711"/>
      <c r="B91" s="141" t="s">
        <v>772</v>
      </c>
      <c r="C91" s="706"/>
      <c r="D91" s="180">
        <f>2.35*650</f>
        <v>1527.5</v>
      </c>
      <c r="E91" s="40" t="s">
        <v>918</v>
      </c>
      <c r="F91" s="141"/>
      <c r="G91" s="87" t="s">
        <v>1799</v>
      </c>
      <c r="H91" s="141"/>
      <c r="I91" s="87" t="s">
        <v>1799</v>
      </c>
      <c r="J91" s="141"/>
      <c r="K91" s="141"/>
      <c r="L91" s="87" t="s">
        <v>1799</v>
      </c>
      <c r="M91" s="87"/>
      <c r="N91" s="141"/>
      <c r="O91" s="88"/>
    </row>
    <row r="92" spans="1:15" s="89" customFormat="1" ht="47.25" x14ac:dyDescent="0.2">
      <c r="A92" s="711"/>
      <c r="B92" s="141" t="s">
        <v>773</v>
      </c>
      <c r="C92" s="706"/>
      <c r="D92" s="180">
        <f>2.39*650</f>
        <v>1553.5</v>
      </c>
      <c r="E92" s="40" t="s">
        <v>919</v>
      </c>
      <c r="F92" s="141"/>
      <c r="G92" s="87" t="s">
        <v>1799</v>
      </c>
      <c r="H92" s="141"/>
      <c r="I92" s="87" t="s">
        <v>1799</v>
      </c>
      <c r="J92" s="141"/>
      <c r="K92" s="141"/>
      <c r="L92" s="87"/>
      <c r="M92" s="87" t="s">
        <v>1799</v>
      </c>
      <c r="N92" s="141"/>
      <c r="O92" s="88"/>
    </row>
    <row r="93" spans="1:15" s="89" customFormat="1" ht="47.25" x14ac:dyDescent="0.2">
      <c r="A93" s="711"/>
      <c r="B93" s="141" t="s">
        <v>774</v>
      </c>
      <c r="C93" s="706"/>
      <c r="D93" s="180">
        <f>2.5*650</f>
        <v>1625</v>
      </c>
      <c r="E93" s="40" t="s">
        <v>920</v>
      </c>
      <c r="F93" s="141"/>
      <c r="G93" s="87" t="s">
        <v>1799</v>
      </c>
      <c r="H93" s="141"/>
      <c r="I93" s="87" t="s">
        <v>1799</v>
      </c>
      <c r="J93" s="141"/>
      <c r="K93" s="141"/>
      <c r="L93" s="87"/>
      <c r="M93" s="87" t="s">
        <v>1799</v>
      </c>
      <c r="N93" s="141"/>
      <c r="O93" s="88"/>
    </row>
    <row r="94" spans="1:15" s="89" customFormat="1" ht="47.25" x14ac:dyDescent="0.2">
      <c r="A94" s="711"/>
      <c r="B94" s="141" t="s">
        <v>775</v>
      </c>
      <c r="C94" s="706"/>
      <c r="D94" s="180">
        <f>2.4*650</f>
        <v>1560</v>
      </c>
      <c r="E94" s="40" t="s">
        <v>921</v>
      </c>
      <c r="F94" s="141"/>
      <c r="G94" s="87" t="s">
        <v>1799</v>
      </c>
      <c r="H94" s="141"/>
      <c r="I94" s="87" t="s">
        <v>1799</v>
      </c>
      <c r="J94" s="141"/>
      <c r="K94" s="141"/>
      <c r="L94" s="87"/>
      <c r="M94" s="87" t="s">
        <v>1799</v>
      </c>
      <c r="N94" s="141"/>
      <c r="O94" s="88"/>
    </row>
    <row r="95" spans="1:15" s="89" customFormat="1" ht="47.25" x14ac:dyDescent="0.2">
      <c r="A95" s="711"/>
      <c r="B95" s="141" t="s">
        <v>776</v>
      </c>
      <c r="C95" s="706"/>
      <c r="D95" s="180">
        <f>2.39*650</f>
        <v>1553.5</v>
      </c>
      <c r="E95" s="40" t="s">
        <v>922</v>
      </c>
      <c r="F95" s="141"/>
      <c r="G95" s="87" t="s">
        <v>1799</v>
      </c>
      <c r="H95" s="141"/>
      <c r="I95" s="87" t="s">
        <v>1799</v>
      </c>
      <c r="J95" s="141"/>
      <c r="K95" s="141"/>
      <c r="L95" s="87"/>
      <c r="M95" s="87" t="s">
        <v>1799</v>
      </c>
      <c r="N95" s="141"/>
      <c r="O95" s="88"/>
    </row>
    <row r="96" spans="1:15" s="89" customFormat="1" ht="47.25" x14ac:dyDescent="0.2">
      <c r="A96" s="711"/>
      <c r="B96" s="141" t="s">
        <v>777</v>
      </c>
      <c r="C96" s="706"/>
      <c r="D96" s="180">
        <f>2.39*650</f>
        <v>1553.5</v>
      </c>
      <c r="E96" s="40" t="s">
        <v>923</v>
      </c>
      <c r="F96" s="141"/>
      <c r="G96" s="87" t="s">
        <v>1799</v>
      </c>
      <c r="H96" s="141"/>
      <c r="I96" s="87" t="s">
        <v>1799</v>
      </c>
      <c r="J96" s="141"/>
      <c r="K96" s="141"/>
      <c r="L96" s="87"/>
      <c r="M96" s="87" t="s">
        <v>1799</v>
      </c>
      <c r="N96" s="141"/>
      <c r="O96" s="88"/>
    </row>
    <row r="97" spans="1:15" s="89" customFormat="1" ht="47.25" x14ac:dyDescent="0.2">
      <c r="A97" s="711"/>
      <c r="B97" s="141" t="s">
        <v>778</v>
      </c>
      <c r="C97" s="706"/>
      <c r="D97" s="180">
        <f>2.35*650</f>
        <v>1527.5</v>
      </c>
      <c r="E97" s="40" t="s">
        <v>924</v>
      </c>
      <c r="F97" s="141"/>
      <c r="G97" s="87" t="s">
        <v>1799</v>
      </c>
      <c r="H97" s="141"/>
      <c r="I97" s="87" t="s">
        <v>1799</v>
      </c>
      <c r="J97" s="141"/>
      <c r="K97" s="141"/>
      <c r="L97" s="87"/>
      <c r="M97" s="87" t="s">
        <v>1799</v>
      </c>
      <c r="N97" s="141"/>
      <c r="O97" s="88"/>
    </row>
    <row r="98" spans="1:15" s="89" customFormat="1" ht="42.75" customHeight="1" x14ac:dyDescent="0.2">
      <c r="A98" s="711" t="s">
        <v>2444</v>
      </c>
      <c r="B98" s="141" t="s">
        <v>779</v>
      </c>
      <c r="C98" s="706" t="s">
        <v>4886</v>
      </c>
      <c r="D98" s="180">
        <v>3385.6</v>
      </c>
      <c r="E98" s="181">
        <v>5493</v>
      </c>
      <c r="F98" s="141"/>
      <c r="G98" s="87" t="s">
        <v>1799</v>
      </c>
      <c r="H98" s="141"/>
      <c r="I98" s="87" t="s">
        <v>1799</v>
      </c>
      <c r="J98" s="141"/>
      <c r="K98" s="141"/>
      <c r="L98" s="87"/>
      <c r="M98" s="87" t="s">
        <v>1799</v>
      </c>
      <c r="N98" s="141"/>
      <c r="O98" s="88"/>
    </row>
    <row r="99" spans="1:15" s="89" customFormat="1" ht="42.75" customHeight="1" x14ac:dyDescent="0.2">
      <c r="A99" s="711"/>
      <c r="B99" s="141" t="s">
        <v>780</v>
      </c>
      <c r="C99" s="706"/>
      <c r="D99" s="180">
        <v>11111</v>
      </c>
      <c r="E99" s="181">
        <v>5483</v>
      </c>
      <c r="F99" s="141"/>
      <c r="G99" s="87" t="s">
        <v>1799</v>
      </c>
      <c r="H99" s="141"/>
      <c r="I99" s="87" t="s">
        <v>1799</v>
      </c>
      <c r="J99" s="141"/>
      <c r="K99" s="141"/>
      <c r="L99" s="87"/>
      <c r="M99" s="87" t="s">
        <v>1799</v>
      </c>
      <c r="N99" s="141"/>
      <c r="O99" s="88"/>
    </row>
    <row r="100" spans="1:15" s="89" customFormat="1" ht="42.75" customHeight="1" x14ac:dyDescent="0.2">
      <c r="A100" s="711"/>
      <c r="B100" s="141" t="s">
        <v>781</v>
      </c>
      <c r="C100" s="706"/>
      <c r="D100" s="180">
        <v>1358</v>
      </c>
      <c r="E100" s="181">
        <v>5492</v>
      </c>
      <c r="F100" s="141"/>
      <c r="G100" s="87" t="s">
        <v>1799</v>
      </c>
      <c r="H100" s="141"/>
      <c r="I100" s="87" t="s">
        <v>1799</v>
      </c>
      <c r="J100" s="141"/>
      <c r="K100" s="141"/>
      <c r="L100" s="87"/>
      <c r="M100" s="87" t="s">
        <v>1799</v>
      </c>
      <c r="N100" s="141"/>
      <c r="O100" s="88"/>
    </row>
    <row r="101" spans="1:15" s="89" customFormat="1" ht="42.75" customHeight="1" x14ac:dyDescent="0.2">
      <c r="A101" s="711"/>
      <c r="B101" s="141" t="s">
        <v>452</v>
      </c>
      <c r="C101" s="706"/>
      <c r="D101" s="180">
        <v>168</v>
      </c>
      <c r="E101" s="181">
        <v>5495</v>
      </c>
      <c r="F101" s="141"/>
      <c r="G101" s="87" t="s">
        <v>1799</v>
      </c>
      <c r="H101" s="141"/>
      <c r="I101" s="87" t="s">
        <v>1799</v>
      </c>
      <c r="J101" s="141"/>
      <c r="K101" s="141"/>
      <c r="L101" s="87"/>
      <c r="M101" s="87" t="s">
        <v>1799</v>
      </c>
      <c r="N101" s="141"/>
      <c r="O101" s="88"/>
    </row>
    <row r="102" spans="1:15" s="89" customFormat="1" ht="42.75" customHeight="1" x14ac:dyDescent="0.2">
      <c r="A102" s="711"/>
      <c r="B102" s="141" t="s">
        <v>782</v>
      </c>
      <c r="C102" s="706"/>
      <c r="D102" s="180">
        <v>583</v>
      </c>
      <c r="E102" s="181">
        <v>5494</v>
      </c>
      <c r="F102" s="141"/>
      <c r="G102" s="87" t="s">
        <v>1799</v>
      </c>
      <c r="H102" s="141"/>
      <c r="I102" s="87" t="s">
        <v>1799</v>
      </c>
      <c r="J102" s="141"/>
      <c r="K102" s="141"/>
      <c r="L102" s="87"/>
      <c r="M102" s="87" t="s">
        <v>1799</v>
      </c>
      <c r="N102" s="141"/>
      <c r="O102" s="88"/>
    </row>
    <row r="103" spans="1:15" s="89" customFormat="1" ht="41.25" customHeight="1" x14ac:dyDescent="0.2">
      <c r="A103" s="711" t="s">
        <v>2445</v>
      </c>
      <c r="B103" s="141" t="s">
        <v>83</v>
      </c>
      <c r="C103" s="706" t="s">
        <v>4869</v>
      </c>
      <c r="D103" s="180">
        <v>454.53</v>
      </c>
      <c r="E103" s="181">
        <v>5446</v>
      </c>
      <c r="F103" s="141"/>
      <c r="G103" s="87" t="s">
        <v>1799</v>
      </c>
      <c r="H103" s="141"/>
      <c r="I103" s="87" t="s">
        <v>1799</v>
      </c>
      <c r="J103" s="141"/>
      <c r="K103" s="141"/>
      <c r="L103" s="87"/>
      <c r="M103" s="87" t="s">
        <v>1799</v>
      </c>
      <c r="N103" s="141"/>
      <c r="O103" s="88"/>
    </row>
    <row r="104" spans="1:15" s="89" customFormat="1" ht="41.25" customHeight="1" x14ac:dyDescent="0.2">
      <c r="A104" s="711"/>
      <c r="B104" s="141" t="s">
        <v>67</v>
      </c>
      <c r="C104" s="706"/>
      <c r="D104" s="180">
        <v>452</v>
      </c>
      <c r="E104" s="181">
        <v>5445</v>
      </c>
      <c r="F104" s="141"/>
      <c r="G104" s="87" t="s">
        <v>1799</v>
      </c>
      <c r="H104" s="141"/>
      <c r="I104" s="87" t="s">
        <v>1799</v>
      </c>
      <c r="J104" s="141"/>
      <c r="K104" s="141"/>
      <c r="L104" s="87"/>
      <c r="M104" s="87" t="s">
        <v>1799</v>
      </c>
      <c r="N104" s="141"/>
      <c r="O104" s="88"/>
    </row>
    <row r="105" spans="1:15" s="89" customFormat="1" ht="52.5" customHeight="1" x14ac:dyDescent="0.2">
      <c r="A105" s="150" t="s">
        <v>2446</v>
      </c>
      <c r="B105" s="141" t="s">
        <v>783</v>
      </c>
      <c r="C105" s="141" t="s">
        <v>4887</v>
      </c>
      <c r="D105" s="180">
        <v>2600</v>
      </c>
      <c r="E105" s="40">
        <v>5447</v>
      </c>
      <c r="F105" s="141"/>
      <c r="G105" s="87" t="s">
        <v>1799</v>
      </c>
      <c r="H105" s="141"/>
      <c r="I105" s="87" t="s">
        <v>1799</v>
      </c>
      <c r="J105" s="141"/>
      <c r="K105" s="141"/>
      <c r="L105" s="87"/>
      <c r="M105" s="87" t="s">
        <v>1799</v>
      </c>
      <c r="N105" s="141"/>
      <c r="O105" s="88"/>
    </row>
    <row r="106" spans="1:15" s="89" customFormat="1" ht="52.5" customHeight="1" x14ac:dyDescent="0.2">
      <c r="A106" s="150" t="s">
        <v>2447</v>
      </c>
      <c r="B106" s="141" t="s">
        <v>748</v>
      </c>
      <c r="C106" s="141" t="s">
        <v>3530</v>
      </c>
      <c r="D106" s="180">
        <v>1799.68</v>
      </c>
      <c r="E106" s="181">
        <v>5448</v>
      </c>
      <c r="F106" s="141"/>
      <c r="G106" s="87" t="s">
        <v>1799</v>
      </c>
      <c r="H106" s="141"/>
      <c r="I106" s="87" t="s">
        <v>1799</v>
      </c>
      <c r="J106" s="141"/>
      <c r="K106" s="141"/>
      <c r="L106" s="87" t="s">
        <v>1799</v>
      </c>
      <c r="M106" s="87"/>
      <c r="N106" s="141"/>
      <c r="O106" s="88"/>
    </row>
    <row r="107" spans="1:15" s="89" customFormat="1" ht="41.25" customHeight="1" x14ac:dyDescent="0.2">
      <c r="A107" s="150" t="s">
        <v>2448</v>
      </c>
      <c r="B107" s="141" t="s">
        <v>732</v>
      </c>
      <c r="C107" s="141" t="s">
        <v>4888</v>
      </c>
      <c r="D107" s="180">
        <v>546</v>
      </c>
      <c r="E107" s="181">
        <v>5451</v>
      </c>
      <c r="F107" s="141"/>
      <c r="G107" s="87" t="s">
        <v>1799</v>
      </c>
      <c r="H107" s="141"/>
      <c r="I107" s="87" t="s">
        <v>1799</v>
      </c>
      <c r="J107" s="141"/>
      <c r="K107" s="141"/>
      <c r="L107" s="87" t="s">
        <v>1799</v>
      </c>
      <c r="M107" s="87"/>
      <c r="N107" s="141"/>
      <c r="O107" s="88"/>
    </row>
    <row r="108" spans="1:15" s="89" customFormat="1" ht="41.25" customHeight="1" x14ac:dyDescent="0.2">
      <c r="A108" s="711" t="s">
        <v>2449</v>
      </c>
      <c r="B108" s="141" t="s">
        <v>67</v>
      </c>
      <c r="C108" s="706" t="s">
        <v>4869</v>
      </c>
      <c r="D108" s="180">
        <v>339</v>
      </c>
      <c r="E108" s="181">
        <v>5449</v>
      </c>
      <c r="F108" s="141"/>
      <c r="G108" s="87" t="s">
        <v>1799</v>
      </c>
      <c r="H108" s="141"/>
      <c r="I108" s="87" t="s">
        <v>1799</v>
      </c>
      <c r="J108" s="141"/>
      <c r="K108" s="141"/>
      <c r="L108" s="87" t="s">
        <v>1799</v>
      </c>
      <c r="M108" s="87"/>
      <c r="N108" s="141"/>
      <c r="O108" s="88"/>
    </row>
    <row r="109" spans="1:15" s="89" customFormat="1" ht="41.25" customHeight="1" x14ac:dyDescent="0.2">
      <c r="A109" s="711"/>
      <c r="B109" s="141" t="s">
        <v>83</v>
      </c>
      <c r="C109" s="706"/>
      <c r="D109" s="180">
        <v>340.9</v>
      </c>
      <c r="E109" s="181">
        <v>5450</v>
      </c>
      <c r="F109" s="141"/>
      <c r="G109" s="87" t="s">
        <v>1799</v>
      </c>
      <c r="H109" s="141"/>
      <c r="I109" s="87" t="s">
        <v>1799</v>
      </c>
      <c r="J109" s="141"/>
      <c r="K109" s="141"/>
      <c r="L109" s="87" t="s">
        <v>1799</v>
      </c>
      <c r="M109" s="87"/>
      <c r="N109" s="141"/>
      <c r="O109" s="88"/>
    </row>
    <row r="110" spans="1:15" s="89" customFormat="1" ht="42" customHeight="1" x14ac:dyDescent="0.2">
      <c r="A110" s="711" t="s">
        <v>2450</v>
      </c>
      <c r="B110" s="141" t="s">
        <v>452</v>
      </c>
      <c r="C110" s="706" t="s">
        <v>4889</v>
      </c>
      <c r="D110" s="180">
        <v>2469.1999999999998</v>
      </c>
      <c r="E110" s="40">
        <v>5459</v>
      </c>
      <c r="F110" s="141"/>
      <c r="G110" s="87" t="s">
        <v>1799</v>
      </c>
      <c r="H110" s="141"/>
      <c r="I110" s="87" t="s">
        <v>1799</v>
      </c>
      <c r="J110" s="141"/>
      <c r="K110" s="141"/>
      <c r="L110" s="87" t="s">
        <v>1799</v>
      </c>
      <c r="M110" s="87"/>
      <c r="N110" s="141"/>
      <c r="O110" s="88"/>
    </row>
    <row r="111" spans="1:15" s="89" customFormat="1" ht="42" customHeight="1" x14ac:dyDescent="0.2">
      <c r="A111" s="711"/>
      <c r="B111" s="141" t="s">
        <v>784</v>
      </c>
      <c r="C111" s="706"/>
      <c r="D111" s="180">
        <v>4425</v>
      </c>
      <c r="E111" s="40">
        <v>5460</v>
      </c>
      <c r="F111" s="141"/>
      <c r="G111" s="87" t="s">
        <v>1799</v>
      </c>
      <c r="H111" s="141"/>
      <c r="I111" s="87" t="s">
        <v>1799</v>
      </c>
      <c r="J111" s="141"/>
      <c r="K111" s="141"/>
      <c r="L111" s="87" t="s">
        <v>1799</v>
      </c>
      <c r="M111" s="87"/>
      <c r="N111" s="141"/>
      <c r="O111" s="88"/>
    </row>
    <row r="112" spans="1:15" s="89" customFormat="1" ht="31.5" x14ac:dyDescent="0.2">
      <c r="A112" s="711" t="s">
        <v>2451</v>
      </c>
      <c r="B112" s="141" t="s">
        <v>785</v>
      </c>
      <c r="C112" s="706" t="s">
        <v>3531</v>
      </c>
      <c r="D112" s="180">
        <f>4.6*(160)*(8)</f>
        <v>5888</v>
      </c>
      <c r="E112" s="40" t="s">
        <v>925</v>
      </c>
      <c r="F112" s="141"/>
      <c r="G112" s="87" t="s">
        <v>1799</v>
      </c>
      <c r="H112" s="141"/>
      <c r="I112" s="87" t="s">
        <v>1799</v>
      </c>
      <c r="J112" s="141"/>
      <c r="K112" s="141"/>
      <c r="L112" s="87"/>
      <c r="M112" s="87" t="s">
        <v>1799</v>
      </c>
      <c r="N112" s="141"/>
      <c r="O112" s="88"/>
    </row>
    <row r="113" spans="1:15" s="89" customFormat="1" ht="31.5" x14ac:dyDescent="0.2">
      <c r="A113" s="711"/>
      <c r="B113" s="141" t="s">
        <v>786</v>
      </c>
      <c r="C113" s="706"/>
      <c r="D113" s="180">
        <f>4.65*(160)*(8)</f>
        <v>5952</v>
      </c>
      <c r="E113" s="40" t="s">
        <v>926</v>
      </c>
      <c r="F113" s="141"/>
      <c r="G113" s="87" t="s">
        <v>1799</v>
      </c>
      <c r="H113" s="141"/>
      <c r="I113" s="87" t="s">
        <v>1799</v>
      </c>
      <c r="J113" s="141"/>
      <c r="K113" s="141"/>
      <c r="L113" s="87"/>
      <c r="M113" s="87" t="s">
        <v>1799</v>
      </c>
      <c r="N113" s="141"/>
      <c r="O113" s="88"/>
    </row>
    <row r="114" spans="1:15" s="89" customFormat="1" ht="37.5" customHeight="1" x14ac:dyDescent="0.2">
      <c r="A114" s="711" t="s">
        <v>2452</v>
      </c>
      <c r="B114" s="141" t="s">
        <v>751</v>
      </c>
      <c r="C114" s="706" t="s">
        <v>4890</v>
      </c>
      <c r="D114" s="180">
        <v>1845.9</v>
      </c>
      <c r="E114" s="181">
        <v>5457</v>
      </c>
      <c r="F114" s="141"/>
      <c r="G114" s="87" t="s">
        <v>1799</v>
      </c>
      <c r="H114" s="141"/>
      <c r="I114" s="87" t="s">
        <v>1799</v>
      </c>
      <c r="J114" s="141"/>
      <c r="K114" s="141"/>
      <c r="L114" s="87"/>
      <c r="M114" s="87" t="s">
        <v>1799</v>
      </c>
      <c r="N114" s="141"/>
      <c r="O114" s="88"/>
    </row>
    <row r="115" spans="1:15" s="89" customFormat="1" ht="37.5" customHeight="1" x14ac:dyDescent="0.2">
      <c r="A115" s="711"/>
      <c r="B115" s="141" t="s">
        <v>787</v>
      </c>
      <c r="C115" s="706"/>
      <c r="D115" s="180">
        <v>372.6</v>
      </c>
      <c r="E115" s="181">
        <v>5458</v>
      </c>
      <c r="F115" s="141"/>
      <c r="G115" s="87" t="s">
        <v>1799</v>
      </c>
      <c r="H115" s="141"/>
      <c r="I115" s="87" t="s">
        <v>1799</v>
      </c>
      <c r="J115" s="141"/>
      <c r="K115" s="141"/>
      <c r="L115" s="87"/>
      <c r="M115" s="87" t="s">
        <v>1799</v>
      </c>
      <c r="N115" s="141"/>
      <c r="O115" s="88"/>
    </row>
    <row r="116" spans="1:15" s="89" customFormat="1" ht="37.5" customHeight="1" x14ac:dyDescent="0.2">
      <c r="A116" s="711" t="s">
        <v>2453</v>
      </c>
      <c r="B116" s="141" t="s">
        <v>788</v>
      </c>
      <c r="C116" s="706" t="s">
        <v>4891</v>
      </c>
      <c r="D116" s="180">
        <v>665.68</v>
      </c>
      <c r="E116" s="181">
        <v>5455</v>
      </c>
      <c r="F116" s="141"/>
      <c r="G116" s="87" t="s">
        <v>1799</v>
      </c>
      <c r="H116" s="141"/>
      <c r="I116" s="87" t="s">
        <v>1799</v>
      </c>
      <c r="J116" s="141"/>
      <c r="K116" s="141"/>
      <c r="L116" s="87"/>
      <c r="M116" s="87" t="s">
        <v>1799</v>
      </c>
      <c r="N116" s="141"/>
      <c r="O116" s="88"/>
    </row>
    <row r="117" spans="1:15" s="89" customFormat="1" ht="37.5" customHeight="1" x14ac:dyDescent="0.2">
      <c r="A117" s="711"/>
      <c r="B117" s="141" t="s">
        <v>789</v>
      </c>
      <c r="C117" s="706"/>
      <c r="D117" s="180">
        <v>5082.6899999999996</v>
      </c>
      <c r="E117" s="181">
        <v>5456</v>
      </c>
      <c r="F117" s="141"/>
      <c r="G117" s="87" t="s">
        <v>1799</v>
      </c>
      <c r="H117" s="141"/>
      <c r="I117" s="87" t="s">
        <v>1799</v>
      </c>
      <c r="J117" s="141"/>
      <c r="K117" s="141"/>
      <c r="L117" s="87"/>
      <c r="M117" s="87" t="s">
        <v>1799</v>
      </c>
      <c r="N117" s="141"/>
      <c r="O117" s="88"/>
    </row>
    <row r="118" spans="1:15" s="89" customFormat="1" ht="37.5" customHeight="1" x14ac:dyDescent="0.2">
      <c r="A118" s="711" t="s">
        <v>2454</v>
      </c>
      <c r="B118" s="141" t="s">
        <v>790</v>
      </c>
      <c r="C118" s="706" t="s">
        <v>4892</v>
      </c>
      <c r="D118" s="180">
        <v>4300</v>
      </c>
      <c r="E118" s="40">
        <v>5489</v>
      </c>
      <c r="F118" s="141"/>
      <c r="G118" s="87" t="s">
        <v>1799</v>
      </c>
      <c r="H118" s="141"/>
      <c r="I118" s="87" t="s">
        <v>1799</v>
      </c>
      <c r="J118" s="141"/>
      <c r="K118" s="141"/>
      <c r="L118" s="87" t="s">
        <v>1799</v>
      </c>
      <c r="M118" s="87"/>
      <c r="N118" s="141"/>
      <c r="O118" s="88"/>
    </row>
    <row r="119" spans="1:15" s="89" customFormat="1" ht="37.5" customHeight="1" x14ac:dyDescent="0.2">
      <c r="A119" s="711"/>
      <c r="B119" s="141" t="s">
        <v>791</v>
      </c>
      <c r="C119" s="706"/>
      <c r="D119" s="180">
        <v>92</v>
      </c>
      <c r="E119" s="40">
        <v>5490</v>
      </c>
      <c r="F119" s="141"/>
      <c r="G119" s="87" t="s">
        <v>1799</v>
      </c>
      <c r="H119" s="141"/>
      <c r="I119" s="87" t="s">
        <v>1799</v>
      </c>
      <c r="J119" s="141"/>
      <c r="K119" s="141"/>
      <c r="L119" s="87" t="s">
        <v>1799</v>
      </c>
      <c r="M119" s="87"/>
      <c r="N119" s="141"/>
      <c r="O119" s="88"/>
    </row>
    <row r="120" spans="1:15" s="89" customFormat="1" ht="37.5" customHeight="1" x14ac:dyDescent="0.2">
      <c r="A120" s="711"/>
      <c r="B120" s="141" t="s">
        <v>792</v>
      </c>
      <c r="C120" s="706"/>
      <c r="D120" s="180">
        <v>75</v>
      </c>
      <c r="E120" s="40">
        <v>5491</v>
      </c>
      <c r="F120" s="141"/>
      <c r="G120" s="87" t="s">
        <v>1799</v>
      </c>
      <c r="H120" s="141"/>
      <c r="I120" s="87" t="s">
        <v>1799</v>
      </c>
      <c r="J120" s="141"/>
      <c r="K120" s="141"/>
      <c r="L120" s="87" t="s">
        <v>1799</v>
      </c>
      <c r="M120" s="87"/>
      <c r="N120" s="141"/>
      <c r="O120" s="88"/>
    </row>
    <row r="121" spans="1:15" s="89" customFormat="1" ht="37.5" customHeight="1" x14ac:dyDescent="0.2">
      <c r="A121" s="711" t="s">
        <v>2455</v>
      </c>
      <c r="B121" s="141" t="s">
        <v>793</v>
      </c>
      <c r="C121" s="706" t="s">
        <v>4893</v>
      </c>
      <c r="D121" s="180">
        <v>378.55</v>
      </c>
      <c r="E121" s="40">
        <v>5463</v>
      </c>
      <c r="F121" s="141"/>
      <c r="G121" s="87" t="s">
        <v>1799</v>
      </c>
      <c r="H121" s="141"/>
      <c r="I121" s="87" t="s">
        <v>1799</v>
      </c>
      <c r="J121" s="141"/>
      <c r="K121" s="141"/>
      <c r="L121" s="87" t="s">
        <v>1799</v>
      </c>
      <c r="M121" s="87"/>
      <c r="N121" s="141"/>
      <c r="O121" s="88"/>
    </row>
    <row r="122" spans="1:15" s="89" customFormat="1" ht="37.5" customHeight="1" x14ac:dyDescent="0.2">
      <c r="A122" s="711"/>
      <c r="B122" s="141" t="s">
        <v>794</v>
      </c>
      <c r="C122" s="706"/>
      <c r="D122" s="180">
        <v>571.77</v>
      </c>
      <c r="E122" s="40">
        <v>5461</v>
      </c>
      <c r="F122" s="141"/>
      <c r="G122" s="87" t="s">
        <v>1799</v>
      </c>
      <c r="H122" s="141"/>
      <c r="I122" s="87" t="s">
        <v>1799</v>
      </c>
      <c r="J122" s="141"/>
      <c r="K122" s="141"/>
      <c r="L122" s="87" t="s">
        <v>1799</v>
      </c>
      <c r="M122" s="87"/>
      <c r="N122" s="141"/>
      <c r="O122" s="88"/>
    </row>
    <row r="123" spans="1:15" s="89" customFormat="1" ht="45" customHeight="1" x14ac:dyDescent="0.2">
      <c r="A123" s="150" t="s">
        <v>2456</v>
      </c>
      <c r="B123" s="141" t="s">
        <v>795</v>
      </c>
      <c r="C123" s="141" t="s">
        <v>4894</v>
      </c>
      <c r="D123" s="180">
        <v>852.56</v>
      </c>
      <c r="E123" s="40">
        <v>5462</v>
      </c>
      <c r="F123" s="141"/>
      <c r="G123" s="87" t="s">
        <v>1799</v>
      </c>
      <c r="H123" s="141"/>
      <c r="I123" s="87" t="s">
        <v>1799</v>
      </c>
      <c r="J123" s="141"/>
      <c r="K123" s="141"/>
      <c r="L123" s="87" t="s">
        <v>1799</v>
      </c>
      <c r="M123" s="87"/>
      <c r="N123" s="141"/>
      <c r="O123" s="88"/>
    </row>
    <row r="124" spans="1:15" s="89" customFormat="1" ht="45" customHeight="1" x14ac:dyDescent="0.2">
      <c r="A124" s="711" t="s">
        <v>2457</v>
      </c>
      <c r="B124" s="141" t="s">
        <v>796</v>
      </c>
      <c r="C124" s="706" t="s">
        <v>4895</v>
      </c>
      <c r="D124" s="180">
        <v>69.930000000000007</v>
      </c>
      <c r="E124" s="40">
        <v>5478</v>
      </c>
      <c r="F124" s="141"/>
      <c r="G124" s="87" t="s">
        <v>1799</v>
      </c>
      <c r="H124" s="141"/>
      <c r="I124" s="87" t="s">
        <v>1799</v>
      </c>
      <c r="J124" s="141"/>
      <c r="K124" s="141"/>
      <c r="L124" s="87"/>
      <c r="M124" s="87" t="s">
        <v>1799</v>
      </c>
      <c r="N124" s="141"/>
      <c r="O124" s="88"/>
    </row>
    <row r="125" spans="1:15" s="89" customFormat="1" ht="45" customHeight="1" x14ac:dyDescent="0.2">
      <c r="A125" s="711"/>
      <c r="B125" s="141" t="s">
        <v>763</v>
      </c>
      <c r="C125" s="706"/>
      <c r="D125" s="180">
        <v>155.28</v>
      </c>
      <c r="E125" s="40">
        <v>5464</v>
      </c>
      <c r="F125" s="141"/>
      <c r="G125" s="87" t="s">
        <v>1799</v>
      </c>
      <c r="H125" s="141"/>
      <c r="I125" s="87" t="s">
        <v>1799</v>
      </c>
      <c r="J125" s="141"/>
      <c r="K125" s="141"/>
      <c r="L125" s="87"/>
      <c r="M125" s="87" t="s">
        <v>1799</v>
      </c>
      <c r="N125" s="141"/>
      <c r="O125" s="88"/>
    </row>
    <row r="126" spans="1:15" s="89" customFormat="1" ht="45" customHeight="1" x14ac:dyDescent="0.2">
      <c r="A126" s="150" t="s">
        <v>2458</v>
      </c>
      <c r="B126" s="141" t="s">
        <v>790</v>
      </c>
      <c r="C126" s="141" t="s">
        <v>3519</v>
      </c>
      <c r="D126" s="180">
        <v>2950</v>
      </c>
      <c r="E126" s="181">
        <v>5486</v>
      </c>
      <c r="F126" s="141"/>
      <c r="G126" s="87" t="s">
        <v>1799</v>
      </c>
      <c r="H126" s="141"/>
      <c r="I126" s="87" t="s">
        <v>1799</v>
      </c>
      <c r="J126" s="141"/>
      <c r="K126" s="141"/>
      <c r="L126" s="87"/>
      <c r="M126" s="87" t="s">
        <v>1799</v>
      </c>
      <c r="N126" s="141"/>
      <c r="O126" s="88"/>
    </row>
    <row r="127" spans="1:15" s="89" customFormat="1" ht="53.25" customHeight="1" x14ac:dyDescent="0.2">
      <c r="A127" s="150" t="s">
        <v>2459</v>
      </c>
      <c r="B127" s="141" t="s">
        <v>797</v>
      </c>
      <c r="C127" s="141" t="s">
        <v>4896</v>
      </c>
      <c r="D127" s="180">
        <v>14360</v>
      </c>
      <c r="E127" s="181">
        <v>5485</v>
      </c>
      <c r="F127" s="141"/>
      <c r="G127" s="87" t="s">
        <v>1799</v>
      </c>
      <c r="H127" s="141"/>
      <c r="I127" s="87" t="s">
        <v>1799</v>
      </c>
      <c r="J127" s="141"/>
      <c r="K127" s="141"/>
      <c r="L127" s="87"/>
      <c r="M127" s="87" t="s">
        <v>1799</v>
      </c>
      <c r="N127" s="141"/>
      <c r="O127" s="88"/>
    </row>
    <row r="128" spans="1:15" s="89" customFormat="1" ht="53.25" customHeight="1" x14ac:dyDescent="0.2">
      <c r="A128" s="150" t="s">
        <v>2460</v>
      </c>
      <c r="B128" s="141" t="s">
        <v>763</v>
      </c>
      <c r="C128" s="141" t="s">
        <v>4897</v>
      </c>
      <c r="D128" s="180">
        <v>116.55</v>
      </c>
      <c r="E128" s="181">
        <v>5481</v>
      </c>
      <c r="F128" s="141"/>
      <c r="G128" s="87" t="s">
        <v>1799</v>
      </c>
      <c r="H128" s="141"/>
      <c r="I128" s="87" t="s">
        <v>1799</v>
      </c>
      <c r="J128" s="141"/>
      <c r="K128" s="141"/>
      <c r="L128" s="87"/>
      <c r="M128" s="87" t="s">
        <v>1799</v>
      </c>
      <c r="N128" s="141"/>
      <c r="O128" s="88"/>
    </row>
    <row r="129" spans="1:15" s="89" customFormat="1" ht="53.25" customHeight="1" x14ac:dyDescent="0.2">
      <c r="A129" s="150" t="s">
        <v>1861</v>
      </c>
      <c r="B129" s="141" t="s">
        <v>798</v>
      </c>
      <c r="C129" s="141" t="s">
        <v>4881</v>
      </c>
      <c r="D129" s="180">
        <v>91.53</v>
      </c>
      <c r="E129" s="181">
        <v>5467</v>
      </c>
      <c r="F129" s="141"/>
      <c r="G129" s="87" t="s">
        <v>1799</v>
      </c>
      <c r="H129" s="141"/>
      <c r="I129" s="87" t="s">
        <v>1799</v>
      </c>
      <c r="J129" s="141"/>
      <c r="K129" s="141"/>
      <c r="L129" s="87"/>
      <c r="M129" s="87" t="s">
        <v>1799</v>
      </c>
      <c r="N129" s="141"/>
      <c r="O129" s="88"/>
    </row>
    <row r="130" spans="1:15" s="89" customFormat="1" ht="45" customHeight="1" x14ac:dyDescent="0.2">
      <c r="A130" s="711" t="s">
        <v>2461</v>
      </c>
      <c r="B130" s="141" t="s">
        <v>799</v>
      </c>
      <c r="C130" s="706" t="s">
        <v>4898</v>
      </c>
      <c r="D130" s="180">
        <v>788</v>
      </c>
      <c r="E130" s="181">
        <v>5469</v>
      </c>
      <c r="F130" s="141"/>
      <c r="G130" s="87" t="s">
        <v>1799</v>
      </c>
      <c r="H130" s="141"/>
      <c r="I130" s="87" t="s">
        <v>1799</v>
      </c>
      <c r="J130" s="141"/>
      <c r="K130" s="141"/>
      <c r="L130" s="87" t="s">
        <v>1799</v>
      </c>
      <c r="M130" s="87"/>
      <c r="N130" s="141"/>
      <c r="O130" s="88"/>
    </row>
    <row r="131" spans="1:15" s="89" customFormat="1" ht="45" customHeight="1" x14ac:dyDescent="0.2">
      <c r="A131" s="711"/>
      <c r="B131" s="141" t="s">
        <v>782</v>
      </c>
      <c r="C131" s="706"/>
      <c r="D131" s="180">
        <v>816</v>
      </c>
      <c r="E131" s="181">
        <v>5488</v>
      </c>
      <c r="F131" s="141"/>
      <c r="G131" s="87" t="s">
        <v>1799</v>
      </c>
      <c r="H131" s="141"/>
      <c r="I131" s="87" t="s">
        <v>1799</v>
      </c>
      <c r="J131" s="141"/>
      <c r="K131" s="141"/>
      <c r="L131" s="87" t="s">
        <v>1799</v>
      </c>
      <c r="M131" s="87"/>
      <c r="N131" s="141"/>
      <c r="O131" s="88"/>
    </row>
    <row r="132" spans="1:15" s="89" customFormat="1" ht="45" customHeight="1" x14ac:dyDescent="0.2">
      <c r="A132" s="711"/>
      <c r="B132" s="141" t="s">
        <v>780</v>
      </c>
      <c r="C132" s="706"/>
      <c r="D132" s="180">
        <v>800</v>
      </c>
      <c r="E132" s="181">
        <v>5468</v>
      </c>
      <c r="F132" s="141"/>
      <c r="G132" s="87" t="s">
        <v>1799</v>
      </c>
      <c r="H132" s="141"/>
      <c r="I132" s="87" t="s">
        <v>1799</v>
      </c>
      <c r="J132" s="141"/>
      <c r="K132" s="141"/>
      <c r="L132" s="87" t="s">
        <v>1799</v>
      </c>
      <c r="M132" s="87"/>
      <c r="N132" s="141"/>
      <c r="O132" s="88"/>
    </row>
    <row r="133" spans="1:15" s="89" customFormat="1" ht="45" customHeight="1" x14ac:dyDescent="0.2">
      <c r="A133" s="711"/>
      <c r="B133" s="141" t="s">
        <v>800</v>
      </c>
      <c r="C133" s="706"/>
      <c r="D133" s="180">
        <v>3690</v>
      </c>
      <c r="E133" s="181">
        <v>5465</v>
      </c>
      <c r="F133" s="141"/>
      <c r="G133" s="87" t="s">
        <v>1799</v>
      </c>
      <c r="H133" s="141"/>
      <c r="I133" s="87" t="s">
        <v>1799</v>
      </c>
      <c r="J133" s="141"/>
      <c r="K133" s="141"/>
      <c r="L133" s="87" t="s">
        <v>1799</v>
      </c>
      <c r="M133" s="87"/>
      <c r="N133" s="141"/>
      <c r="O133" s="88"/>
    </row>
    <row r="134" spans="1:15" s="89" customFormat="1" ht="27" customHeight="1" x14ac:dyDescent="0.2">
      <c r="A134" s="711" t="s">
        <v>2462</v>
      </c>
      <c r="B134" s="141" t="s">
        <v>788</v>
      </c>
      <c r="C134" s="706" t="s">
        <v>4899</v>
      </c>
      <c r="D134" s="180">
        <v>82.3</v>
      </c>
      <c r="E134" s="181">
        <v>5497</v>
      </c>
      <c r="F134" s="141"/>
      <c r="G134" s="87" t="s">
        <v>1799</v>
      </c>
      <c r="H134" s="141"/>
      <c r="I134" s="87" t="s">
        <v>1799</v>
      </c>
      <c r="J134" s="141"/>
      <c r="K134" s="141"/>
      <c r="L134" s="87" t="s">
        <v>1799</v>
      </c>
      <c r="M134" s="87"/>
      <c r="N134" s="141"/>
      <c r="O134" s="88"/>
    </row>
    <row r="135" spans="1:15" s="89" customFormat="1" ht="27" customHeight="1" x14ac:dyDescent="0.2">
      <c r="A135" s="711"/>
      <c r="B135" s="141" t="s">
        <v>801</v>
      </c>
      <c r="C135" s="706"/>
      <c r="D135" s="180">
        <v>1030</v>
      </c>
      <c r="E135" s="181">
        <v>5480</v>
      </c>
      <c r="F135" s="141"/>
      <c r="G135" s="87" t="s">
        <v>1799</v>
      </c>
      <c r="H135" s="141"/>
      <c r="I135" s="87" t="s">
        <v>1799</v>
      </c>
      <c r="J135" s="141"/>
      <c r="K135" s="141"/>
      <c r="L135" s="87" t="s">
        <v>1799</v>
      </c>
      <c r="M135" s="87"/>
      <c r="N135" s="141"/>
      <c r="O135" s="88"/>
    </row>
    <row r="136" spans="1:15" s="89" customFormat="1" ht="27" customHeight="1" x14ac:dyDescent="0.2">
      <c r="A136" s="711"/>
      <c r="B136" s="141" t="s">
        <v>802</v>
      </c>
      <c r="C136" s="706"/>
      <c r="D136" s="180">
        <v>189</v>
      </c>
      <c r="E136" s="181">
        <v>5479</v>
      </c>
      <c r="F136" s="141"/>
      <c r="G136" s="87" t="s">
        <v>1799</v>
      </c>
      <c r="H136" s="141"/>
      <c r="I136" s="87" t="s">
        <v>1799</v>
      </c>
      <c r="J136" s="141"/>
      <c r="K136" s="141"/>
      <c r="L136" s="87" t="s">
        <v>1799</v>
      </c>
      <c r="M136" s="87"/>
      <c r="N136" s="141"/>
      <c r="O136" s="88"/>
    </row>
    <row r="137" spans="1:15" s="89" customFormat="1" ht="27" customHeight="1" x14ac:dyDescent="0.2">
      <c r="A137" s="711"/>
      <c r="B137" s="141" t="s">
        <v>803</v>
      </c>
      <c r="C137" s="706"/>
      <c r="D137" s="180">
        <v>88</v>
      </c>
      <c r="E137" s="181">
        <v>5477</v>
      </c>
      <c r="F137" s="141"/>
      <c r="G137" s="87" t="s">
        <v>1799</v>
      </c>
      <c r="H137" s="141"/>
      <c r="I137" s="87" t="s">
        <v>1799</v>
      </c>
      <c r="J137" s="141"/>
      <c r="K137" s="141"/>
      <c r="L137" s="87" t="s">
        <v>1799</v>
      </c>
      <c r="M137" s="87"/>
      <c r="N137" s="141"/>
      <c r="O137" s="88"/>
    </row>
    <row r="138" spans="1:15" s="142" customFormat="1" ht="27" customHeight="1" x14ac:dyDescent="0.2">
      <c r="A138" s="711" t="s">
        <v>2463</v>
      </c>
      <c r="B138" s="141" t="s">
        <v>804</v>
      </c>
      <c r="C138" s="706" t="s">
        <v>4900</v>
      </c>
      <c r="D138" s="180">
        <v>40.39</v>
      </c>
      <c r="E138" s="181">
        <v>5473</v>
      </c>
      <c r="F138" s="34"/>
      <c r="G138" s="87" t="s">
        <v>1799</v>
      </c>
      <c r="H138" s="34"/>
      <c r="I138" s="87" t="s">
        <v>1799</v>
      </c>
      <c r="J138" s="34"/>
      <c r="K138" s="34"/>
      <c r="L138" s="87" t="s">
        <v>1799</v>
      </c>
      <c r="M138" s="87"/>
      <c r="N138" s="34"/>
      <c r="O138" s="36"/>
    </row>
    <row r="139" spans="1:15" s="142" customFormat="1" ht="27" customHeight="1" x14ac:dyDescent="0.2">
      <c r="A139" s="711"/>
      <c r="B139" s="141" t="s">
        <v>805</v>
      </c>
      <c r="C139" s="706"/>
      <c r="D139" s="180">
        <v>530</v>
      </c>
      <c r="E139" s="181">
        <v>5471</v>
      </c>
      <c r="F139" s="34"/>
      <c r="G139" s="87" t="s">
        <v>1799</v>
      </c>
      <c r="H139" s="34"/>
      <c r="I139" s="87" t="s">
        <v>1799</v>
      </c>
      <c r="J139" s="34"/>
      <c r="K139" s="34"/>
      <c r="L139" s="87"/>
      <c r="M139" s="87" t="s">
        <v>1799</v>
      </c>
      <c r="N139" s="34"/>
      <c r="O139" s="36"/>
    </row>
    <row r="140" spans="1:15" s="142" customFormat="1" ht="27" customHeight="1" x14ac:dyDescent="0.2">
      <c r="A140" s="711"/>
      <c r="B140" s="141" t="s">
        <v>801</v>
      </c>
      <c r="C140" s="706"/>
      <c r="D140" s="180">
        <v>2175</v>
      </c>
      <c r="E140" s="181">
        <v>5472</v>
      </c>
      <c r="F140" s="34"/>
      <c r="G140" s="87" t="s">
        <v>1799</v>
      </c>
      <c r="H140" s="34"/>
      <c r="I140" s="87" t="s">
        <v>1799</v>
      </c>
      <c r="J140" s="34"/>
      <c r="K140" s="34"/>
      <c r="L140" s="87"/>
      <c r="M140" s="87" t="s">
        <v>1799</v>
      </c>
      <c r="N140" s="34"/>
      <c r="O140" s="36"/>
    </row>
    <row r="141" spans="1:15" s="142" customFormat="1" ht="27" customHeight="1" x14ac:dyDescent="0.2">
      <c r="A141" s="711"/>
      <c r="B141" s="141" t="s">
        <v>806</v>
      </c>
      <c r="C141" s="706"/>
      <c r="D141" s="180">
        <v>3706.87</v>
      </c>
      <c r="E141" s="181">
        <v>5476</v>
      </c>
      <c r="F141" s="34"/>
      <c r="G141" s="87" t="s">
        <v>1799</v>
      </c>
      <c r="H141" s="34"/>
      <c r="I141" s="87" t="s">
        <v>1799</v>
      </c>
      <c r="J141" s="34"/>
      <c r="K141" s="34"/>
      <c r="L141" s="87"/>
      <c r="M141" s="87" t="s">
        <v>1799</v>
      </c>
      <c r="N141" s="34"/>
      <c r="O141" s="36"/>
    </row>
    <row r="142" spans="1:15" s="142" customFormat="1" ht="27" customHeight="1" x14ac:dyDescent="0.2">
      <c r="A142" s="711"/>
      <c r="B142" s="141" t="s">
        <v>799</v>
      </c>
      <c r="C142" s="706"/>
      <c r="D142" s="180">
        <v>94</v>
      </c>
      <c r="E142" s="181">
        <v>5470</v>
      </c>
      <c r="F142" s="34"/>
      <c r="G142" s="87" t="s">
        <v>1799</v>
      </c>
      <c r="H142" s="34"/>
      <c r="I142" s="87" t="s">
        <v>1799</v>
      </c>
      <c r="J142" s="34"/>
      <c r="K142" s="34"/>
      <c r="L142" s="87"/>
      <c r="M142" s="87" t="s">
        <v>1799</v>
      </c>
      <c r="N142" s="34"/>
      <c r="O142" s="36"/>
    </row>
    <row r="143" spans="1:15" s="142" customFormat="1" ht="27" customHeight="1" x14ac:dyDescent="0.2">
      <c r="A143" s="711" t="s">
        <v>2464</v>
      </c>
      <c r="B143" s="141" t="s">
        <v>807</v>
      </c>
      <c r="C143" s="706" t="s">
        <v>4901</v>
      </c>
      <c r="D143" s="180">
        <v>120.75</v>
      </c>
      <c r="E143" s="181">
        <v>5499</v>
      </c>
      <c r="F143" s="34"/>
      <c r="G143" s="87" t="s">
        <v>1799</v>
      </c>
      <c r="H143" s="34"/>
      <c r="I143" s="87" t="s">
        <v>1799</v>
      </c>
      <c r="J143" s="34"/>
      <c r="K143" s="34"/>
      <c r="L143" s="87"/>
      <c r="M143" s="87" t="s">
        <v>1799</v>
      </c>
      <c r="N143" s="34"/>
      <c r="O143" s="36"/>
    </row>
    <row r="144" spans="1:15" s="142" customFormat="1" ht="27" customHeight="1" x14ac:dyDescent="0.2">
      <c r="A144" s="711"/>
      <c r="B144" s="141" t="s">
        <v>804</v>
      </c>
      <c r="C144" s="706"/>
      <c r="D144" s="180">
        <v>738.92</v>
      </c>
      <c r="E144" s="181">
        <v>5500</v>
      </c>
      <c r="F144" s="34"/>
      <c r="G144" s="87" t="s">
        <v>1799</v>
      </c>
      <c r="H144" s="34"/>
      <c r="I144" s="87" t="s">
        <v>1799</v>
      </c>
      <c r="J144" s="34"/>
      <c r="K144" s="34"/>
      <c r="L144" s="87"/>
      <c r="M144" s="87" t="s">
        <v>1799</v>
      </c>
      <c r="N144" s="34"/>
      <c r="O144" s="36"/>
    </row>
    <row r="145" spans="1:15" s="142" customFormat="1" ht="27" customHeight="1" x14ac:dyDescent="0.2">
      <c r="A145" s="711"/>
      <c r="B145" s="141" t="s">
        <v>808</v>
      </c>
      <c r="C145" s="706"/>
      <c r="D145" s="180">
        <v>800.05</v>
      </c>
      <c r="E145" s="181">
        <v>5503</v>
      </c>
      <c r="F145" s="34"/>
      <c r="G145" s="87" t="s">
        <v>1799</v>
      </c>
      <c r="H145" s="34"/>
      <c r="I145" s="87" t="s">
        <v>1799</v>
      </c>
      <c r="J145" s="34"/>
      <c r="K145" s="34"/>
      <c r="L145" s="87"/>
      <c r="M145" s="87" t="s">
        <v>1799</v>
      </c>
      <c r="N145" s="34"/>
      <c r="O145" s="36"/>
    </row>
    <row r="146" spans="1:15" s="142" customFormat="1" ht="27" customHeight="1" x14ac:dyDescent="0.2">
      <c r="A146" s="711"/>
      <c r="B146" s="141" t="s">
        <v>806</v>
      </c>
      <c r="C146" s="706"/>
      <c r="D146" s="180">
        <v>4624.8</v>
      </c>
      <c r="E146" s="181">
        <v>5498</v>
      </c>
      <c r="F146" s="34"/>
      <c r="G146" s="87" t="s">
        <v>1799</v>
      </c>
      <c r="H146" s="34"/>
      <c r="I146" s="87" t="s">
        <v>1799</v>
      </c>
      <c r="J146" s="34"/>
      <c r="K146" s="34"/>
      <c r="L146" s="87"/>
      <c r="M146" s="87" t="s">
        <v>1799</v>
      </c>
      <c r="N146" s="34"/>
      <c r="O146" s="36"/>
    </row>
    <row r="147" spans="1:15" s="142" customFormat="1" ht="31.5" customHeight="1" x14ac:dyDescent="0.2">
      <c r="A147" s="150" t="s">
        <v>2465</v>
      </c>
      <c r="B147" s="141" t="s">
        <v>809</v>
      </c>
      <c r="C147" s="141" t="s">
        <v>4902</v>
      </c>
      <c r="D147" s="180">
        <v>1997</v>
      </c>
      <c r="E147" s="181">
        <v>5506</v>
      </c>
      <c r="F147" s="34"/>
      <c r="G147" s="87" t="s">
        <v>1799</v>
      </c>
      <c r="H147" s="34"/>
      <c r="I147" s="87" t="s">
        <v>1799</v>
      </c>
      <c r="J147" s="34"/>
      <c r="K147" s="34"/>
      <c r="L147" s="87"/>
      <c r="M147" s="87" t="s">
        <v>1799</v>
      </c>
      <c r="N147" s="34"/>
      <c r="O147" s="36"/>
    </row>
    <row r="148" spans="1:15" s="142" customFormat="1" ht="52.5" customHeight="1" x14ac:dyDescent="0.2">
      <c r="A148" s="150" t="s">
        <v>2466</v>
      </c>
      <c r="B148" s="141" t="s">
        <v>779</v>
      </c>
      <c r="C148" s="141" t="s">
        <v>4903</v>
      </c>
      <c r="D148" s="180">
        <v>240</v>
      </c>
      <c r="E148" s="40">
        <v>5484</v>
      </c>
      <c r="F148" s="34"/>
      <c r="G148" s="87" t="s">
        <v>1799</v>
      </c>
      <c r="H148" s="34"/>
      <c r="I148" s="87" t="s">
        <v>1799</v>
      </c>
      <c r="J148" s="34"/>
      <c r="K148" s="34"/>
      <c r="L148" s="87" t="s">
        <v>1799</v>
      </c>
      <c r="M148" s="87"/>
      <c r="N148" s="34"/>
      <c r="O148" s="36"/>
    </row>
    <row r="149" spans="1:15" s="142" customFormat="1" ht="47.25" customHeight="1" x14ac:dyDescent="0.2">
      <c r="A149" s="150" t="s">
        <v>2467</v>
      </c>
      <c r="B149" s="141" t="s">
        <v>810</v>
      </c>
      <c r="C149" s="141" t="s">
        <v>4904</v>
      </c>
      <c r="D149" s="180">
        <v>240</v>
      </c>
      <c r="E149" s="181">
        <v>5507</v>
      </c>
      <c r="F149" s="34"/>
      <c r="G149" s="87" t="s">
        <v>1799</v>
      </c>
      <c r="H149" s="34"/>
      <c r="I149" s="87" t="s">
        <v>1799</v>
      </c>
      <c r="J149" s="34"/>
      <c r="K149" s="34"/>
      <c r="L149" s="87" t="s">
        <v>1799</v>
      </c>
      <c r="M149" s="87"/>
      <c r="N149" s="34"/>
      <c r="O149" s="36"/>
    </row>
    <row r="150" spans="1:15" s="142" customFormat="1" ht="47.25" x14ac:dyDescent="0.2">
      <c r="A150" s="711" t="s">
        <v>2468</v>
      </c>
      <c r="B150" s="141" t="s">
        <v>811</v>
      </c>
      <c r="C150" s="706" t="s">
        <v>4905</v>
      </c>
      <c r="D150" s="180">
        <f>2.8*(1280)</f>
        <v>3584</v>
      </c>
      <c r="E150" s="40" t="s">
        <v>927</v>
      </c>
      <c r="F150" s="34"/>
      <c r="G150" s="87" t="s">
        <v>1799</v>
      </c>
      <c r="H150" s="34"/>
      <c r="I150" s="87" t="s">
        <v>1799</v>
      </c>
      <c r="J150" s="34"/>
      <c r="K150" s="34"/>
      <c r="L150" s="87" t="s">
        <v>1799</v>
      </c>
      <c r="M150" s="87"/>
      <c r="N150" s="34"/>
      <c r="O150" s="36"/>
    </row>
    <row r="151" spans="1:15" s="142" customFormat="1" ht="47.25" x14ac:dyDescent="0.2">
      <c r="A151" s="711"/>
      <c r="B151" s="141" t="s">
        <v>812</v>
      </c>
      <c r="C151" s="706"/>
      <c r="D151" s="180">
        <f>2.8*(1280)</f>
        <v>3584</v>
      </c>
      <c r="E151" s="40" t="s">
        <v>928</v>
      </c>
      <c r="F151" s="34"/>
      <c r="G151" s="87" t="s">
        <v>1799</v>
      </c>
      <c r="H151" s="34"/>
      <c r="I151" s="87" t="s">
        <v>1799</v>
      </c>
      <c r="J151" s="34"/>
      <c r="K151" s="34"/>
      <c r="L151" s="87" t="s">
        <v>1799</v>
      </c>
      <c r="M151" s="87"/>
      <c r="N151" s="34"/>
      <c r="O151" s="36"/>
    </row>
    <row r="152" spans="1:15" s="142" customFormat="1" ht="40.5" customHeight="1" x14ac:dyDescent="0.2">
      <c r="A152" s="150" t="s">
        <v>1871</v>
      </c>
      <c r="B152" s="141" t="s">
        <v>813</v>
      </c>
      <c r="C152" s="141" t="s">
        <v>4906</v>
      </c>
      <c r="D152" s="180">
        <v>1506.68</v>
      </c>
      <c r="E152" s="181">
        <v>5508</v>
      </c>
      <c r="F152" s="34"/>
      <c r="G152" s="87" t="s">
        <v>1799</v>
      </c>
      <c r="H152" s="34"/>
      <c r="I152" s="87" t="s">
        <v>1799</v>
      </c>
      <c r="J152" s="34"/>
      <c r="K152" s="34"/>
      <c r="L152" s="87" t="s">
        <v>1799</v>
      </c>
      <c r="M152" s="87"/>
      <c r="N152" s="34"/>
      <c r="O152" s="36"/>
    </row>
    <row r="153" spans="1:15" s="142" customFormat="1" ht="47.25" x14ac:dyDescent="0.2">
      <c r="A153" s="150" t="s">
        <v>2469</v>
      </c>
      <c r="B153" s="141" t="s">
        <v>814</v>
      </c>
      <c r="C153" s="141" t="s">
        <v>4907</v>
      </c>
      <c r="D153" s="180">
        <v>4177.6000000000004</v>
      </c>
      <c r="E153" s="40" t="s">
        <v>929</v>
      </c>
      <c r="F153" s="34"/>
      <c r="G153" s="87" t="s">
        <v>1799</v>
      </c>
      <c r="H153" s="34"/>
      <c r="I153" s="87" t="s">
        <v>1799</v>
      </c>
      <c r="J153" s="34"/>
      <c r="K153" s="34"/>
      <c r="L153" s="87" t="s">
        <v>1799</v>
      </c>
      <c r="M153" s="87"/>
      <c r="N153" s="34"/>
      <c r="O153" s="36"/>
    </row>
    <row r="154" spans="1:15" s="142" customFormat="1" ht="38.25" customHeight="1" x14ac:dyDescent="0.2">
      <c r="A154" s="711" t="s">
        <v>2470</v>
      </c>
      <c r="B154" s="141" t="s">
        <v>815</v>
      </c>
      <c r="C154" s="706" t="s">
        <v>4908</v>
      </c>
      <c r="D154" s="729">
        <v>40095</v>
      </c>
      <c r="E154" s="732" t="s">
        <v>930</v>
      </c>
      <c r="F154" s="34"/>
      <c r="G154" s="87" t="s">
        <v>1799</v>
      </c>
      <c r="H154" s="34"/>
      <c r="I154" s="87" t="s">
        <v>1799</v>
      </c>
      <c r="J154" s="34"/>
      <c r="K154" s="34"/>
      <c r="L154" s="87"/>
      <c r="M154" s="87" t="s">
        <v>1799</v>
      </c>
      <c r="N154" s="34"/>
      <c r="O154" s="36"/>
    </row>
    <row r="155" spans="1:15" s="142" customFormat="1" ht="38.25" customHeight="1" x14ac:dyDescent="0.2">
      <c r="A155" s="711"/>
      <c r="B155" s="141" t="s">
        <v>816</v>
      </c>
      <c r="C155" s="706"/>
      <c r="D155" s="729"/>
      <c r="E155" s="732"/>
      <c r="F155" s="34"/>
      <c r="G155" s="87" t="s">
        <v>1799</v>
      </c>
      <c r="H155" s="34"/>
      <c r="I155" s="87" t="s">
        <v>1799</v>
      </c>
      <c r="J155" s="34"/>
      <c r="K155" s="34"/>
      <c r="L155" s="87"/>
      <c r="M155" s="87" t="s">
        <v>1799</v>
      </c>
      <c r="N155" s="34"/>
      <c r="O155" s="36"/>
    </row>
    <row r="156" spans="1:15" s="142" customFormat="1" ht="38.25" customHeight="1" x14ac:dyDescent="0.2">
      <c r="A156" s="711"/>
      <c r="B156" s="141" t="s">
        <v>817</v>
      </c>
      <c r="C156" s="706"/>
      <c r="D156" s="729"/>
      <c r="E156" s="732"/>
      <c r="F156" s="34"/>
      <c r="G156" s="87" t="s">
        <v>1799</v>
      </c>
      <c r="H156" s="34"/>
      <c r="I156" s="87" t="s">
        <v>1799</v>
      </c>
      <c r="J156" s="34"/>
      <c r="K156" s="34"/>
      <c r="L156" s="87"/>
      <c r="M156" s="87" t="s">
        <v>1799</v>
      </c>
      <c r="N156" s="34"/>
      <c r="O156" s="36"/>
    </row>
    <row r="157" spans="1:15" s="142" customFormat="1" ht="38.25" customHeight="1" x14ac:dyDescent="0.2">
      <c r="A157" s="711"/>
      <c r="B157" s="141" t="s">
        <v>818</v>
      </c>
      <c r="C157" s="706"/>
      <c r="D157" s="729"/>
      <c r="E157" s="732"/>
      <c r="F157" s="34"/>
      <c r="G157" s="87" t="s">
        <v>1799</v>
      </c>
      <c r="H157" s="34"/>
      <c r="I157" s="87" t="s">
        <v>1799</v>
      </c>
      <c r="J157" s="34"/>
      <c r="K157" s="34"/>
      <c r="L157" s="87"/>
      <c r="M157" s="87" t="s">
        <v>1799</v>
      </c>
      <c r="N157" s="34"/>
      <c r="O157" s="36"/>
    </row>
    <row r="158" spans="1:15" s="142" customFormat="1" ht="38.25" customHeight="1" x14ac:dyDescent="0.2">
      <c r="A158" s="711"/>
      <c r="B158" s="141" t="s">
        <v>500</v>
      </c>
      <c r="C158" s="706"/>
      <c r="D158" s="729"/>
      <c r="E158" s="732"/>
      <c r="F158" s="34"/>
      <c r="G158" s="87" t="s">
        <v>1799</v>
      </c>
      <c r="H158" s="34"/>
      <c r="I158" s="87" t="s">
        <v>1799</v>
      </c>
      <c r="J158" s="34"/>
      <c r="K158" s="34"/>
      <c r="L158" s="87"/>
      <c r="M158" s="87" t="s">
        <v>1799</v>
      </c>
      <c r="N158" s="34"/>
      <c r="O158" s="36"/>
    </row>
    <row r="159" spans="1:15" s="142" customFormat="1" ht="38.25" customHeight="1" x14ac:dyDescent="0.2">
      <c r="A159" s="711"/>
      <c r="B159" s="141" t="s">
        <v>819</v>
      </c>
      <c r="C159" s="706"/>
      <c r="D159" s="729"/>
      <c r="E159" s="732"/>
      <c r="F159" s="34"/>
      <c r="G159" s="87" t="s">
        <v>1799</v>
      </c>
      <c r="H159" s="34"/>
      <c r="I159" s="87" t="s">
        <v>1799</v>
      </c>
      <c r="J159" s="34"/>
      <c r="K159" s="34"/>
      <c r="L159" s="87"/>
      <c r="M159" s="87" t="s">
        <v>1799</v>
      </c>
      <c r="N159" s="34"/>
      <c r="O159" s="36"/>
    </row>
    <row r="160" spans="1:15" s="142" customFormat="1" ht="38.25" customHeight="1" x14ac:dyDescent="0.2">
      <c r="A160" s="711"/>
      <c r="B160" s="141" t="s">
        <v>820</v>
      </c>
      <c r="C160" s="706"/>
      <c r="D160" s="729"/>
      <c r="E160" s="732"/>
      <c r="F160" s="34"/>
      <c r="G160" s="87" t="s">
        <v>1799</v>
      </c>
      <c r="H160" s="34"/>
      <c r="I160" s="87" t="s">
        <v>1799</v>
      </c>
      <c r="J160" s="34"/>
      <c r="K160" s="34"/>
      <c r="L160" s="87" t="s">
        <v>1799</v>
      </c>
      <c r="M160" s="87"/>
      <c r="N160" s="34"/>
      <c r="O160" s="36"/>
    </row>
    <row r="161" spans="1:15" s="142" customFormat="1" ht="38.25" customHeight="1" x14ac:dyDescent="0.2">
      <c r="A161" s="711"/>
      <c r="B161" s="141" t="s">
        <v>821</v>
      </c>
      <c r="C161" s="706"/>
      <c r="D161" s="729"/>
      <c r="E161" s="732"/>
      <c r="F161" s="34"/>
      <c r="G161" s="87" t="s">
        <v>1799</v>
      </c>
      <c r="H161" s="34"/>
      <c r="I161" s="87" t="s">
        <v>1799</v>
      </c>
      <c r="J161" s="34"/>
      <c r="K161" s="34"/>
      <c r="L161" s="87" t="s">
        <v>1799</v>
      </c>
      <c r="M161" s="87"/>
      <c r="N161" s="34"/>
      <c r="O161" s="36"/>
    </row>
    <row r="162" spans="1:15" s="142" customFormat="1" ht="38.25" customHeight="1" x14ac:dyDescent="0.2">
      <c r="A162" s="711"/>
      <c r="B162" s="141" t="s">
        <v>822</v>
      </c>
      <c r="C162" s="706"/>
      <c r="D162" s="729"/>
      <c r="E162" s="732"/>
      <c r="F162" s="34"/>
      <c r="G162" s="87" t="s">
        <v>1799</v>
      </c>
      <c r="H162" s="34"/>
      <c r="I162" s="87" t="s">
        <v>1799</v>
      </c>
      <c r="J162" s="34"/>
      <c r="K162" s="34"/>
      <c r="L162" s="87" t="s">
        <v>1799</v>
      </c>
      <c r="M162" s="87"/>
      <c r="N162" s="34"/>
      <c r="O162" s="36"/>
    </row>
    <row r="163" spans="1:15" s="142" customFormat="1" ht="38.25" customHeight="1" x14ac:dyDescent="0.2">
      <c r="A163" s="711"/>
      <c r="B163" s="141" t="s">
        <v>488</v>
      </c>
      <c r="C163" s="706"/>
      <c r="D163" s="729"/>
      <c r="E163" s="732"/>
      <c r="F163" s="34"/>
      <c r="G163" s="87" t="s">
        <v>1799</v>
      </c>
      <c r="H163" s="34"/>
      <c r="I163" s="87" t="s">
        <v>1799</v>
      </c>
      <c r="J163" s="34"/>
      <c r="K163" s="34"/>
      <c r="L163" s="87" t="s">
        <v>1799</v>
      </c>
      <c r="M163" s="87"/>
      <c r="N163" s="34"/>
      <c r="O163" s="36"/>
    </row>
    <row r="164" spans="1:15" s="142" customFormat="1" ht="38.25" customHeight="1" x14ac:dyDescent="0.2">
      <c r="A164" s="711"/>
      <c r="B164" s="141" t="s">
        <v>823</v>
      </c>
      <c r="C164" s="706"/>
      <c r="D164" s="729"/>
      <c r="E164" s="732"/>
      <c r="F164" s="34"/>
      <c r="G164" s="87" t="s">
        <v>1799</v>
      </c>
      <c r="H164" s="34"/>
      <c r="I164" s="87" t="s">
        <v>1799</v>
      </c>
      <c r="J164" s="34"/>
      <c r="K164" s="34"/>
      <c r="L164" s="87" t="s">
        <v>1799</v>
      </c>
      <c r="M164" s="87"/>
      <c r="N164" s="34"/>
      <c r="O164" s="36"/>
    </row>
    <row r="165" spans="1:15" s="142" customFormat="1" ht="38.25" customHeight="1" x14ac:dyDescent="0.2">
      <c r="A165" s="711"/>
      <c r="B165" s="141" t="s">
        <v>824</v>
      </c>
      <c r="C165" s="706"/>
      <c r="D165" s="729"/>
      <c r="E165" s="732"/>
      <c r="F165" s="34"/>
      <c r="G165" s="87" t="s">
        <v>1799</v>
      </c>
      <c r="H165" s="34"/>
      <c r="I165" s="87" t="s">
        <v>1799</v>
      </c>
      <c r="J165" s="34"/>
      <c r="K165" s="34"/>
      <c r="L165" s="87" t="s">
        <v>1799</v>
      </c>
      <c r="M165" s="87"/>
      <c r="N165" s="34"/>
      <c r="O165" s="36"/>
    </row>
    <row r="166" spans="1:15" s="142" customFormat="1" ht="38.25" customHeight="1" x14ac:dyDescent="0.2">
      <c r="A166" s="711"/>
      <c r="B166" s="141" t="s">
        <v>825</v>
      </c>
      <c r="C166" s="706"/>
      <c r="D166" s="729"/>
      <c r="E166" s="732"/>
      <c r="F166" s="34"/>
      <c r="G166" s="87" t="s">
        <v>1799</v>
      </c>
      <c r="H166" s="34"/>
      <c r="I166" s="87" t="s">
        <v>1799</v>
      </c>
      <c r="J166" s="34"/>
      <c r="K166" s="34"/>
      <c r="L166" s="87" t="s">
        <v>1799</v>
      </c>
      <c r="M166" s="87"/>
      <c r="N166" s="34"/>
      <c r="O166" s="36"/>
    </row>
    <row r="167" spans="1:15" s="142" customFormat="1" ht="38.25" customHeight="1" x14ac:dyDescent="0.2">
      <c r="A167" s="711"/>
      <c r="B167" s="141" t="s">
        <v>826</v>
      </c>
      <c r="C167" s="706"/>
      <c r="D167" s="729"/>
      <c r="E167" s="732"/>
      <c r="F167" s="34"/>
      <c r="G167" s="87" t="s">
        <v>1799</v>
      </c>
      <c r="H167" s="34"/>
      <c r="I167" s="87" t="s">
        <v>1799</v>
      </c>
      <c r="J167" s="34"/>
      <c r="K167" s="34"/>
      <c r="L167" s="87" t="s">
        <v>1799</v>
      </c>
      <c r="M167" s="87"/>
      <c r="N167" s="34"/>
      <c r="O167" s="36"/>
    </row>
    <row r="168" spans="1:15" s="142" customFormat="1" ht="38.25" customHeight="1" x14ac:dyDescent="0.2">
      <c r="A168" s="711"/>
      <c r="B168" s="141" t="s">
        <v>827</v>
      </c>
      <c r="C168" s="706"/>
      <c r="D168" s="729"/>
      <c r="E168" s="732"/>
      <c r="F168" s="34"/>
      <c r="G168" s="87" t="s">
        <v>1799</v>
      </c>
      <c r="H168" s="34"/>
      <c r="I168" s="87" t="s">
        <v>1799</v>
      </c>
      <c r="J168" s="34"/>
      <c r="K168" s="34"/>
      <c r="L168" s="87" t="s">
        <v>1799</v>
      </c>
      <c r="M168" s="87"/>
      <c r="N168" s="34"/>
      <c r="O168" s="36"/>
    </row>
    <row r="169" spans="1:15" s="142" customFormat="1" ht="38.25" customHeight="1" x14ac:dyDescent="0.2">
      <c r="A169" s="711"/>
      <c r="B169" s="141" t="s">
        <v>828</v>
      </c>
      <c r="C169" s="706"/>
      <c r="D169" s="729"/>
      <c r="E169" s="732"/>
      <c r="F169" s="34"/>
      <c r="G169" s="87" t="s">
        <v>1799</v>
      </c>
      <c r="H169" s="34"/>
      <c r="I169" s="87" t="s">
        <v>1799</v>
      </c>
      <c r="J169" s="34"/>
      <c r="K169" s="34"/>
      <c r="L169" s="87"/>
      <c r="M169" s="87" t="s">
        <v>1799</v>
      </c>
      <c r="N169" s="34"/>
      <c r="O169" s="36"/>
    </row>
    <row r="170" spans="1:15" s="142" customFormat="1" ht="38.25" customHeight="1" x14ac:dyDescent="0.2">
      <c r="A170" s="711"/>
      <c r="B170" s="141" t="s">
        <v>829</v>
      </c>
      <c r="C170" s="706"/>
      <c r="D170" s="729"/>
      <c r="E170" s="732"/>
      <c r="F170" s="34"/>
      <c r="G170" s="87" t="s">
        <v>1799</v>
      </c>
      <c r="H170" s="34"/>
      <c r="I170" s="87" t="s">
        <v>1799</v>
      </c>
      <c r="J170" s="34"/>
      <c r="K170" s="34"/>
      <c r="L170" s="87"/>
      <c r="M170" s="87" t="s">
        <v>1799</v>
      </c>
      <c r="N170" s="34"/>
      <c r="O170" s="36"/>
    </row>
    <row r="171" spans="1:15" s="142" customFormat="1" ht="38.25" customHeight="1" x14ac:dyDescent="0.2">
      <c r="A171" s="711"/>
      <c r="B171" s="141" t="s">
        <v>830</v>
      </c>
      <c r="C171" s="706"/>
      <c r="D171" s="729"/>
      <c r="E171" s="732"/>
      <c r="F171" s="34"/>
      <c r="G171" s="87" t="s">
        <v>1799</v>
      </c>
      <c r="H171" s="34"/>
      <c r="I171" s="87" t="s">
        <v>1799</v>
      </c>
      <c r="J171" s="34"/>
      <c r="K171" s="34"/>
      <c r="L171" s="87"/>
      <c r="M171" s="87" t="s">
        <v>1799</v>
      </c>
      <c r="N171" s="34"/>
      <c r="O171" s="36"/>
    </row>
    <row r="172" spans="1:15" s="142" customFormat="1" ht="38.25" customHeight="1" x14ac:dyDescent="0.2">
      <c r="A172" s="711"/>
      <c r="B172" s="141" t="s">
        <v>531</v>
      </c>
      <c r="C172" s="706"/>
      <c r="D172" s="729"/>
      <c r="E172" s="732"/>
      <c r="F172" s="34"/>
      <c r="G172" s="87" t="s">
        <v>1799</v>
      </c>
      <c r="H172" s="34"/>
      <c r="I172" s="87" t="s">
        <v>1799</v>
      </c>
      <c r="J172" s="34"/>
      <c r="K172" s="34"/>
      <c r="L172" s="87"/>
      <c r="M172" s="87" t="s">
        <v>1799</v>
      </c>
      <c r="N172" s="34"/>
      <c r="O172" s="36"/>
    </row>
    <row r="173" spans="1:15" s="142" customFormat="1" ht="38.25" customHeight="1" x14ac:dyDescent="0.2">
      <c r="A173" s="711"/>
      <c r="B173" s="141" t="s">
        <v>831</v>
      </c>
      <c r="C173" s="706"/>
      <c r="D173" s="729"/>
      <c r="E173" s="732"/>
      <c r="F173" s="34"/>
      <c r="G173" s="87" t="s">
        <v>1799</v>
      </c>
      <c r="H173" s="34"/>
      <c r="I173" s="87" t="s">
        <v>1799</v>
      </c>
      <c r="J173" s="34"/>
      <c r="K173" s="34"/>
      <c r="L173" s="87"/>
      <c r="M173" s="87" t="s">
        <v>1799</v>
      </c>
      <c r="N173" s="34"/>
      <c r="O173" s="36"/>
    </row>
    <row r="174" spans="1:15" s="142" customFormat="1" ht="38.25" customHeight="1" x14ac:dyDescent="0.2">
      <c r="A174" s="711"/>
      <c r="B174" s="141" t="s">
        <v>832</v>
      </c>
      <c r="C174" s="706"/>
      <c r="D174" s="729"/>
      <c r="E174" s="732"/>
      <c r="F174" s="34"/>
      <c r="G174" s="87" t="s">
        <v>1799</v>
      </c>
      <c r="H174" s="34"/>
      <c r="I174" s="87" t="s">
        <v>1799</v>
      </c>
      <c r="J174" s="34"/>
      <c r="K174" s="34"/>
      <c r="L174" s="87"/>
      <c r="M174" s="87" t="s">
        <v>1799</v>
      </c>
      <c r="N174" s="34"/>
      <c r="O174" s="36"/>
    </row>
    <row r="175" spans="1:15" s="142" customFormat="1" ht="38.25" customHeight="1" x14ac:dyDescent="0.2">
      <c r="A175" s="711"/>
      <c r="B175" s="141" t="s">
        <v>833</v>
      </c>
      <c r="C175" s="706"/>
      <c r="D175" s="729"/>
      <c r="E175" s="732"/>
      <c r="F175" s="34"/>
      <c r="G175" s="87" t="s">
        <v>1799</v>
      </c>
      <c r="H175" s="34"/>
      <c r="I175" s="87" t="s">
        <v>1799</v>
      </c>
      <c r="J175" s="34"/>
      <c r="K175" s="34"/>
      <c r="L175" s="87"/>
      <c r="M175" s="87" t="s">
        <v>1799</v>
      </c>
      <c r="N175" s="34"/>
      <c r="O175" s="36"/>
    </row>
    <row r="176" spans="1:15" s="142" customFormat="1" ht="38.25" customHeight="1" x14ac:dyDescent="0.2">
      <c r="A176" s="711"/>
      <c r="B176" s="141" t="s">
        <v>105</v>
      </c>
      <c r="C176" s="706"/>
      <c r="D176" s="729"/>
      <c r="E176" s="732"/>
      <c r="F176" s="34"/>
      <c r="G176" s="87" t="s">
        <v>1799</v>
      </c>
      <c r="H176" s="34"/>
      <c r="I176" s="87" t="s">
        <v>1799</v>
      </c>
      <c r="J176" s="34"/>
      <c r="K176" s="34"/>
      <c r="L176" s="87"/>
      <c r="M176" s="87" t="s">
        <v>1799</v>
      </c>
      <c r="N176" s="34"/>
      <c r="O176" s="36"/>
    </row>
    <row r="177" spans="1:15" s="142" customFormat="1" ht="38.25" customHeight="1" x14ac:dyDescent="0.2">
      <c r="A177" s="711"/>
      <c r="B177" s="141" t="s">
        <v>834</v>
      </c>
      <c r="C177" s="706"/>
      <c r="D177" s="729"/>
      <c r="E177" s="732"/>
      <c r="F177" s="34"/>
      <c r="G177" s="87" t="s">
        <v>1799</v>
      </c>
      <c r="H177" s="34"/>
      <c r="I177" s="87" t="s">
        <v>1799</v>
      </c>
      <c r="J177" s="34"/>
      <c r="K177" s="34"/>
      <c r="L177" s="87" t="s">
        <v>1799</v>
      </c>
      <c r="M177" s="87"/>
      <c r="N177" s="34"/>
      <c r="O177" s="36"/>
    </row>
    <row r="178" spans="1:15" s="142" customFormat="1" ht="38.25" customHeight="1" x14ac:dyDescent="0.2">
      <c r="A178" s="711"/>
      <c r="B178" s="141" t="s">
        <v>518</v>
      </c>
      <c r="C178" s="706"/>
      <c r="D178" s="729"/>
      <c r="E178" s="732"/>
      <c r="F178" s="34"/>
      <c r="G178" s="87" t="s">
        <v>1799</v>
      </c>
      <c r="H178" s="34"/>
      <c r="I178" s="87" t="s">
        <v>1799</v>
      </c>
      <c r="J178" s="34"/>
      <c r="K178" s="34"/>
      <c r="L178" s="87" t="s">
        <v>1799</v>
      </c>
      <c r="M178" s="87"/>
      <c r="N178" s="34"/>
      <c r="O178" s="36"/>
    </row>
    <row r="179" spans="1:15" s="142" customFormat="1" ht="38.25" customHeight="1" x14ac:dyDescent="0.2">
      <c r="A179" s="711"/>
      <c r="B179" s="141" t="s">
        <v>835</v>
      </c>
      <c r="C179" s="706"/>
      <c r="D179" s="729"/>
      <c r="E179" s="732"/>
      <c r="F179" s="34"/>
      <c r="G179" s="87" t="s">
        <v>1799</v>
      </c>
      <c r="H179" s="34"/>
      <c r="I179" s="87" t="s">
        <v>1799</v>
      </c>
      <c r="J179" s="34"/>
      <c r="K179" s="34"/>
      <c r="L179" s="87" t="s">
        <v>1799</v>
      </c>
      <c r="M179" s="87"/>
      <c r="N179" s="34"/>
      <c r="O179" s="36"/>
    </row>
    <row r="180" spans="1:15" s="142" customFormat="1" ht="38.25" customHeight="1" x14ac:dyDescent="0.2">
      <c r="A180" s="711"/>
      <c r="B180" s="141" t="s">
        <v>836</v>
      </c>
      <c r="C180" s="706"/>
      <c r="D180" s="729"/>
      <c r="E180" s="732"/>
      <c r="F180" s="34"/>
      <c r="G180" s="87" t="s">
        <v>1799</v>
      </c>
      <c r="H180" s="34"/>
      <c r="I180" s="87" t="s">
        <v>1799</v>
      </c>
      <c r="J180" s="34"/>
      <c r="K180" s="34"/>
      <c r="L180" s="87" t="s">
        <v>1799</v>
      </c>
      <c r="M180" s="87"/>
      <c r="N180" s="34"/>
      <c r="O180" s="36"/>
    </row>
    <row r="181" spans="1:15" s="142" customFormat="1" ht="38.25" customHeight="1" x14ac:dyDescent="0.2">
      <c r="A181" s="711"/>
      <c r="B181" s="141" t="s">
        <v>837</v>
      </c>
      <c r="C181" s="706"/>
      <c r="D181" s="729"/>
      <c r="E181" s="732"/>
      <c r="F181" s="34"/>
      <c r="G181" s="87" t="s">
        <v>1799</v>
      </c>
      <c r="H181" s="34"/>
      <c r="I181" s="87" t="s">
        <v>1799</v>
      </c>
      <c r="J181" s="34"/>
      <c r="K181" s="34"/>
      <c r="L181" s="87" t="s">
        <v>1799</v>
      </c>
      <c r="M181" s="87"/>
      <c r="N181" s="34"/>
      <c r="O181" s="36"/>
    </row>
    <row r="182" spans="1:15" s="142" customFormat="1" ht="38.25" customHeight="1" x14ac:dyDescent="0.2">
      <c r="A182" s="711"/>
      <c r="B182" s="141" t="s">
        <v>838</v>
      </c>
      <c r="C182" s="706"/>
      <c r="D182" s="729"/>
      <c r="E182" s="732"/>
      <c r="F182" s="34"/>
      <c r="G182" s="87" t="s">
        <v>1799</v>
      </c>
      <c r="H182" s="34"/>
      <c r="I182" s="87" t="s">
        <v>1799</v>
      </c>
      <c r="J182" s="34"/>
      <c r="K182" s="34"/>
      <c r="L182" s="87"/>
      <c r="M182" s="87"/>
      <c r="N182" s="34"/>
      <c r="O182" s="36"/>
    </row>
    <row r="183" spans="1:15" s="142" customFormat="1" ht="38.25" customHeight="1" x14ac:dyDescent="0.2">
      <c r="A183" s="711"/>
      <c r="B183" s="141" t="s">
        <v>839</v>
      </c>
      <c r="C183" s="706"/>
      <c r="D183" s="729"/>
      <c r="E183" s="732"/>
      <c r="F183" s="34"/>
      <c r="G183" s="87" t="s">
        <v>1799</v>
      </c>
      <c r="H183" s="34"/>
      <c r="I183" s="87" t="s">
        <v>1799</v>
      </c>
      <c r="J183" s="34"/>
      <c r="K183" s="34"/>
      <c r="L183" s="87"/>
      <c r="M183" s="87" t="s">
        <v>1799</v>
      </c>
      <c r="N183" s="34"/>
      <c r="O183" s="36"/>
    </row>
    <row r="184" spans="1:15" s="142" customFormat="1" ht="38.25" customHeight="1" x14ac:dyDescent="0.2">
      <c r="A184" s="711"/>
      <c r="B184" s="141" t="s">
        <v>840</v>
      </c>
      <c r="C184" s="706"/>
      <c r="D184" s="729"/>
      <c r="E184" s="732"/>
      <c r="F184" s="34"/>
      <c r="G184" s="87" t="s">
        <v>1799</v>
      </c>
      <c r="H184" s="34"/>
      <c r="I184" s="87" t="s">
        <v>1799</v>
      </c>
      <c r="J184" s="34"/>
      <c r="K184" s="34"/>
      <c r="L184" s="87"/>
      <c r="M184" s="87" t="s">
        <v>1799</v>
      </c>
      <c r="N184" s="34"/>
      <c r="O184" s="36"/>
    </row>
    <row r="185" spans="1:15" s="142" customFormat="1" ht="38.25" customHeight="1" x14ac:dyDescent="0.2">
      <c r="A185" s="711"/>
      <c r="B185" s="141" t="s">
        <v>510</v>
      </c>
      <c r="C185" s="706"/>
      <c r="D185" s="729"/>
      <c r="E185" s="732"/>
      <c r="F185" s="34"/>
      <c r="G185" s="87" t="s">
        <v>1799</v>
      </c>
      <c r="H185" s="34"/>
      <c r="I185" s="87" t="s">
        <v>1799</v>
      </c>
      <c r="J185" s="34"/>
      <c r="K185" s="34"/>
      <c r="L185" s="87"/>
      <c r="M185" s="87" t="s">
        <v>1799</v>
      </c>
      <c r="N185" s="34"/>
      <c r="O185" s="36"/>
    </row>
    <row r="186" spans="1:15" s="142" customFormat="1" ht="33.75" customHeight="1" x14ac:dyDescent="0.2">
      <c r="A186" s="711" t="s">
        <v>2471</v>
      </c>
      <c r="B186" s="141" t="s">
        <v>841</v>
      </c>
      <c r="C186" s="706" t="s">
        <v>4909</v>
      </c>
      <c r="D186" s="180">
        <v>110</v>
      </c>
      <c r="E186" s="181">
        <v>5452</v>
      </c>
      <c r="F186" s="34"/>
      <c r="G186" s="87" t="s">
        <v>1799</v>
      </c>
      <c r="H186" s="34"/>
      <c r="I186" s="87" t="s">
        <v>1799</v>
      </c>
      <c r="J186" s="34"/>
      <c r="K186" s="34"/>
      <c r="L186" s="87"/>
      <c r="M186" s="87" t="s">
        <v>1799</v>
      </c>
      <c r="N186" s="34"/>
      <c r="O186" s="36"/>
    </row>
    <row r="187" spans="1:15" s="142" customFormat="1" ht="33.75" customHeight="1" x14ac:dyDescent="0.2">
      <c r="A187" s="711"/>
      <c r="B187" s="141" t="s">
        <v>842</v>
      </c>
      <c r="C187" s="706"/>
      <c r="D187" s="180">
        <v>145</v>
      </c>
      <c r="E187" s="181">
        <v>5453</v>
      </c>
      <c r="F187" s="34"/>
      <c r="G187" s="87" t="s">
        <v>1799</v>
      </c>
      <c r="H187" s="34"/>
      <c r="I187" s="87" t="s">
        <v>1799</v>
      </c>
      <c r="J187" s="34"/>
      <c r="K187" s="34"/>
      <c r="L187" s="87" t="s">
        <v>1799</v>
      </c>
      <c r="M187" s="87"/>
      <c r="N187" s="34"/>
      <c r="O187" s="36"/>
    </row>
    <row r="188" spans="1:15" s="142" customFormat="1" ht="48.75" customHeight="1" x14ac:dyDescent="0.2">
      <c r="A188" s="182" t="s">
        <v>2472</v>
      </c>
      <c r="B188" s="151" t="s">
        <v>843</v>
      </c>
      <c r="C188" s="151" t="s">
        <v>4910</v>
      </c>
      <c r="D188" s="183">
        <v>1744.05</v>
      </c>
      <c r="E188" s="184">
        <v>5509</v>
      </c>
      <c r="F188" s="34"/>
      <c r="G188" s="87" t="s">
        <v>1799</v>
      </c>
      <c r="H188" s="34"/>
      <c r="I188" s="87" t="s">
        <v>1799</v>
      </c>
      <c r="J188" s="34"/>
      <c r="K188" s="34"/>
      <c r="L188" s="87" t="s">
        <v>1799</v>
      </c>
      <c r="M188" s="87"/>
      <c r="N188" s="34"/>
      <c r="O188" s="36"/>
    </row>
    <row r="189" spans="1:15" s="142" customFormat="1" ht="45.75" customHeight="1" x14ac:dyDescent="0.2">
      <c r="A189" s="711" t="s">
        <v>2473</v>
      </c>
      <c r="B189" s="141" t="s">
        <v>83</v>
      </c>
      <c r="C189" s="706" t="s">
        <v>4869</v>
      </c>
      <c r="D189" s="180">
        <v>255.67</v>
      </c>
      <c r="E189" s="181">
        <v>5511</v>
      </c>
      <c r="F189" s="34"/>
      <c r="G189" s="87" t="s">
        <v>1799</v>
      </c>
      <c r="H189" s="34"/>
      <c r="I189" s="87" t="s">
        <v>1799</v>
      </c>
      <c r="J189" s="34"/>
      <c r="K189" s="34"/>
      <c r="L189" s="87" t="s">
        <v>1799</v>
      </c>
      <c r="M189" s="87"/>
      <c r="N189" s="34"/>
      <c r="O189" s="36"/>
    </row>
    <row r="190" spans="1:15" s="142" customFormat="1" ht="45.75" customHeight="1" x14ac:dyDescent="0.2">
      <c r="A190" s="711"/>
      <c r="B190" s="141" t="s">
        <v>67</v>
      </c>
      <c r="C190" s="706"/>
      <c r="D190" s="180">
        <v>275.44</v>
      </c>
      <c r="E190" s="181">
        <v>5510</v>
      </c>
      <c r="F190" s="34"/>
      <c r="G190" s="87" t="s">
        <v>1799</v>
      </c>
      <c r="H190" s="34"/>
      <c r="I190" s="87" t="s">
        <v>1799</v>
      </c>
      <c r="J190" s="34"/>
      <c r="K190" s="34"/>
      <c r="L190" s="87" t="s">
        <v>1799</v>
      </c>
      <c r="M190" s="87"/>
      <c r="N190" s="34"/>
      <c r="O190" s="36"/>
    </row>
    <row r="191" spans="1:15" s="142" customFormat="1" ht="27.75" customHeight="1" x14ac:dyDescent="0.2">
      <c r="A191" s="728" t="s">
        <v>2474</v>
      </c>
      <c r="B191" s="151" t="s">
        <v>74</v>
      </c>
      <c r="C191" s="705" t="s">
        <v>3401</v>
      </c>
      <c r="D191" s="183">
        <v>471.6</v>
      </c>
      <c r="E191" s="184">
        <v>5512</v>
      </c>
      <c r="F191" s="34"/>
      <c r="G191" s="87" t="s">
        <v>1799</v>
      </c>
      <c r="H191" s="34"/>
      <c r="I191" s="87" t="s">
        <v>1799</v>
      </c>
      <c r="J191" s="34"/>
      <c r="K191" s="34"/>
      <c r="L191" s="87"/>
      <c r="M191" s="87" t="s">
        <v>1799</v>
      </c>
      <c r="N191" s="34"/>
      <c r="O191" s="36"/>
    </row>
    <row r="192" spans="1:15" s="142" customFormat="1" ht="27.75" customHeight="1" x14ac:dyDescent="0.2">
      <c r="A192" s="728"/>
      <c r="B192" s="151" t="s">
        <v>733</v>
      </c>
      <c r="C192" s="705"/>
      <c r="D192" s="183">
        <v>2830.3</v>
      </c>
      <c r="E192" s="184">
        <v>5513</v>
      </c>
      <c r="F192" s="34"/>
      <c r="G192" s="87" t="s">
        <v>1799</v>
      </c>
      <c r="H192" s="34"/>
      <c r="I192" s="87" t="s">
        <v>1799</v>
      </c>
      <c r="J192" s="34"/>
      <c r="K192" s="34"/>
      <c r="L192" s="87"/>
      <c r="M192" s="87" t="s">
        <v>1799</v>
      </c>
      <c r="N192" s="34"/>
      <c r="O192" s="36"/>
    </row>
    <row r="193" spans="1:15" s="142" customFormat="1" ht="27.75" customHeight="1" x14ac:dyDescent="0.2">
      <c r="A193" s="728"/>
      <c r="B193" s="151" t="s">
        <v>749</v>
      </c>
      <c r="C193" s="705"/>
      <c r="D193" s="183">
        <v>2416.8000000000002</v>
      </c>
      <c r="E193" s="184">
        <v>5514</v>
      </c>
      <c r="F193" s="34"/>
      <c r="G193" s="87" t="s">
        <v>1799</v>
      </c>
      <c r="H193" s="34"/>
      <c r="I193" s="87" t="s">
        <v>1799</v>
      </c>
      <c r="J193" s="34"/>
      <c r="K193" s="34"/>
      <c r="L193" s="87"/>
      <c r="M193" s="87" t="s">
        <v>1799</v>
      </c>
      <c r="N193" s="34"/>
      <c r="O193" s="36"/>
    </row>
    <row r="194" spans="1:15" s="142" customFormat="1" ht="36.75" customHeight="1" x14ac:dyDescent="0.2">
      <c r="A194" s="182" t="s">
        <v>2475</v>
      </c>
      <c r="B194" s="151" t="s">
        <v>844</v>
      </c>
      <c r="C194" s="151" t="s">
        <v>4911</v>
      </c>
      <c r="D194" s="183">
        <v>320.39999999999998</v>
      </c>
      <c r="E194" s="184">
        <v>5515</v>
      </c>
      <c r="F194" s="34"/>
      <c r="G194" s="87" t="s">
        <v>1799</v>
      </c>
      <c r="H194" s="34"/>
      <c r="I194" s="87" t="s">
        <v>1799</v>
      </c>
      <c r="J194" s="34"/>
      <c r="K194" s="34"/>
      <c r="L194" s="87"/>
      <c r="M194" s="87" t="s">
        <v>1799</v>
      </c>
      <c r="N194" s="34"/>
      <c r="O194" s="36"/>
    </row>
    <row r="195" spans="1:15" s="142" customFormat="1" ht="36.75" customHeight="1" x14ac:dyDescent="0.2">
      <c r="A195" s="711" t="s">
        <v>2476</v>
      </c>
      <c r="B195" s="141" t="s">
        <v>83</v>
      </c>
      <c r="C195" s="706" t="s">
        <v>4869</v>
      </c>
      <c r="D195" s="180">
        <v>170.45</v>
      </c>
      <c r="E195" s="181">
        <v>5517</v>
      </c>
      <c r="F195" s="34"/>
      <c r="G195" s="87" t="s">
        <v>1799</v>
      </c>
      <c r="H195" s="34"/>
      <c r="I195" s="87" t="s">
        <v>1799</v>
      </c>
      <c r="J195" s="34"/>
      <c r="K195" s="34"/>
      <c r="L195" s="87"/>
      <c r="M195" s="87" t="s">
        <v>1799</v>
      </c>
      <c r="N195" s="34"/>
      <c r="O195" s="36"/>
    </row>
    <row r="196" spans="1:15" s="142" customFormat="1" ht="36.75" customHeight="1" x14ac:dyDescent="0.2">
      <c r="A196" s="711"/>
      <c r="B196" s="141" t="s">
        <v>67</v>
      </c>
      <c r="C196" s="706"/>
      <c r="D196" s="180">
        <v>169.5</v>
      </c>
      <c r="E196" s="181">
        <v>5516</v>
      </c>
      <c r="F196" s="34"/>
      <c r="G196" s="87" t="s">
        <v>1799</v>
      </c>
      <c r="H196" s="34"/>
      <c r="I196" s="87" t="s">
        <v>1799</v>
      </c>
      <c r="J196" s="34"/>
      <c r="K196" s="34"/>
      <c r="L196" s="87"/>
      <c r="M196" s="87" t="s">
        <v>1799</v>
      </c>
      <c r="N196" s="34"/>
      <c r="O196" s="36"/>
    </row>
    <row r="197" spans="1:15" s="142" customFormat="1" ht="36.75" customHeight="1" x14ac:dyDescent="0.2">
      <c r="A197" s="182" t="s">
        <v>2477</v>
      </c>
      <c r="B197" s="151" t="s">
        <v>753</v>
      </c>
      <c r="C197" s="151" t="s">
        <v>4766</v>
      </c>
      <c r="D197" s="183">
        <v>1116.95</v>
      </c>
      <c r="E197" s="184">
        <v>5526</v>
      </c>
      <c r="F197" s="34"/>
      <c r="G197" s="87" t="s">
        <v>1799</v>
      </c>
      <c r="H197" s="34"/>
      <c r="I197" s="87" t="s">
        <v>1799</v>
      </c>
      <c r="J197" s="34"/>
      <c r="K197" s="34"/>
      <c r="L197" s="87"/>
      <c r="M197" s="87" t="s">
        <v>1799</v>
      </c>
      <c r="N197" s="34"/>
      <c r="O197" s="36"/>
    </row>
    <row r="198" spans="1:15" s="142" customFormat="1" ht="27.75" customHeight="1" x14ac:dyDescent="0.2">
      <c r="A198" s="728" t="s">
        <v>2478</v>
      </c>
      <c r="B198" s="151" t="s">
        <v>845</v>
      </c>
      <c r="C198" s="705" t="s">
        <v>3398</v>
      </c>
      <c r="D198" s="183">
        <v>513.79999999999995</v>
      </c>
      <c r="E198" s="184">
        <v>5524</v>
      </c>
      <c r="F198" s="34"/>
      <c r="G198" s="87" t="s">
        <v>1799</v>
      </c>
      <c r="H198" s="34"/>
      <c r="I198" s="87" t="s">
        <v>1799</v>
      </c>
      <c r="J198" s="34"/>
      <c r="K198" s="34"/>
      <c r="L198" s="87"/>
      <c r="M198" s="87" t="s">
        <v>1799</v>
      </c>
      <c r="N198" s="34"/>
      <c r="O198" s="36"/>
    </row>
    <row r="199" spans="1:15" s="142" customFormat="1" ht="27.75" customHeight="1" x14ac:dyDescent="0.2">
      <c r="A199" s="728"/>
      <c r="B199" s="151" t="s">
        <v>845</v>
      </c>
      <c r="C199" s="705"/>
      <c r="D199" s="183">
        <v>67</v>
      </c>
      <c r="E199" s="184">
        <v>5525</v>
      </c>
      <c r="F199" s="34"/>
      <c r="G199" s="87" t="s">
        <v>1799</v>
      </c>
      <c r="H199" s="34"/>
      <c r="I199" s="87" t="s">
        <v>1799</v>
      </c>
      <c r="J199" s="34"/>
      <c r="K199" s="34"/>
      <c r="L199" s="87"/>
      <c r="M199" s="87" t="s">
        <v>1799</v>
      </c>
      <c r="N199" s="34"/>
      <c r="O199" s="36"/>
    </row>
    <row r="200" spans="1:15" s="142" customFormat="1" ht="27.75" customHeight="1" x14ac:dyDescent="0.2">
      <c r="A200" s="728"/>
      <c r="B200" s="151" t="s">
        <v>846</v>
      </c>
      <c r="C200" s="705"/>
      <c r="D200" s="183">
        <v>1839.61</v>
      </c>
      <c r="E200" s="184">
        <v>5518</v>
      </c>
      <c r="F200" s="34"/>
      <c r="G200" s="87" t="s">
        <v>1799</v>
      </c>
      <c r="H200" s="34"/>
      <c r="I200" s="87" t="s">
        <v>1799</v>
      </c>
      <c r="J200" s="34"/>
      <c r="K200" s="34"/>
      <c r="L200" s="87"/>
      <c r="M200" s="87" t="s">
        <v>1799</v>
      </c>
      <c r="N200" s="34"/>
      <c r="O200" s="36"/>
    </row>
    <row r="201" spans="1:15" s="142" customFormat="1" ht="27.75" customHeight="1" x14ac:dyDescent="0.2">
      <c r="A201" s="728"/>
      <c r="B201" s="151" t="s">
        <v>846</v>
      </c>
      <c r="C201" s="705"/>
      <c r="D201" s="183">
        <v>78.5</v>
      </c>
      <c r="E201" s="184">
        <v>5519</v>
      </c>
      <c r="F201" s="34"/>
      <c r="G201" s="87" t="s">
        <v>1799</v>
      </c>
      <c r="H201" s="34"/>
      <c r="I201" s="87" t="s">
        <v>1799</v>
      </c>
      <c r="J201" s="34"/>
      <c r="K201" s="34"/>
      <c r="L201" s="87" t="s">
        <v>1799</v>
      </c>
      <c r="M201" s="87"/>
      <c r="N201" s="34"/>
      <c r="O201" s="36"/>
    </row>
    <row r="202" spans="1:15" s="142" customFormat="1" ht="27.75" customHeight="1" x14ac:dyDescent="0.2">
      <c r="A202" s="728"/>
      <c r="B202" s="151" t="s">
        <v>847</v>
      </c>
      <c r="C202" s="705"/>
      <c r="D202" s="183">
        <v>3995.4</v>
      </c>
      <c r="E202" s="184">
        <v>5522</v>
      </c>
      <c r="F202" s="34"/>
      <c r="G202" s="87" t="s">
        <v>1799</v>
      </c>
      <c r="H202" s="34"/>
      <c r="I202" s="87" t="s">
        <v>1799</v>
      </c>
      <c r="J202" s="34"/>
      <c r="K202" s="34"/>
      <c r="L202" s="87" t="s">
        <v>1799</v>
      </c>
      <c r="M202" s="87"/>
      <c r="N202" s="34"/>
      <c r="O202" s="36"/>
    </row>
    <row r="203" spans="1:15" s="142" customFormat="1" ht="27.75" customHeight="1" x14ac:dyDescent="0.2">
      <c r="A203" s="728"/>
      <c r="B203" s="151" t="s">
        <v>847</v>
      </c>
      <c r="C203" s="705"/>
      <c r="D203" s="183">
        <v>362</v>
      </c>
      <c r="E203" s="184">
        <v>5523</v>
      </c>
      <c r="F203" s="34"/>
      <c r="G203" s="87" t="s">
        <v>1799</v>
      </c>
      <c r="H203" s="34"/>
      <c r="I203" s="87" t="s">
        <v>1799</v>
      </c>
      <c r="J203" s="34"/>
      <c r="K203" s="34"/>
      <c r="L203" s="87" t="s">
        <v>1799</v>
      </c>
      <c r="M203" s="87"/>
      <c r="N203" s="34"/>
      <c r="O203" s="36"/>
    </row>
    <row r="204" spans="1:15" s="142" customFormat="1" ht="27.75" customHeight="1" x14ac:dyDescent="0.2">
      <c r="A204" s="728"/>
      <c r="B204" s="151" t="s">
        <v>848</v>
      </c>
      <c r="C204" s="705"/>
      <c r="D204" s="183">
        <v>859.71</v>
      </c>
      <c r="E204" s="184">
        <v>5520</v>
      </c>
      <c r="F204" s="34"/>
      <c r="G204" s="87" t="s">
        <v>1799</v>
      </c>
      <c r="H204" s="34"/>
      <c r="I204" s="87" t="s">
        <v>1799</v>
      </c>
      <c r="J204" s="34"/>
      <c r="K204" s="34"/>
      <c r="L204" s="87" t="s">
        <v>1799</v>
      </c>
      <c r="M204" s="87"/>
      <c r="N204" s="34"/>
      <c r="O204" s="36"/>
    </row>
    <row r="205" spans="1:15" s="142" customFormat="1" ht="27.75" customHeight="1" x14ac:dyDescent="0.2">
      <c r="A205" s="728"/>
      <c r="B205" s="151" t="s">
        <v>848</v>
      </c>
      <c r="C205" s="705"/>
      <c r="D205" s="183">
        <v>502</v>
      </c>
      <c r="E205" s="184">
        <v>5521</v>
      </c>
      <c r="F205" s="34"/>
      <c r="G205" s="87" t="s">
        <v>1799</v>
      </c>
      <c r="H205" s="34"/>
      <c r="I205" s="87" t="s">
        <v>1799</v>
      </c>
      <c r="J205" s="34"/>
      <c r="K205" s="34"/>
      <c r="L205" s="87" t="s">
        <v>1799</v>
      </c>
      <c r="M205" s="87"/>
      <c r="N205" s="34"/>
      <c r="O205" s="36"/>
    </row>
    <row r="206" spans="1:15" s="142" customFormat="1" ht="47.25" customHeight="1" x14ac:dyDescent="0.2">
      <c r="A206" s="182" t="s">
        <v>1801</v>
      </c>
      <c r="B206" s="151" t="s">
        <v>849</v>
      </c>
      <c r="C206" s="151" t="s">
        <v>4912</v>
      </c>
      <c r="D206" s="183">
        <v>3300</v>
      </c>
      <c r="E206" s="184">
        <v>5531</v>
      </c>
      <c r="F206" s="34"/>
      <c r="G206" s="87" t="s">
        <v>1799</v>
      </c>
      <c r="H206" s="34"/>
      <c r="I206" s="87" t="s">
        <v>1799</v>
      </c>
      <c r="J206" s="34"/>
      <c r="K206" s="34"/>
      <c r="L206" s="87" t="s">
        <v>1799</v>
      </c>
      <c r="M206" s="87"/>
      <c r="N206" s="34"/>
      <c r="O206" s="36"/>
    </row>
    <row r="207" spans="1:15" s="142" customFormat="1" ht="40.5" customHeight="1" x14ac:dyDescent="0.2">
      <c r="A207" s="728" t="s">
        <v>2479</v>
      </c>
      <c r="B207" s="151" t="s">
        <v>576</v>
      </c>
      <c r="C207" s="705" t="s">
        <v>4913</v>
      </c>
      <c r="D207" s="183">
        <f>1549.71*6</f>
        <v>9298.26</v>
      </c>
      <c r="E207" s="733" t="s">
        <v>932</v>
      </c>
      <c r="F207" s="34"/>
      <c r="G207" s="87" t="s">
        <v>1799</v>
      </c>
      <c r="H207" s="34"/>
      <c r="I207" s="87" t="s">
        <v>1799</v>
      </c>
      <c r="J207" s="34"/>
      <c r="K207" s="34"/>
      <c r="L207" s="87" t="s">
        <v>1799</v>
      </c>
      <c r="M207" s="87"/>
      <c r="N207" s="34"/>
      <c r="O207" s="36"/>
    </row>
    <row r="208" spans="1:15" s="142" customFormat="1" ht="40.5" customHeight="1" x14ac:dyDescent="0.2">
      <c r="A208" s="728"/>
      <c r="B208" s="151" t="s">
        <v>577</v>
      </c>
      <c r="C208" s="705"/>
      <c r="D208" s="183">
        <f>1549.71*6</f>
        <v>9298.26</v>
      </c>
      <c r="E208" s="733"/>
      <c r="F208" s="34"/>
      <c r="G208" s="87" t="s">
        <v>1799</v>
      </c>
      <c r="H208" s="34"/>
      <c r="I208" s="87" t="s">
        <v>1799</v>
      </c>
      <c r="J208" s="34"/>
      <c r="K208" s="34"/>
      <c r="L208" s="87" t="s">
        <v>1799</v>
      </c>
      <c r="M208" s="87"/>
      <c r="N208" s="34"/>
      <c r="O208" s="36"/>
    </row>
    <row r="209" spans="1:15" s="142" customFormat="1" ht="52.5" customHeight="1" x14ac:dyDescent="0.2">
      <c r="A209" s="182" t="s">
        <v>2480</v>
      </c>
      <c r="B209" s="151" t="s">
        <v>4998</v>
      </c>
      <c r="C209" s="151" t="s">
        <v>3532</v>
      </c>
      <c r="D209" s="180">
        <v>3072</v>
      </c>
      <c r="E209" s="184">
        <v>5539</v>
      </c>
      <c r="F209" s="34"/>
      <c r="G209" s="87" t="s">
        <v>1799</v>
      </c>
      <c r="H209" s="34"/>
      <c r="I209" s="87" t="s">
        <v>1799</v>
      </c>
      <c r="J209" s="34"/>
      <c r="K209" s="34"/>
      <c r="L209" s="87" t="s">
        <v>1799</v>
      </c>
      <c r="M209" s="87"/>
      <c r="N209" s="34"/>
      <c r="O209" s="36"/>
    </row>
    <row r="210" spans="1:15" s="142" customFormat="1" ht="52.5" customHeight="1" x14ac:dyDescent="0.2">
      <c r="A210" s="150" t="s">
        <v>2481</v>
      </c>
      <c r="B210" s="141" t="s">
        <v>850</v>
      </c>
      <c r="C210" s="141" t="s">
        <v>4914</v>
      </c>
      <c r="D210" s="180">
        <v>480</v>
      </c>
      <c r="E210" s="181">
        <v>5534</v>
      </c>
      <c r="F210" s="34"/>
      <c r="G210" s="87" t="s">
        <v>1799</v>
      </c>
      <c r="H210" s="34"/>
      <c r="I210" s="87" t="s">
        <v>1799</v>
      </c>
      <c r="J210" s="34"/>
      <c r="K210" s="34"/>
      <c r="L210" s="87" t="s">
        <v>1799</v>
      </c>
      <c r="M210" s="87"/>
      <c r="N210" s="34"/>
      <c r="O210" s="36"/>
    </row>
    <row r="211" spans="1:15" s="142" customFormat="1" ht="52.5" customHeight="1" x14ac:dyDescent="0.2">
      <c r="A211" s="150" t="s">
        <v>2482</v>
      </c>
      <c r="B211" s="141" t="s">
        <v>851</v>
      </c>
      <c r="C211" s="141" t="s">
        <v>4915</v>
      </c>
      <c r="D211" s="180">
        <v>421.86</v>
      </c>
      <c r="E211" s="40">
        <v>5532</v>
      </c>
      <c r="F211" s="34"/>
      <c r="G211" s="87" t="s">
        <v>1799</v>
      </c>
      <c r="H211" s="34"/>
      <c r="I211" s="87" t="s">
        <v>1799</v>
      </c>
      <c r="J211" s="34"/>
      <c r="K211" s="34"/>
      <c r="L211" s="87" t="s">
        <v>1799</v>
      </c>
      <c r="M211" s="87"/>
      <c r="N211" s="34"/>
      <c r="O211" s="36"/>
    </row>
    <row r="212" spans="1:15" s="142" customFormat="1" ht="52.5" customHeight="1" x14ac:dyDescent="0.2">
      <c r="A212" s="150" t="s">
        <v>2483</v>
      </c>
      <c r="B212" s="141" t="s">
        <v>852</v>
      </c>
      <c r="C212" s="141" t="s">
        <v>3533</v>
      </c>
      <c r="D212" s="180">
        <v>15750</v>
      </c>
      <c r="E212" s="40">
        <v>5533</v>
      </c>
      <c r="F212" s="34"/>
      <c r="G212" s="87" t="s">
        <v>1799</v>
      </c>
      <c r="H212" s="34"/>
      <c r="I212" s="87" t="s">
        <v>1799</v>
      </c>
      <c r="J212" s="34"/>
      <c r="K212" s="34"/>
      <c r="L212" s="87" t="s">
        <v>1799</v>
      </c>
      <c r="M212" s="87"/>
      <c r="N212" s="34"/>
      <c r="O212" s="36"/>
    </row>
    <row r="213" spans="1:15" s="142" customFormat="1" ht="52.5" customHeight="1" x14ac:dyDescent="0.2">
      <c r="A213" s="150" t="s">
        <v>2484</v>
      </c>
      <c r="B213" s="141" t="s">
        <v>853</v>
      </c>
      <c r="C213" s="141" t="s">
        <v>4916</v>
      </c>
      <c r="D213" s="180">
        <v>525</v>
      </c>
      <c r="E213" s="181">
        <v>5535</v>
      </c>
      <c r="F213" s="34"/>
      <c r="G213" s="87" t="s">
        <v>1799</v>
      </c>
      <c r="H213" s="34"/>
      <c r="I213" s="87" t="s">
        <v>1799</v>
      </c>
      <c r="J213" s="34"/>
      <c r="K213" s="34"/>
      <c r="L213" s="87" t="s">
        <v>1799</v>
      </c>
      <c r="M213" s="87"/>
      <c r="N213" s="34"/>
      <c r="O213" s="36"/>
    </row>
    <row r="214" spans="1:15" s="142" customFormat="1" ht="39.75" customHeight="1" x14ac:dyDescent="0.2">
      <c r="A214" s="711" t="s">
        <v>2485</v>
      </c>
      <c r="B214" s="141" t="s">
        <v>854</v>
      </c>
      <c r="C214" s="706" t="s">
        <v>4917</v>
      </c>
      <c r="D214" s="180">
        <v>2870.39</v>
      </c>
      <c r="E214" s="181">
        <v>5538</v>
      </c>
      <c r="F214" s="34"/>
      <c r="G214" s="87" t="s">
        <v>1799</v>
      </c>
      <c r="H214" s="34"/>
      <c r="I214" s="87" t="s">
        <v>1799</v>
      </c>
      <c r="J214" s="34"/>
      <c r="K214" s="34"/>
      <c r="L214" s="87" t="s">
        <v>1799</v>
      </c>
      <c r="M214" s="87"/>
      <c r="N214" s="34"/>
      <c r="O214" s="36"/>
    </row>
    <row r="215" spans="1:15" s="142" customFormat="1" ht="39.75" customHeight="1" x14ac:dyDescent="0.2">
      <c r="A215" s="711"/>
      <c r="B215" s="141" t="s">
        <v>608</v>
      </c>
      <c r="C215" s="706"/>
      <c r="D215" s="180">
        <v>3285</v>
      </c>
      <c r="E215" s="181">
        <v>5537</v>
      </c>
      <c r="F215" s="34"/>
      <c r="G215" s="87" t="s">
        <v>1799</v>
      </c>
      <c r="H215" s="34"/>
      <c r="I215" s="87" t="s">
        <v>1799</v>
      </c>
      <c r="J215" s="34"/>
      <c r="K215" s="34"/>
      <c r="L215" s="87" t="s">
        <v>1799</v>
      </c>
      <c r="M215" s="87"/>
      <c r="N215" s="34"/>
      <c r="O215" s="36"/>
    </row>
    <row r="216" spans="1:15" s="142" customFormat="1" ht="38.25" customHeight="1" x14ac:dyDescent="0.2">
      <c r="A216" s="711" t="s">
        <v>2486</v>
      </c>
      <c r="B216" s="141" t="s">
        <v>855</v>
      </c>
      <c r="C216" s="706" t="s">
        <v>4766</v>
      </c>
      <c r="D216" s="180">
        <v>2211.73</v>
      </c>
      <c r="E216" s="181">
        <v>5542</v>
      </c>
      <c r="F216" s="34"/>
      <c r="G216" s="87" t="s">
        <v>1799</v>
      </c>
      <c r="H216" s="34"/>
      <c r="I216" s="87" t="s">
        <v>1799</v>
      </c>
      <c r="J216" s="34"/>
      <c r="K216" s="34"/>
      <c r="L216" s="87" t="s">
        <v>1799</v>
      </c>
      <c r="M216" s="87"/>
      <c r="N216" s="34"/>
      <c r="O216" s="36"/>
    </row>
    <row r="217" spans="1:15" s="142" customFormat="1" ht="38.25" customHeight="1" x14ac:dyDescent="0.2">
      <c r="A217" s="711"/>
      <c r="B217" s="141" t="s">
        <v>745</v>
      </c>
      <c r="C217" s="706"/>
      <c r="D217" s="180">
        <v>446.35</v>
      </c>
      <c r="E217" s="181">
        <v>5529</v>
      </c>
      <c r="F217" s="34"/>
      <c r="G217" s="87" t="s">
        <v>1799</v>
      </c>
      <c r="H217" s="34"/>
      <c r="I217" s="87" t="s">
        <v>1799</v>
      </c>
      <c r="J217" s="34"/>
      <c r="K217" s="34"/>
      <c r="L217" s="87" t="s">
        <v>1799</v>
      </c>
      <c r="M217" s="87"/>
      <c r="N217" s="34"/>
      <c r="O217" s="36"/>
    </row>
    <row r="218" spans="1:15" s="142" customFormat="1" ht="38.25" customHeight="1" x14ac:dyDescent="0.2">
      <c r="A218" s="711" t="s">
        <v>2487</v>
      </c>
      <c r="B218" s="141" t="s">
        <v>856</v>
      </c>
      <c r="C218" s="706" t="s">
        <v>4918</v>
      </c>
      <c r="D218" s="180">
        <v>14195.1</v>
      </c>
      <c r="E218" s="181">
        <v>5540</v>
      </c>
      <c r="F218" s="34"/>
      <c r="G218" s="87" t="s">
        <v>1799</v>
      </c>
      <c r="H218" s="34"/>
      <c r="I218" s="87" t="s">
        <v>1799</v>
      </c>
      <c r="J218" s="34"/>
      <c r="K218" s="34"/>
      <c r="L218" s="87" t="s">
        <v>1799</v>
      </c>
      <c r="M218" s="87"/>
      <c r="N218" s="34"/>
      <c r="O218" s="36"/>
    </row>
    <row r="219" spans="1:15" s="142" customFormat="1" ht="38.25" customHeight="1" x14ac:dyDescent="0.2">
      <c r="A219" s="711"/>
      <c r="B219" s="141" t="s">
        <v>857</v>
      </c>
      <c r="C219" s="706"/>
      <c r="D219" s="180">
        <v>2191.3200000000002</v>
      </c>
      <c r="E219" s="181">
        <v>5541</v>
      </c>
      <c r="F219" s="34"/>
      <c r="G219" s="87" t="s">
        <v>1799</v>
      </c>
      <c r="H219" s="34"/>
      <c r="I219" s="87" t="s">
        <v>1799</v>
      </c>
      <c r="J219" s="34"/>
      <c r="K219" s="34"/>
      <c r="L219" s="87" t="s">
        <v>1799</v>
      </c>
      <c r="M219" s="87"/>
      <c r="N219" s="34"/>
      <c r="O219" s="36"/>
    </row>
    <row r="220" spans="1:15" s="142" customFormat="1" ht="35.25" customHeight="1" x14ac:dyDescent="0.2">
      <c r="A220" s="711" t="s">
        <v>2488</v>
      </c>
      <c r="B220" s="141" t="s">
        <v>835</v>
      </c>
      <c r="C220" s="706" t="s">
        <v>4919</v>
      </c>
      <c r="D220" s="729">
        <v>6445</v>
      </c>
      <c r="E220" s="734">
        <v>5551</v>
      </c>
      <c r="F220" s="34"/>
      <c r="G220" s="87" t="s">
        <v>1799</v>
      </c>
      <c r="H220" s="34"/>
      <c r="I220" s="87" t="s">
        <v>1799</v>
      </c>
      <c r="J220" s="34"/>
      <c r="K220" s="34"/>
      <c r="L220" s="87" t="s">
        <v>1799</v>
      </c>
      <c r="M220" s="87"/>
      <c r="N220" s="34"/>
      <c r="O220" s="36"/>
    </row>
    <row r="221" spans="1:15" s="142" customFormat="1" ht="35.25" customHeight="1" x14ac:dyDescent="0.2">
      <c r="A221" s="711"/>
      <c r="B221" s="141" t="s">
        <v>858</v>
      </c>
      <c r="C221" s="706"/>
      <c r="D221" s="729"/>
      <c r="E221" s="734"/>
      <c r="F221" s="34"/>
      <c r="G221" s="87" t="s">
        <v>1799</v>
      </c>
      <c r="H221" s="34"/>
      <c r="I221" s="87" t="s">
        <v>1799</v>
      </c>
      <c r="J221" s="34"/>
      <c r="K221" s="34"/>
      <c r="L221" s="87" t="s">
        <v>1799</v>
      </c>
      <c r="M221" s="87"/>
      <c r="N221" s="34"/>
      <c r="O221" s="36"/>
    </row>
    <row r="222" spans="1:15" s="142" customFormat="1" ht="60" customHeight="1" x14ac:dyDescent="0.2">
      <c r="A222" s="150" t="s">
        <v>2489</v>
      </c>
      <c r="B222" s="141" t="s">
        <v>859</v>
      </c>
      <c r="C222" s="141" t="s">
        <v>4920</v>
      </c>
      <c r="D222" s="180">
        <v>425</v>
      </c>
      <c r="E222" s="181">
        <v>5543</v>
      </c>
      <c r="F222" s="34"/>
      <c r="G222" s="87" t="s">
        <v>1799</v>
      </c>
      <c r="H222" s="34"/>
      <c r="I222" s="87" t="s">
        <v>1799</v>
      </c>
      <c r="J222" s="34"/>
      <c r="K222" s="34"/>
      <c r="L222" s="87" t="s">
        <v>1799</v>
      </c>
      <c r="M222" s="87"/>
      <c r="N222" s="34"/>
      <c r="O222" s="36"/>
    </row>
    <row r="223" spans="1:15" s="142" customFormat="1" ht="39.75" customHeight="1" x14ac:dyDescent="0.2">
      <c r="A223" s="150" t="s">
        <v>2490</v>
      </c>
      <c r="B223" s="141" t="s">
        <v>860</v>
      </c>
      <c r="C223" s="141" t="s">
        <v>4921</v>
      </c>
      <c r="D223" s="180">
        <v>1095</v>
      </c>
      <c r="E223" s="181">
        <v>5554</v>
      </c>
      <c r="F223" s="34"/>
      <c r="G223" s="87" t="s">
        <v>1799</v>
      </c>
      <c r="H223" s="34"/>
      <c r="I223" s="87" t="s">
        <v>1799</v>
      </c>
      <c r="J223" s="34"/>
      <c r="K223" s="34"/>
      <c r="L223" s="87" t="s">
        <v>1799</v>
      </c>
      <c r="M223" s="87"/>
      <c r="N223" s="34"/>
      <c r="O223" s="36"/>
    </row>
    <row r="224" spans="1:15" s="142" customFormat="1" ht="39.75" customHeight="1" x14ac:dyDescent="0.2">
      <c r="A224" s="150" t="s">
        <v>2491</v>
      </c>
      <c r="B224" s="141" t="s">
        <v>861</v>
      </c>
      <c r="C224" s="141" t="s">
        <v>4922</v>
      </c>
      <c r="D224" s="180">
        <v>1358</v>
      </c>
      <c r="E224" s="181">
        <v>5553</v>
      </c>
      <c r="F224" s="34"/>
      <c r="G224" s="87" t="s">
        <v>1799</v>
      </c>
      <c r="H224" s="34"/>
      <c r="I224" s="87" t="s">
        <v>1799</v>
      </c>
      <c r="J224" s="34"/>
      <c r="K224" s="34"/>
      <c r="L224" s="87" t="s">
        <v>1799</v>
      </c>
      <c r="M224" s="87"/>
      <c r="N224" s="34"/>
      <c r="O224" s="36"/>
    </row>
    <row r="225" spans="1:15" s="142" customFormat="1" ht="39.75" customHeight="1" x14ac:dyDescent="0.2">
      <c r="A225" s="711" t="s">
        <v>2492</v>
      </c>
      <c r="B225" s="141" t="s">
        <v>862</v>
      </c>
      <c r="C225" s="706" t="s">
        <v>4923</v>
      </c>
      <c r="D225" s="180">
        <v>1249.4000000000001</v>
      </c>
      <c r="E225" s="181">
        <v>5559</v>
      </c>
      <c r="F225" s="34"/>
      <c r="G225" s="87" t="s">
        <v>1799</v>
      </c>
      <c r="H225" s="34"/>
      <c r="I225" s="87" t="s">
        <v>1799</v>
      </c>
      <c r="J225" s="34"/>
      <c r="K225" s="34"/>
      <c r="L225" s="87" t="s">
        <v>1799</v>
      </c>
      <c r="M225" s="87"/>
      <c r="N225" s="34"/>
      <c r="O225" s="36"/>
    </row>
    <row r="226" spans="1:15" s="142" customFormat="1" ht="39.75" customHeight="1" x14ac:dyDescent="0.2">
      <c r="A226" s="711"/>
      <c r="B226" s="141" t="s">
        <v>809</v>
      </c>
      <c r="C226" s="706"/>
      <c r="D226" s="180">
        <v>495</v>
      </c>
      <c r="E226" s="181">
        <v>5558</v>
      </c>
      <c r="F226" s="34"/>
      <c r="G226" s="87" t="s">
        <v>1799</v>
      </c>
      <c r="H226" s="34"/>
      <c r="I226" s="87" t="s">
        <v>1799</v>
      </c>
      <c r="J226" s="34"/>
      <c r="K226" s="34"/>
      <c r="L226" s="87" t="s">
        <v>1799</v>
      </c>
      <c r="M226" s="87"/>
      <c r="N226" s="34"/>
      <c r="O226" s="36"/>
    </row>
    <row r="227" spans="1:15" s="142" customFormat="1" ht="39.75" customHeight="1" x14ac:dyDescent="0.2">
      <c r="A227" s="711"/>
      <c r="B227" s="141" t="s">
        <v>863</v>
      </c>
      <c r="C227" s="706"/>
      <c r="D227" s="180">
        <v>480</v>
      </c>
      <c r="E227" s="181">
        <v>5557</v>
      </c>
      <c r="F227" s="34"/>
      <c r="G227" s="87" t="s">
        <v>1799</v>
      </c>
      <c r="H227" s="34"/>
      <c r="I227" s="87" t="s">
        <v>1799</v>
      </c>
      <c r="J227" s="34"/>
      <c r="K227" s="34"/>
      <c r="L227" s="87" t="s">
        <v>1799</v>
      </c>
      <c r="M227" s="87"/>
      <c r="N227" s="34"/>
      <c r="O227" s="36"/>
    </row>
    <row r="228" spans="1:15" s="142" customFormat="1" ht="39.75" customHeight="1" x14ac:dyDescent="0.2">
      <c r="A228" s="711" t="s">
        <v>2493</v>
      </c>
      <c r="B228" s="141" t="s">
        <v>864</v>
      </c>
      <c r="C228" s="706" t="s">
        <v>4924</v>
      </c>
      <c r="D228" s="180">
        <v>1000</v>
      </c>
      <c r="E228" s="181">
        <v>5561</v>
      </c>
      <c r="F228" s="34"/>
      <c r="G228" s="87" t="s">
        <v>1799</v>
      </c>
      <c r="H228" s="34"/>
      <c r="I228" s="87" t="s">
        <v>1799</v>
      </c>
      <c r="J228" s="34"/>
      <c r="K228" s="34"/>
      <c r="L228" s="87" t="s">
        <v>1799</v>
      </c>
      <c r="M228" s="87"/>
      <c r="N228" s="34"/>
      <c r="O228" s="36"/>
    </row>
    <row r="229" spans="1:15" s="142" customFormat="1" ht="39.75" customHeight="1" x14ac:dyDescent="0.2">
      <c r="A229" s="711"/>
      <c r="B229" s="141" t="s">
        <v>865</v>
      </c>
      <c r="C229" s="706"/>
      <c r="D229" s="180">
        <v>1000</v>
      </c>
      <c r="E229" s="181">
        <v>5562</v>
      </c>
      <c r="F229" s="34"/>
      <c r="G229" s="87" t="s">
        <v>1799</v>
      </c>
      <c r="H229" s="34"/>
      <c r="I229" s="87" t="s">
        <v>1799</v>
      </c>
      <c r="J229" s="34"/>
      <c r="K229" s="34"/>
      <c r="L229" s="87" t="s">
        <v>1799</v>
      </c>
      <c r="M229" s="87"/>
      <c r="N229" s="34"/>
      <c r="O229" s="36"/>
    </row>
    <row r="230" spans="1:15" s="142" customFormat="1" ht="39.75" customHeight="1" x14ac:dyDescent="0.2">
      <c r="A230" s="150" t="s">
        <v>2494</v>
      </c>
      <c r="B230" s="141" t="s">
        <v>866</v>
      </c>
      <c r="C230" s="141" t="s">
        <v>4925</v>
      </c>
      <c r="D230" s="180">
        <v>1800</v>
      </c>
      <c r="E230" s="181">
        <v>5565</v>
      </c>
      <c r="F230" s="34"/>
      <c r="G230" s="87" t="s">
        <v>1799</v>
      </c>
      <c r="H230" s="34"/>
      <c r="I230" s="87" t="s">
        <v>1799</v>
      </c>
      <c r="J230" s="34"/>
      <c r="K230" s="34"/>
      <c r="L230" s="87" t="s">
        <v>1799</v>
      </c>
      <c r="M230" s="87"/>
      <c r="N230" s="34"/>
      <c r="O230" s="36"/>
    </row>
    <row r="231" spans="1:15" s="142" customFormat="1" ht="39.75" customHeight="1" x14ac:dyDescent="0.2">
      <c r="A231" s="150" t="s">
        <v>2495</v>
      </c>
      <c r="B231" s="141" t="s">
        <v>867</v>
      </c>
      <c r="C231" s="141" t="s">
        <v>4926</v>
      </c>
      <c r="D231" s="180">
        <v>1500</v>
      </c>
      <c r="E231" s="181">
        <v>5563</v>
      </c>
      <c r="F231" s="34"/>
      <c r="G231" s="87" t="s">
        <v>1799</v>
      </c>
      <c r="H231" s="34"/>
      <c r="I231" s="87" t="s">
        <v>1799</v>
      </c>
      <c r="J231" s="34"/>
      <c r="K231" s="34"/>
      <c r="L231" s="87"/>
      <c r="M231" s="87" t="s">
        <v>1799</v>
      </c>
      <c r="N231" s="34"/>
      <c r="O231" s="36"/>
    </row>
    <row r="232" spans="1:15" s="142" customFormat="1" ht="48.75" customHeight="1" x14ac:dyDescent="0.2">
      <c r="A232" s="150" t="s">
        <v>2496</v>
      </c>
      <c r="B232" s="141" t="s">
        <v>868</v>
      </c>
      <c r="C232" s="141" t="s">
        <v>4927</v>
      </c>
      <c r="D232" s="180">
        <v>904</v>
      </c>
      <c r="E232" s="181">
        <v>5564</v>
      </c>
      <c r="F232" s="34"/>
      <c r="G232" s="87" t="s">
        <v>1799</v>
      </c>
      <c r="H232" s="34"/>
      <c r="I232" s="87" t="s">
        <v>1799</v>
      </c>
      <c r="J232" s="34"/>
      <c r="K232" s="34"/>
      <c r="L232" s="87"/>
      <c r="M232" s="87" t="s">
        <v>1799</v>
      </c>
      <c r="N232" s="34"/>
      <c r="O232" s="36"/>
    </row>
    <row r="233" spans="1:15" s="142" customFormat="1" ht="51" customHeight="1" x14ac:dyDescent="0.2">
      <c r="A233" s="150" t="s">
        <v>2497</v>
      </c>
      <c r="B233" s="141" t="s">
        <v>175</v>
      </c>
      <c r="C233" s="141" t="s">
        <v>4928</v>
      </c>
      <c r="D233" s="180">
        <v>3592.08</v>
      </c>
      <c r="E233" s="181">
        <v>5560</v>
      </c>
      <c r="F233" s="34"/>
      <c r="G233" s="87" t="s">
        <v>1799</v>
      </c>
      <c r="H233" s="34"/>
      <c r="I233" s="87" t="s">
        <v>1799</v>
      </c>
      <c r="J233" s="34"/>
      <c r="K233" s="34"/>
      <c r="L233" s="87" t="s">
        <v>1799</v>
      </c>
      <c r="M233" s="87"/>
      <c r="N233" s="34"/>
      <c r="O233" s="36"/>
    </row>
    <row r="234" spans="1:15" s="142" customFormat="1" ht="51" customHeight="1" x14ac:dyDescent="0.2">
      <c r="A234" s="150" t="s">
        <v>2498</v>
      </c>
      <c r="B234" s="141" t="s">
        <v>869</v>
      </c>
      <c r="C234" s="141" t="s">
        <v>4929</v>
      </c>
      <c r="D234" s="180">
        <v>385</v>
      </c>
      <c r="E234" s="181">
        <v>5566</v>
      </c>
      <c r="F234" s="34"/>
      <c r="G234" s="87" t="s">
        <v>1799</v>
      </c>
      <c r="H234" s="34"/>
      <c r="I234" s="87" t="s">
        <v>1799</v>
      </c>
      <c r="J234" s="34"/>
      <c r="K234" s="34"/>
      <c r="L234" s="87" t="s">
        <v>1799</v>
      </c>
      <c r="M234" s="87"/>
      <c r="N234" s="34"/>
      <c r="O234" s="36"/>
    </row>
    <row r="235" spans="1:15" s="142" customFormat="1" ht="51" customHeight="1" x14ac:dyDescent="0.2">
      <c r="A235" s="150" t="s">
        <v>2499</v>
      </c>
      <c r="B235" s="141" t="s">
        <v>855</v>
      </c>
      <c r="C235" s="141" t="s">
        <v>4469</v>
      </c>
      <c r="D235" s="180">
        <v>556.53</v>
      </c>
      <c r="E235" s="181">
        <v>5567</v>
      </c>
      <c r="F235" s="34"/>
      <c r="G235" s="87" t="s">
        <v>1799</v>
      </c>
      <c r="H235" s="34"/>
      <c r="I235" s="87" t="s">
        <v>1799</v>
      </c>
      <c r="J235" s="34"/>
      <c r="K235" s="34"/>
      <c r="L235" s="87" t="s">
        <v>1799</v>
      </c>
      <c r="M235" s="87"/>
      <c r="N235" s="34"/>
      <c r="O235" s="36"/>
    </row>
    <row r="236" spans="1:15" s="142" customFormat="1" ht="51" customHeight="1" x14ac:dyDescent="0.2">
      <c r="A236" s="150" t="s">
        <v>2500</v>
      </c>
      <c r="B236" s="141" t="s">
        <v>753</v>
      </c>
      <c r="C236" s="141" t="s">
        <v>4469</v>
      </c>
      <c r="D236" s="180">
        <v>1227.3</v>
      </c>
      <c r="E236" s="181">
        <v>5568</v>
      </c>
      <c r="F236" s="34"/>
      <c r="G236" s="87" t="s">
        <v>1799</v>
      </c>
      <c r="H236" s="34"/>
      <c r="I236" s="87" t="s">
        <v>1799</v>
      </c>
      <c r="J236" s="34"/>
      <c r="K236" s="34"/>
      <c r="L236" s="87"/>
      <c r="M236" s="87" t="s">
        <v>1799</v>
      </c>
      <c r="N236" s="34"/>
      <c r="O236" s="36"/>
    </row>
    <row r="237" spans="1:15" s="142" customFormat="1" ht="39.75" customHeight="1" x14ac:dyDescent="0.2">
      <c r="A237" s="711" t="s">
        <v>2501</v>
      </c>
      <c r="B237" s="141" t="s">
        <v>83</v>
      </c>
      <c r="C237" s="706" t="s">
        <v>4869</v>
      </c>
      <c r="D237" s="180">
        <v>397.71</v>
      </c>
      <c r="E237" s="181">
        <v>5570</v>
      </c>
      <c r="F237" s="34"/>
      <c r="G237" s="87" t="s">
        <v>1799</v>
      </c>
      <c r="H237" s="34"/>
      <c r="I237" s="87" t="s">
        <v>1799</v>
      </c>
      <c r="J237" s="34"/>
      <c r="K237" s="34"/>
      <c r="L237" s="87"/>
      <c r="M237" s="87" t="s">
        <v>1799</v>
      </c>
      <c r="N237" s="34"/>
      <c r="O237" s="36"/>
    </row>
    <row r="238" spans="1:15" s="142" customFormat="1" ht="39.75" customHeight="1" x14ac:dyDescent="0.2">
      <c r="A238" s="711"/>
      <c r="B238" s="141" t="s">
        <v>67</v>
      </c>
      <c r="C238" s="706"/>
      <c r="D238" s="180">
        <v>395.5</v>
      </c>
      <c r="E238" s="181">
        <v>5571</v>
      </c>
      <c r="F238" s="34"/>
      <c r="G238" s="87" t="s">
        <v>1799</v>
      </c>
      <c r="H238" s="34"/>
      <c r="I238" s="87" t="s">
        <v>1799</v>
      </c>
      <c r="J238" s="34"/>
      <c r="K238" s="34"/>
      <c r="L238" s="87" t="s">
        <v>1799</v>
      </c>
      <c r="M238" s="87"/>
      <c r="N238" s="34"/>
      <c r="O238" s="36"/>
    </row>
    <row r="239" spans="1:15" s="142" customFormat="1" ht="55.5" customHeight="1" x14ac:dyDescent="0.2">
      <c r="A239" s="150" t="s">
        <v>2502</v>
      </c>
      <c r="B239" s="141" t="s">
        <v>870</v>
      </c>
      <c r="C239" s="141" t="s">
        <v>4930</v>
      </c>
      <c r="D239" s="180">
        <v>1095.04</v>
      </c>
      <c r="E239" s="181">
        <v>5572</v>
      </c>
      <c r="F239" s="34"/>
      <c r="G239" s="87" t="s">
        <v>1799</v>
      </c>
      <c r="H239" s="34"/>
      <c r="I239" s="87" t="s">
        <v>1799</v>
      </c>
      <c r="J239" s="34"/>
      <c r="K239" s="34"/>
      <c r="L239" s="87" t="s">
        <v>1799</v>
      </c>
      <c r="M239" s="87"/>
      <c r="N239" s="34"/>
      <c r="O239" s="36"/>
    </row>
    <row r="240" spans="1:15" s="142" customFormat="1" ht="50.25" customHeight="1" x14ac:dyDescent="0.2">
      <c r="A240" s="150" t="s">
        <v>2503</v>
      </c>
      <c r="B240" s="141" t="s">
        <v>871</v>
      </c>
      <c r="C240" s="141" t="s">
        <v>4931</v>
      </c>
      <c r="D240" s="180">
        <v>1779.2</v>
      </c>
      <c r="E240" s="181">
        <v>5574</v>
      </c>
      <c r="F240" s="34"/>
      <c r="G240" s="87" t="s">
        <v>1799</v>
      </c>
      <c r="H240" s="34"/>
      <c r="I240" s="87" t="s">
        <v>1799</v>
      </c>
      <c r="J240" s="34"/>
      <c r="K240" s="34"/>
      <c r="L240" s="87" t="s">
        <v>1799</v>
      </c>
      <c r="M240" s="87"/>
      <c r="N240" s="34"/>
      <c r="O240" s="36"/>
    </row>
    <row r="241" spans="1:15" s="142" customFormat="1" ht="50.25" customHeight="1" x14ac:dyDescent="0.2">
      <c r="A241" s="150" t="s">
        <v>2504</v>
      </c>
      <c r="B241" s="141" t="s">
        <v>872</v>
      </c>
      <c r="C241" s="141" t="s">
        <v>4932</v>
      </c>
      <c r="D241" s="180">
        <v>200</v>
      </c>
      <c r="E241" s="181">
        <v>5577</v>
      </c>
      <c r="F241" s="34"/>
      <c r="G241" s="87" t="s">
        <v>1799</v>
      </c>
      <c r="H241" s="34"/>
      <c r="I241" s="87" t="s">
        <v>1799</v>
      </c>
      <c r="J241" s="34"/>
      <c r="K241" s="34"/>
      <c r="L241" s="87"/>
      <c r="M241" s="87" t="s">
        <v>1799</v>
      </c>
      <c r="N241" s="34"/>
      <c r="O241" s="36"/>
    </row>
    <row r="242" spans="1:15" s="142" customFormat="1" ht="50.25" customHeight="1" x14ac:dyDescent="0.2">
      <c r="A242" s="711" t="s">
        <v>2505</v>
      </c>
      <c r="B242" s="141" t="s">
        <v>873</v>
      </c>
      <c r="C242" s="706" t="s">
        <v>4933</v>
      </c>
      <c r="D242" s="180">
        <v>3096</v>
      </c>
      <c r="E242" s="181">
        <v>5575</v>
      </c>
      <c r="F242" s="34"/>
      <c r="G242" s="87" t="s">
        <v>1799</v>
      </c>
      <c r="H242" s="34"/>
      <c r="I242" s="87" t="s">
        <v>1799</v>
      </c>
      <c r="J242" s="34"/>
      <c r="K242" s="34"/>
      <c r="L242" s="87"/>
      <c r="M242" s="87" t="s">
        <v>1799</v>
      </c>
      <c r="N242" s="34"/>
      <c r="O242" s="36"/>
    </row>
    <row r="243" spans="1:15" s="142" customFormat="1" ht="50.25" customHeight="1" x14ac:dyDescent="0.2">
      <c r="A243" s="711"/>
      <c r="B243" s="141" t="s">
        <v>874</v>
      </c>
      <c r="C243" s="706"/>
      <c r="D243" s="180">
        <v>1711.6</v>
      </c>
      <c r="E243" s="181">
        <v>5576</v>
      </c>
      <c r="F243" s="34"/>
      <c r="G243" s="87" t="s">
        <v>1799</v>
      </c>
      <c r="H243" s="34"/>
      <c r="I243" s="87" t="s">
        <v>1799</v>
      </c>
      <c r="J243" s="34"/>
      <c r="K243" s="34"/>
      <c r="L243" s="87"/>
      <c r="M243" s="87" t="s">
        <v>1799</v>
      </c>
      <c r="N243" s="34"/>
      <c r="O243" s="36"/>
    </row>
    <row r="244" spans="1:15" s="142" customFormat="1" ht="50.25" customHeight="1" x14ac:dyDescent="0.2">
      <c r="A244" s="150" t="s">
        <v>2506</v>
      </c>
      <c r="B244" s="141" t="s">
        <v>875</v>
      </c>
      <c r="C244" s="141" t="s">
        <v>4469</v>
      </c>
      <c r="D244" s="180">
        <v>126.5</v>
      </c>
      <c r="E244" s="181">
        <v>5578</v>
      </c>
      <c r="F244" s="34"/>
      <c r="G244" s="87" t="s">
        <v>1799</v>
      </c>
      <c r="H244" s="34"/>
      <c r="I244" s="87" t="s">
        <v>1799</v>
      </c>
      <c r="J244" s="34"/>
      <c r="K244" s="34"/>
      <c r="L244" s="87"/>
      <c r="M244" s="87" t="s">
        <v>1799</v>
      </c>
      <c r="N244" s="34"/>
      <c r="O244" s="36"/>
    </row>
    <row r="245" spans="1:15" s="142" customFormat="1" ht="50.25" customHeight="1" x14ac:dyDescent="0.2">
      <c r="A245" s="150" t="s">
        <v>2507</v>
      </c>
      <c r="B245" s="141" t="s">
        <v>875</v>
      </c>
      <c r="C245" s="141" t="s">
        <v>4469</v>
      </c>
      <c r="D245" s="180">
        <v>389.85</v>
      </c>
      <c r="E245" s="181">
        <v>5580</v>
      </c>
      <c r="F245" s="34"/>
      <c r="G245" s="87" t="s">
        <v>1799</v>
      </c>
      <c r="H245" s="34"/>
      <c r="I245" s="87" t="s">
        <v>1799</v>
      </c>
      <c r="J245" s="34"/>
      <c r="K245" s="34"/>
      <c r="L245" s="87"/>
      <c r="M245" s="87" t="s">
        <v>1799</v>
      </c>
      <c r="N245" s="34"/>
      <c r="O245" s="36"/>
    </row>
    <row r="246" spans="1:15" s="142" customFormat="1" ht="50.25" customHeight="1" x14ac:dyDescent="0.2">
      <c r="A246" s="150" t="s">
        <v>1803</v>
      </c>
      <c r="B246" s="141" t="s">
        <v>855</v>
      </c>
      <c r="C246" s="141" t="s">
        <v>4766</v>
      </c>
      <c r="D246" s="180">
        <v>248.12</v>
      </c>
      <c r="E246" s="181">
        <v>5579</v>
      </c>
      <c r="F246" s="34"/>
      <c r="G246" s="87" t="s">
        <v>1799</v>
      </c>
      <c r="H246" s="34"/>
      <c r="I246" s="87" t="s">
        <v>1799</v>
      </c>
      <c r="J246" s="34"/>
      <c r="K246" s="34"/>
      <c r="L246" s="87"/>
      <c r="M246" s="87" t="s">
        <v>1799</v>
      </c>
      <c r="N246" s="34"/>
      <c r="O246" s="36"/>
    </row>
    <row r="247" spans="1:15" s="142" customFormat="1" ht="50.25" customHeight="1" x14ac:dyDescent="0.2">
      <c r="A247" s="150" t="s">
        <v>2508</v>
      </c>
      <c r="B247" s="141" t="s">
        <v>876</v>
      </c>
      <c r="C247" s="141" t="s">
        <v>4934</v>
      </c>
      <c r="D247" s="180">
        <v>143.25</v>
      </c>
      <c r="E247" s="181">
        <v>5581</v>
      </c>
      <c r="F247" s="34"/>
      <c r="G247" s="87" t="s">
        <v>1799</v>
      </c>
      <c r="H247" s="34"/>
      <c r="I247" s="87" t="s">
        <v>1799</v>
      </c>
      <c r="J247" s="34"/>
      <c r="K247" s="34"/>
      <c r="L247" s="87" t="s">
        <v>1799</v>
      </c>
      <c r="M247" s="87"/>
      <c r="N247" s="34"/>
      <c r="O247" s="36"/>
    </row>
    <row r="248" spans="1:15" s="142" customFormat="1" ht="50.25" customHeight="1" x14ac:dyDescent="0.2">
      <c r="A248" s="150" t="s">
        <v>2509</v>
      </c>
      <c r="B248" s="141" t="s">
        <v>877</v>
      </c>
      <c r="C248" s="141" t="s">
        <v>4934</v>
      </c>
      <c r="D248" s="180">
        <v>200.91</v>
      </c>
      <c r="E248" s="181">
        <v>5582</v>
      </c>
      <c r="F248" s="34"/>
      <c r="G248" s="87" t="s">
        <v>1799</v>
      </c>
      <c r="H248" s="34"/>
      <c r="I248" s="87" t="s">
        <v>1799</v>
      </c>
      <c r="J248" s="34"/>
      <c r="K248" s="34"/>
      <c r="L248" s="87" t="s">
        <v>1799</v>
      </c>
      <c r="M248" s="87"/>
      <c r="N248" s="34"/>
      <c r="O248" s="36"/>
    </row>
    <row r="249" spans="1:15" s="142" customFormat="1" ht="50.25" customHeight="1" x14ac:dyDescent="0.2">
      <c r="A249" s="711" t="s">
        <v>2510</v>
      </c>
      <c r="B249" s="141" t="s">
        <v>864</v>
      </c>
      <c r="C249" s="706" t="s">
        <v>4935</v>
      </c>
      <c r="D249" s="180">
        <v>855</v>
      </c>
      <c r="E249" s="181">
        <v>5556</v>
      </c>
      <c r="F249" s="34"/>
      <c r="G249" s="87" t="s">
        <v>1799</v>
      </c>
      <c r="H249" s="34"/>
      <c r="I249" s="87" t="s">
        <v>1799</v>
      </c>
      <c r="J249" s="34"/>
      <c r="K249" s="34"/>
      <c r="L249" s="87" t="s">
        <v>1799</v>
      </c>
      <c r="M249" s="87"/>
      <c r="N249" s="34"/>
      <c r="O249" s="36"/>
    </row>
    <row r="250" spans="1:15" s="142" customFormat="1" ht="50.25" customHeight="1" x14ac:dyDescent="0.2">
      <c r="A250" s="711"/>
      <c r="B250" s="141" t="s">
        <v>865</v>
      </c>
      <c r="C250" s="706"/>
      <c r="D250" s="180">
        <v>245</v>
      </c>
      <c r="E250" s="181">
        <v>5587</v>
      </c>
      <c r="F250" s="34"/>
      <c r="G250" s="87" t="s">
        <v>1799</v>
      </c>
      <c r="H250" s="34"/>
      <c r="I250" s="87" t="s">
        <v>1799</v>
      </c>
      <c r="J250" s="34"/>
      <c r="K250" s="34"/>
      <c r="L250" s="87" t="s">
        <v>1799</v>
      </c>
      <c r="M250" s="87"/>
      <c r="N250" s="34"/>
      <c r="O250" s="36"/>
    </row>
    <row r="251" spans="1:15" s="142" customFormat="1" ht="50.25" customHeight="1" x14ac:dyDescent="0.2">
      <c r="A251" s="150" t="s">
        <v>2511</v>
      </c>
      <c r="B251" s="141" t="s">
        <v>878</v>
      </c>
      <c r="C251" s="141" t="s">
        <v>4936</v>
      </c>
      <c r="D251" s="180">
        <v>435</v>
      </c>
      <c r="E251" s="181">
        <v>5583</v>
      </c>
      <c r="F251" s="34"/>
      <c r="G251" s="87" t="s">
        <v>1799</v>
      </c>
      <c r="H251" s="34"/>
      <c r="I251" s="87" t="s">
        <v>1799</v>
      </c>
      <c r="J251" s="34"/>
      <c r="K251" s="34"/>
      <c r="L251" s="87" t="s">
        <v>1799</v>
      </c>
      <c r="M251" s="87"/>
      <c r="N251" s="34"/>
      <c r="O251" s="36"/>
    </row>
    <row r="252" spans="1:15" s="142" customFormat="1" ht="50.25" customHeight="1" x14ac:dyDescent="0.2">
      <c r="A252" s="150" t="s">
        <v>2512</v>
      </c>
      <c r="B252" s="141" t="s">
        <v>879</v>
      </c>
      <c r="C252" s="141" t="s">
        <v>4937</v>
      </c>
      <c r="D252" s="180">
        <v>742.02</v>
      </c>
      <c r="E252" s="181">
        <v>5584</v>
      </c>
      <c r="F252" s="34"/>
      <c r="G252" s="87" t="s">
        <v>1799</v>
      </c>
      <c r="H252" s="34"/>
      <c r="I252" s="87" t="s">
        <v>1799</v>
      </c>
      <c r="J252" s="34"/>
      <c r="K252" s="34"/>
      <c r="L252" s="87" t="s">
        <v>1799</v>
      </c>
      <c r="M252" s="87"/>
      <c r="N252" s="34"/>
      <c r="O252" s="36"/>
    </row>
    <row r="253" spans="1:15" s="142" customFormat="1" ht="50.25" customHeight="1" x14ac:dyDescent="0.2">
      <c r="A253" s="150" t="s">
        <v>2513</v>
      </c>
      <c r="B253" s="141" t="s">
        <v>880</v>
      </c>
      <c r="C253" s="141" t="s">
        <v>4870</v>
      </c>
      <c r="D253" s="180">
        <v>2250</v>
      </c>
      <c r="E253" s="181">
        <v>5585</v>
      </c>
      <c r="F253" s="34"/>
      <c r="G253" s="87" t="s">
        <v>1799</v>
      </c>
      <c r="H253" s="34"/>
      <c r="I253" s="87" t="s">
        <v>1799</v>
      </c>
      <c r="J253" s="34"/>
      <c r="K253" s="34"/>
      <c r="L253" s="87" t="s">
        <v>1799</v>
      </c>
      <c r="M253" s="87"/>
      <c r="N253" s="34"/>
      <c r="O253" s="36"/>
    </row>
    <row r="254" spans="1:15" s="142" customFormat="1" ht="52.5" customHeight="1" x14ac:dyDescent="0.2">
      <c r="A254" s="150" t="s">
        <v>2514</v>
      </c>
      <c r="B254" s="141" t="s">
        <v>877</v>
      </c>
      <c r="C254" s="141" t="s">
        <v>4938</v>
      </c>
      <c r="D254" s="180">
        <v>362.47</v>
      </c>
      <c r="E254" s="181">
        <v>5586</v>
      </c>
      <c r="F254" s="34"/>
      <c r="G254" s="87" t="s">
        <v>1799</v>
      </c>
      <c r="H254" s="34"/>
      <c r="I254" s="87" t="s">
        <v>1799</v>
      </c>
      <c r="J254" s="34"/>
      <c r="K254" s="34"/>
      <c r="L254" s="87" t="s">
        <v>1799</v>
      </c>
      <c r="M254" s="87"/>
      <c r="N254" s="34"/>
      <c r="O254" s="36"/>
    </row>
    <row r="255" spans="1:15" s="142" customFormat="1" ht="52.5" customHeight="1" x14ac:dyDescent="0.2">
      <c r="A255" s="150" t="s">
        <v>2515</v>
      </c>
      <c r="B255" s="141" t="s">
        <v>881</v>
      </c>
      <c r="C255" s="141" t="s">
        <v>4939</v>
      </c>
      <c r="D255" s="180">
        <v>1364.4</v>
      </c>
      <c r="E255" s="181">
        <v>5588</v>
      </c>
      <c r="F255" s="34"/>
      <c r="G255" s="87" t="s">
        <v>1799</v>
      </c>
      <c r="H255" s="34"/>
      <c r="I255" s="87" t="s">
        <v>1799</v>
      </c>
      <c r="J255" s="34"/>
      <c r="K255" s="34"/>
      <c r="L255" s="87" t="s">
        <v>1799</v>
      </c>
      <c r="M255" s="87"/>
      <c r="N255" s="34"/>
      <c r="O255" s="36"/>
    </row>
    <row r="256" spans="1:15" s="142" customFormat="1" ht="52.5" customHeight="1" x14ac:dyDescent="0.2">
      <c r="A256" s="150" t="s">
        <v>2516</v>
      </c>
      <c r="B256" s="141" t="s">
        <v>882</v>
      </c>
      <c r="C256" s="141" t="s">
        <v>4940</v>
      </c>
      <c r="D256" s="180">
        <v>750</v>
      </c>
      <c r="E256" s="181">
        <v>5589</v>
      </c>
      <c r="F256" s="34"/>
      <c r="G256" s="87" t="s">
        <v>1799</v>
      </c>
      <c r="H256" s="34"/>
      <c r="I256" s="87" t="s">
        <v>1799</v>
      </c>
      <c r="J256" s="34"/>
      <c r="K256" s="34"/>
      <c r="L256" s="87" t="s">
        <v>1799</v>
      </c>
      <c r="M256" s="87"/>
      <c r="N256" s="34"/>
      <c r="O256" s="36"/>
    </row>
    <row r="257" spans="1:15" s="142" customFormat="1" ht="52.5" customHeight="1" x14ac:dyDescent="0.2">
      <c r="A257" s="150" t="s">
        <v>2517</v>
      </c>
      <c r="B257" s="141" t="s">
        <v>883</v>
      </c>
      <c r="C257" s="141" t="s">
        <v>4941</v>
      </c>
      <c r="D257" s="180">
        <v>1833.6</v>
      </c>
      <c r="E257" s="181">
        <v>5590</v>
      </c>
      <c r="F257" s="34"/>
      <c r="G257" s="87" t="s">
        <v>1799</v>
      </c>
      <c r="H257" s="34"/>
      <c r="I257" s="87" t="s">
        <v>1799</v>
      </c>
      <c r="J257" s="34"/>
      <c r="K257" s="34"/>
      <c r="L257" s="87" t="s">
        <v>1799</v>
      </c>
      <c r="M257" s="87"/>
      <c r="N257" s="34"/>
      <c r="O257" s="36"/>
    </row>
    <row r="258" spans="1:15" s="142" customFormat="1" ht="52.5" customHeight="1" x14ac:dyDescent="0.2">
      <c r="A258" s="150" t="s">
        <v>2518</v>
      </c>
      <c r="B258" s="141" t="s">
        <v>748</v>
      </c>
      <c r="C258" s="141" t="s">
        <v>3534</v>
      </c>
      <c r="D258" s="180">
        <v>1765</v>
      </c>
      <c r="E258" s="181">
        <v>5592</v>
      </c>
      <c r="F258" s="34"/>
      <c r="G258" s="87" t="s">
        <v>1799</v>
      </c>
      <c r="H258" s="34"/>
      <c r="I258" s="87" t="s">
        <v>1799</v>
      </c>
      <c r="J258" s="34"/>
      <c r="K258" s="34"/>
      <c r="L258" s="87" t="s">
        <v>1799</v>
      </c>
      <c r="M258" s="87"/>
      <c r="N258" s="34"/>
      <c r="O258" s="36"/>
    </row>
    <row r="259" spans="1:15" s="142" customFormat="1" ht="52.5" customHeight="1" x14ac:dyDescent="0.2">
      <c r="A259" s="150" t="s">
        <v>2519</v>
      </c>
      <c r="B259" s="141" t="s">
        <v>731</v>
      </c>
      <c r="C259" s="141" t="s">
        <v>4942</v>
      </c>
      <c r="D259" s="180">
        <v>223.75</v>
      </c>
      <c r="E259" s="181">
        <v>5593</v>
      </c>
      <c r="F259" s="34"/>
      <c r="G259" s="87" t="s">
        <v>1799</v>
      </c>
      <c r="H259" s="34"/>
      <c r="I259" s="87" t="s">
        <v>1799</v>
      </c>
      <c r="J259" s="34"/>
      <c r="K259" s="34"/>
      <c r="L259" s="87" t="s">
        <v>1799</v>
      </c>
      <c r="M259" s="87"/>
      <c r="N259" s="34"/>
      <c r="O259" s="36"/>
    </row>
    <row r="260" spans="1:15" s="142" customFormat="1" ht="52.5" customHeight="1" x14ac:dyDescent="0.2">
      <c r="A260" s="150" t="s">
        <v>2520</v>
      </c>
      <c r="B260" s="141" t="s">
        <v>884</v>
      </c>
      <c r="C260" s="141" t="s">
        <v>4943</v>
      </c>
      <c r="D260" s="180">
        <v>122.04</v>
      </c>
      <c r="E260" s="181">
        <v>5596</v>
      </c>
      <c r="F260" s="34"/>
      <c r="G260" s="87" t="s">
        <v>1799</v>
      </c>
      <c r="H260" s="34"/>
      <c r="I260" s="87" t="s">
        <v>1799</v>
      </c>
      <c r="J260" s="34"/>
      <c r="K260" s="34"/>
      <c r="L260" s="87" t="s">
        <v>1799</v>
      </c>
      <c r="M260" s="87"/>
      <c r="N260" s="34"/>
      <c r="O260" s="36"/>
    </row>
    <row r="261" spans="1:15" s="142" customFormat="1" ht="52.5" customHeight="1" x14ac:dyDescent="0.2">
      <c r="A261" s="150" t="s">
        <v>2521</v>
      </c>
      <c r="B261" s="141" t="s">
        <v>859</v>
      </c>
      <c r="C261" s="141" t="s">
        <v>4944</v>
      </c>
      <c r="D261" s="180">
        <v>4110</v>
      </c>
      <c r="E261" s="181">
        <v>5598</v>
      </c>
      <c r="F261" s="34"/>
      <c r="G261" s="87" t="s">
        <v>1799</v>
      </c>
      <c r="H261" s="34"/>
      <c r="I261" s="87" t="s">
        <v>1799</v>
      </c>
      <c r="J261" s="34"/>
      <c r="K261" s="34"/>
      <c r="L261" s="87" t="s">
        <v>1799</v>
      </c>
      <c r="M261" s="87"/>
      <c r="N261" s="34"/>
      <c r="O261" s="36"/>
    </row>
    <row r="262" spans="1:15" s="142" customFormat="1" ht="52.5" customHeight="1" x14ac:dyDescent="0.2">
      <c r="A262" s="150" t="s">
        <v>2522</v>
      </c>
      <c r="B262" s="141" t="s">
        <v>885</v>
      </c>
      <c r="C262" s="141" t="s">
        <v>4945</v>
      </c>
      <c r="D262" s="180">
        <v>1005</v>
      </c>
      <c r="E262" s="181">
        <v>5597</v>
      </c>
      <c r="F262" s="34"/>
      <c r="G262" s="87" t="s">
        <v>1799</v>
      </c>
      <c r="H262" s="34"/>
      <c r="I262" s="87" t="s">
        <v>1799</v>
      </c>
      <c r="J262" s="34"/>
      <c r="K262" s="34"/>
      <c r="L262" s="87"/>
      <c r="M262" s="87" t="s">
        <v>1799</v>
      </c>
      <c r="N262" s="34"/>
      <c r="O262" s="36"/>
    </row>
    <row r="263" spans="1:15" s="142" customFormat="1" ht="52.5" customHeight="1" x14ac:dyDescent="0.2">
      <c r="A263" s="711" t="s">
        <v>2523</v>
      </c>
      <c r="B263" s="141" t="s">
        <v>67</v>
      </c>
      <c r="C263" s="706" t="s">
        <v>4869</v>
      </c>
      <c r="D263" s="180">
        <v>423.75</v>
      </c>
      <c r="E263" s="181">
        <v>5602</v>
      </c>
      <c r="F263" s="34"/>
      <c r="G263" s="87" t="s">
        <v>1799</v>
      </c>
      <c r="H263" s="34"/>
      <c r="I263" s="87" t="s">
        <v>1799</v>
      </c>
      <c r="J263" s="34"/>
      <c r="K263" s="34"/>
      <c r="L263" s="87"/>
      <c r="M263" s="87" t="s">
        <v>1799</v>
      </c>
      <c r="N263" s="34"/>
      <c r="O263" s="36"/>
    </row>
    <row r="264" spans="1:15" s="142" customFormat="1" ht="52.5" customHeight="1" x14ac:dyDescent="0.2">
      <c r="A264" s="711"/>
      <c r="B264" s="141" t="s">
        <v>887</v>
      </c>
      <c r="C264" s="706"/>
      <c r="D264" s="180">
        <v>271.2</v>
      </c>
      <c r="E264" s="181">
        <v>5601</v>
      </c>
      <c r="F264" s="34"/>
      <c r="G264" s="87" t="s">
        <v>1799</v>
      </c>
      <c r="H264" s="34"/>
      <c r="I264" s="87" t="s">
        <v>1799</v>
      </c>
      <c r="J264" s="34"/>
      <c r="K264" s="34"/>
      <c r="L264" s="87"/>
      <c r="M264" s="87" t="s">
        <v>1799</v>
      </c>
      <c r="N264" s="34"/>
      <c r="O264" s="36"/>
    </row>
    <row r="265" spans="1:15" s="142" customFormat="1" ht="54" customHeight="1" x14ac:dyDescent="0.2">
      <c r="A265" s="150" t="s">
        <v>2524</v>
      </c>
      <c r="B265" s="141" t="s">
        <v>888</v>
      </c>
      <c r="C265" s="141" t="s">
        <v>4946</v>
      </c>
      <c r="D265" s="180">
        <v>325</v>
      </c>
      <c r="E265" s="181">
        <v>5603</v>
      </c>
      <c r="F265" s="34"/>
      <c r="G265" s="87" t="s">
        <v>1799</v>
      </c>
      <c r="H265" s="34"/>
      <c r="I265" s="87" t="s">
        <v>1799</v>
      </c>
      <c r="J265" s="34"/>
      <c r="K265" s="34"/>
      <c r="L265" s="87"/>
      <c r="M265" s="87" t="s">
        <v>1799</v>
      </c>
      <c r="N265" s="34"/>
      <c r="O265" s="36"/>
    </row>
    <row r="266" spans="1:15" s="142" customFormat="1" ht="54" customHeight="1" x14ac:dyDescent="0.2">
      <c r="A266" s="711" t="s">
        <v>2525</v>
      </c>
      <c r="B266" s="141" t="s">
        <v>884</v>
      </c>
      <c r="C266" s="706" t="s">
        <v>4947</v>
      </c>
      <c r="D266" s="180">
        <v>81.36</v>
      </c>
      <c r="E266" s="181">
        <v>5605</v>
      </c>
      <c r="F266" s="34"/>
      <c r="G266" s="87" t="s">
        <v>1799</v>
      </c>
      <c r="H266" s="34"/>
      <c r="I266" s="87" t="s">
        <v>1799</v>
      </c>
      <c r="J266" s="34"/>
      <c r="K266" s="34"/>
      <c r="L266" s="87" t="s">
        <v>1799</v>
      </c>
      <c r="M266" s="87"/>
      <c r="N266" s="34"/>
      <c r="O266" s="36"/>
    </row>
    <row r="267" spans="1:15" s="142" customFormat="1" ht="54" customHeight="1" x14ac:dyDescent="0.2">
      <c r="A267" s="711"/>
      <c r="B267" s="141" t="s">
        <v>889</v>
      </c>
      <c r="C267" s="706"/>
      <c r="D267" s="180">
        <v>227.27</v>
      </c>
      <c r="E267" s="181">
        <v>5606</v>
      </c>
      <c r="F267" s="34"/>
      <c r="G267" s="87" t="s">
        <v>1799</v>
      </c>
      <c r="H267" s="34"/>
      <c r="I267" s="87" t="s">
        <v>1799</v>
      </c>
      <c r="J267" s="34"/>
      <c r="K267" s="34"/>
      <c r="L267" s="87" t="s">
        <v>1799</v>
      </c>
      <c r="M267" s="87"/>
      <c r="N267" s="34"/>
      <c r="O267" s="36"/>
    </row>
    <row r="268" spans="1:15" s="142" customFormat="1" ht="54" customHeight="1" x14ac:dyDescent="0.2">
      <c r="A268" s="711"/>
      <c r="B268" s="141" t="s">
        <v>887</v>
      </c>
      <c r="C268" s="706"/>
      <c r="D268" s="180">
        <v>144.63999999999999</v>
      </c>
      <c r="E268" s="181">
        <v>5604</v>
      </c>
      <c r="F268" s="34"/>
      <c r="G268" s="87" t="s">
        <v>1799</v>
      </c>
      <c r="H268" s="34"/>
      <c r="I268" s="87" t="s">
        <v>1799</v>
      </c>
      <c r="J268" s="34"/>
      <c r="K268" s="34"/>
      <c r="L268" s="87" t="s">
        <v>1799</v>
      </c>
      <c r="M268" s="87"/>
      <c r="N268" s="34"/>
      <c r="O268" s="36"/>
    </row>
    <row r="269" spans="1:15" s="142" customFormat="1" ht="54" customHeight="1" x14ac:dyDescent="0.2">
      <c r="A269" s="150" t="s">
        <v>1933</v>
      </c>
      <c r="B269" s="141" t="s">
        <v>890</v>
      </c>
      <c r="C269" s="141" t="s">
        <v>4948</v>
      </c>
      <c r="D269" s="180">
        <v>250</v>
      </c>
      <c r="E269" s="181">
        <v>5609</v>
      </c>
      <c r="F269" s="34"/>
      <c r="G269" s="87" t="s">
        <v>1799</v>
      </c>
      <c r="H269" s="34"/>
      <c r="I269" s="87" t="s">
        <v>1799</v>
      </c>
      <c r="J269" s="34"/>
      <c r="K269" s="34"/>
      <c r="L269" s="87" t="s">
        <v>1799</v>
      </c>
      <c r="M269" s="87" t="s">
        <v>1799</v>
      </c>
      <c r="N269" s="34"/>
      <c r="O269" s="36"/>
    </row>
    <row r="270" spans="1:15" s="142" customFormat="1" ht="54" customHeight="1" x14ac:dyDescent="0.2">
      <c r="A270" s="150" t="s">
        <v>2526</v>
      </c>
      <c r="B270" s="141" t="s">
        <v>877</v>
      </c>
      <c r="C270" s="141" t="s">
        <v>4949</v>
      </c>
      <c r="D270" s="180">
        <v>563.66</v>
      </c>
      <c r="E270" s="181">
        <v>5607</v>
      </c>
      <c r="F270" s="34"/>
      <c r="G270" s="87" t="s">
        <v>1799</v>
      </c>
      <c r="H270" s="34"/>
      <c r="I270" s="87" t="s">
        <v>1799</v>
      </c>
      <c r="J270" s="34"/>
      <c r="K270" s="34"/>
      <c r="L270" s="87"/>
      <c r="M270" s="87" t="s">
        <v>1799</v>
      </c>
      <c r="N270" s="34"/>
      <c r="O270" s="36"/>
    </row>
    <row r="271" spans="1:15" s="142" customFormat="1" ht="54" customHeight="1" x14ac:dyDescent="0.2">
      <c r="A271" s="150" t="s">
        <v>2527</v>
      </c>
      <c r="B271" s="141" t="s">
        <v>877</v>
      </c>
      <c r="C271" s="141" t="s">
        <v>4952</v>
      </c>
      <c r="D271" s="180">
        <v>167.17</v>
      </c>
      <c r="E271" s="181">
        <v>5608</v>
      </c>
      <c r="F271" s="34"/>
      <c r="G271" s="87" t="s">
        <v>1799</v>
      </c>
      <c r="H271" s="34"/>
      <c r="I271" s="87" t="s">
        <v>1799</v>
      </c>
      <c r="J271" s="34"/>
      <c r="K271" s="34"/>
      <c r="L271" s="87"/>
      <c r="M271" s="87" t="s">
        <v>1799</v>
      </c>
      <c r="N271" s="34"/>
      <c r="O271" s="36"/>
    </row>
    <row r="272" spans="1:15" s="142" customFormat="1" ht="54" customHeight="1" x14ac:dyDescent="0.2">
      <c r="A272" s="150" t="s">
        <v>2528</v>
      </c>
      <c r="B272" s="141" t="s">
        <v>891</v>
      </c>
      <c r="C272" s="141" t="s">
        <v>4950</v>
      </c>
      <c r="D272" s="180">
        <v>882</v>
      </c>
      <c r="E272" s="181">
        <v>5610</v>
      </c>
      <c r="F272" s="34"/>
      <c r="G272" s="87" t="s">
        <v>1799</v>
      </c>
      <c r="H272" s="34"/>
      <c r="I272" s="87" t="s">
        <v>1799</v>
      </c>
      <c r="J272" s="34"/>
      <c r="K272" s="34"/>
      <c r="L272" s="87" t="s">
        <v>1799</v>
      </c>
      <c r="M272" s="87"/>
      <c r="N272" s="34"/>
      <c r="O272" s="36"/>
    </row>
    <row r="273" spans="1:15" s="142" customFormat="1" ht="54" customHeight="1" x14ac:dyDescent="0.2">
      <c r="A273" s="150" t="s">
        <v>2529</v>
      </c>
      <c r="B273" s="141" t="s">
        <v>892</v>
      </c>
      <c r="C273" s="141" t="s">
        <v>4951</v>
      </c>
      <c r="D273" s="180">
        <v>517.65</v>
      </c>
      <c r="E273" s="181">
        <v>5616</v>
      </c>
      <c r="F273" s="34"/>
      <c r="G273" s="87" t="s">
        <v>1799</v>
      </c>
      <c r="H273" s="34"/>
      <c r="I273" s="87" t="s">
        <v>1799</v>
      </c>
      <c r="J273" s="34"/>
      <c r="K273" s="34"/>
      <c r="L273" s="87" t="s">
        <v>1799</v>
      </c>
      <c r="M273" s="87"/>
      <c r="N273" s="34"/>
      <c r="O273" s="36"/>
    </row>
    <row r="274" spans="1:15" s="142" customFormat="1" ht="54" customHeight="1" x14ac:dyDescent="0.2">
      <c r="A274" s="150" t="s">
        <v>2530</v>
      </c>
      <c r="B274" s="141" t="s">
        <v>893</v>
      </c>
      <c r="C274" s="276" t="s">
        <v>4877</v>
      </c>
      <c r="D274" s="180">
        <v>360.68</v>
      </c>
      <c r="E274" s="181">
        <v>5620</v>
      </c>
      <c r="F274" s="34"/>
      <c r="G274" s="87" t="s">
        <v>1799</v>
      </c>
      <c r="H274" s="34"/>
      <c r="I274" s="87" t="s">
        <v>1799</v>
      </c>
      <c r="J274" s="34"/>
      <c r="K274" s="34"/>
      <c r="L274" s="87" t="s">
        <v>1799</v>
      </c>
      <c r="M274" s="87"/>
      <c r="N274" s="34"/>
      <c r="O274" s="36"/>
    </row>
    <row r="275" spans="1:15" s="142" customFormat="1" ht="54" customHeight="1" x14ac:dyDescent="0.2">
      <c r="A275" s="150" t="s">
        <v>2531</v>
      </c>
      <c r="B275" s="141" t="s">
        <v>546</v>
      </c>
      <c r="C275" s="315" t="s">
        <v>4953</v>
      </c>
      <c r="D275" s="180">
        <v>223.8</v>
      </c>
      <c r="E275" s="181">
        <v>5612</v>
      </c>
      <c r="F275" s="34"/>
      <c r="G275" s="87" t="s">
        <v>1799</v>
      </c>
      <c r="H275" s="34"/>
      <c r="I275" s="87" t="s">
        <v>1799</v>
      </c>
      <c r="J275" s="34"/>
      <c r="K275" s="34"/>
      <c r="L275" s="87" t="s">
        <v>1799</v>
      </c>
      <c r="M275" s="87"/>
      <c r="N275" s="34"/>
      <c r="O275" s="36"/>
    </row>
    <row r="276" spans="1:15" s="142" customFormat="1" ht="54" customHeight="1" x14ac:dyDescent="0.2">
      <c r="A276" s="150" t="s">
        <v>2532</v>
      </c>
      <c r="B276" s="141" t="s">
        <v>894</v>
      </c>
      <c r="C276" s="141" t="s">
        <v>4954</v>
      </c>
      <c r="D276" s="180">
        <v>252</v>
      </c>
      <c r="E276" s="181">
        <v>5615</v>
      </c>
      <c r="F276" s="34"/>
      <c r="G276" s="87" t="s">
        <v>1799</v>
      </c>
      <c r="H276" s="34"/>
      <c r="I276" s="87" t="s">
        <v>1799</v>
      </c>
      <c r="J276" s="34"/>
      <c r="K276" s="34"/>
      <c r="L276" s="87" t="s">
        <v>1799</v>
      </c>
      <c r="M276" s="87"/>
      <c r="N276" s="34"/>
      <c r="O276" s="36"/>
    </row>
    <row r="277" spans="1:15" s="142" customFormat="1" ht="54" customHeight="1" x14ac:dyDescent="0.2">
      <c r="A277" s="150" t="s">
        <v>2533</v>
      </c>
      <c r="B277" s="141" t="s">
        <v>895</v>
      </c>
      <c r="C277" s="141" t="s">
        <v>4955</v>
      </c>
      <c r="D277" s="180">
        <v>1900</v>
      </c>
      <c r="E277" s="181">
        <v>5613</v>
      </c>
      <c r="F277" s="34"/>
      <c r="G277" s="87" t="s">
        <v>1799</v>
      </c>
      <c r="H277" s="34"/>
      <c r="I277" s="87" t="s">
        <v>1799</v>
      </c>
      <c r="J277" s="34"/>
      <c r="K277" s="34"/>
      <c r="L277" s="87" t="s">
        <v>1799</v>
      </c>
      <c r="M277" s="87"/>
      <c r="N277" s="34"/>
      <c r="O277" s="36"/>
    </row>
    <row r="278" spans="1:15" s="142" customFormat="1" ht="54" customHeight="1" x14ac:dyDescent="0.2">
      <c r="A278" s="150" t="s">
        <v>2534</v>
      </c>
      <c r="B278" s="141" t="s">
        <v>896</v>
      </c>
      <c r="C278" s="141" t="s">
        <v>4956</v>
      </c>
      <c r="D278" s="180">
        <v>1398.6</v>
      </c>
      <c r="E278" s="181">
        <v>5614</v>
      </c>
      <c r="F278" s="34"/>
      <c r="G278" s="87" t="s">
        <v>1799</v>
      </c>
      <c r="H278" s="34"/>
      <c r="I278" s="87" t="s">
        <v>1799</v>
      </c>
      <c r="J278" s="34"/>
      <c r="K278" s="34"/>
      <c r="L278" s="87" t="s">
        <v>1799</v>
      </c>
      <c r="M278" s="87"/>
      <c r="N278" s="34"/>
      <c r="O278" s="36"/>
    </row>
    <row r="279" spans="1:15" s="142" customFormat="1" ht="54" customHeight="1" x14ac:dyDescent="0.2">
      <c r="A279" s="150" t="s">
        <v>2535</v>
      </c>
      <c r="B279" s="141" t="s">
        <v>884</v>
      </c>
      <c r="C279" s="141" t="s">
        <v>4943</v>
      </c>
      <c r="D279" s="180">
        <v>152.55000000000001</v>
      </c>
      <c r="E279" s="181">
        <v>5617</v>
      </c>
      <c r="F279" s="34"/>
      <c r="G279" s="87" t="s">
        <v>1799</v>
      </c>
      <c r="H279" s="34"/>
      <c r="I279" s="87" t="s">
        <v>1799</v>
      </c>
      <c r="J279" s="34"/>
      <c r="K279" s="34"/>
      <c r="L279" s="87" t="s">
        <v>1799</v>
      </c>
      <c r="M279" s="87"/>
      <c r="N279" s="34"/>
      <c r="O279" s="36"/>
    </row>
    <row r="280" spans="1:15" s="142" customFormat="1" ht="54" customHeight="1" x14ac:dyDescent="0.2">
      <c r="A280" s="150" t="s">
        <v>2536</v>
      </c>
      <c r="B280" s="141" t="s">
        <v>897</v>
      </c>
      <c r="C280" s="141" t="s">
        <v>3520</v>
      </c>
      <c r="D280" s="180">
        <v>1775</v>
      </c>
      <c r="E280" s="181">
        <v>5618</v>
      </c>
      <c r="F280" s="34"/>
      <c r="G280" s="87" t="s">
        <v>1799</v>
      </c>
      <c r="H280" s="34"/>
      <c r="I280" s="87" t="s">
        <v>1799</v>
      </c>
      <c r="J280" s="34"/>
      <c r="K280" s="34"/>
      <c r="L280" s="87" t="s">
        <v>1799</v>
      </c>
      <c r="M280" s="87"/>
      <c r="N280" s="34"/>
      <c r="O280" s="36"/>
    </row>
    <row r="281" spans="1:15" s="142" customFormat="1" ht="54" customHeight="1" x14ac:dyDescent="0.2">
      <c r="A281" s="150" t="s">
        <v>2537</v>
      </c>
      <c r="B281" s="141" t="s">
        <v>548</v>
      </c>
      <c r="C281" s="141" t="s">
        <v>4957</v>
      </c>
      <c r="D281" s="180">
        <v>776</v>
      </c>
      <c r="E281" s="181">
        <v>5621</v>
      </c>
      <c r="F281" s="34"/>
      <c r="G281" s="87" t="s">
        <v>1799</v>
      </c>
      <c r="H281" s="34"/>
      <c r="I281" s="87" t="s">
        <v>1799</v>
      </c>
      <c r="J281" s="34"/>
      <c r="K281" s="34"/>
      <c r="L281" s="87" t="s">
        <v>1799</v>
      </c>
      <c r="M281" s="87"/>
      <c r="N281" s="34"/>
      <c r="O281" s="36"/>
    </row>
    <row r="282" spans="1:15" s="142" customFormat="1" ht="54" customHeight="1" x14ac:dyDescent="0.2">
      <c r="A282" s="711" t="s">
        <v>2538</v>
      </c>
      <c r="B282" s="141" t="s">
        <v>898</v>
      </c>
      <c r="C282" s="706" t="s">
        <v>3521</v>
      </c>
      <c r="D282" s="180">
        <v>609</v>
      </c>
      <c r="E282" s="181">
        <v>5624</v>
      </c>
      <c r="F282" s="34"/>
      <c r="G282" s="87" t="s">
        <v>1799</v>
      </c>
      <c r="H282" s="34"/>
      <c r="I282" s="87" t="s">
        <v>1799</v>
      </c>
      <c r="J282" s="34"/>
      <c r="K282" s="34"/>
      <c r="L282" s="87" t="s">
        <v>1799</v>
      </c>
      <c r="M282" s="87"/>
      <c r="N282" s="34"/>
      <c r="O282" s="36"/>
    </row>
    <row r="283" spans="1:15" s="142" customFormat="1" ht="54" customHeight="1" x14ac:dyDescent="0.2">
      <c r="A283" s="711"/>
      <c r="B283" s="141" t="s">
        <v>809</v>
      </c>
      <c r="C283" s="706"/>
      <c r="D283" s="180">
        <v>953</v>
      </c>
      <c r="E283" s="181">
        <v>5622</v>
      </c>
      <c r="F283" s="34"/>
      <c r="G283" s="87" t="s">
        <v>1799</v>
      </c>
      <c r="H283" s="34"/>
      <c r="I283" s="87" t="s">
        <v>1799</v>
      </c>
      <c r="J283" s="34"/>
      <c r="K283" s="34"/>
      <c r="L283" s="87" t="s">
        <v>1799</v>
      </c>
      <c r="M283" s="87"/>
      <c r="N283" s="34"/>
      <c r="O283" s="36"/>
    </row>
    <row r="284" spans="1:15" s="142" customFormat="1" ht="66.75" customHeight="1" x14ac:dyDescent="0.2">
      <c r="A284" s="150" t="s">
        <v>2539</v>
      </c>
      <c r="B284" s="141" t="s">
        <v>899</v>
      </c>
      <c r="C284" s="141" t="s">
        <v>4958</v>
      </c>
      <c r="D284" s="180">
        <v>1282.3699999999999</v>
      </c>
      <c r="E284" s="181">
        <v>5625</v>
      </c>
      <c r="F284" s="34"/>
      <c r="G284" s="87" t="s">
        <v>1799</v>
      </c>
      <c r="H284" s="34"/>
      <c r="I284" s="87" t="s">
        <v>1799</v>
      </c>
      <c r="J284" s="34"/>
      <c r="K284" s="34"/>
      <c r="L284" s="87"/>
      <c r="M284" s="87" t="s">
        <v>1799</v>
      </c>
      <c r="N284" s="34"/>
      <c r="O284" s="36"/>
    </row>
    <row r="285" spans="1:15" s="142" customFormat="1" ht="54" customHeight="1" x14ac:dyDescent="0.2">
      <c r="A285" s="150" t="s">
        <v>2540</v>
      </c>
      <c r="B285" s="141" t="s">
        <v>753</v>
      </c>
      <c r="C285" s="141" t="s">
        <v>4877</v>
      </c>
      <c r="D285" s="180">
        <v>329.35</v>
      </c>
      <c r="E285" s="181">
        <v>5626</v>
      </c>
      <c r="F285" s="34"/>
      <c r="G285" s="87" t="s">
        <v>1799</v>
      </c>
      <c r="H285" s="34"/>
      <c r="I285" s="87" t="s">
        <v>1799</v>
      </c>
      <c r="J285" s="34"/>
      <c r="K285" s="34"/>
      <c r="L285" s="87"/>
      <c r="M285" s="87" t="s">
        <v>1799</v>
      </c>
      <c r="N285" s="34"/>
      <c r="O285" s="36"/>
    </row>
    <row r="286" spans="1:15" s="142" customFormat="1" ht="54" customHeight="1" x14ac:dyDescent="0.2">
      <c r="A286" s="150" t="s">
        <v>2541</v>
      </c>
      <c r="B286" s="141" t="s">
        <v>900</v>
      </c>
      <c r="C286" s="141" t="s">
        <v>4959</v>
      </c>
      <c r="D286" s="180">
        <v>1920</v>
      </c>
      <c r="E286" s="181">
        <v>5628</v>
      </c>
      <c r="F286" s="34"/>
      <c r="G286" s="87" t="s">
        <v>1799</v>
      </c>
      <c r="H286" s="34"/>
      <c r="I286" s="87" t="s">
        <v>1799</v>
      </c>
      <c r="J286" s="34"/>
      <c r="K286" s="34"/>
      <c r="L286" s="87" t="s">
        <v>1799</v>
      </c>
      <c r="M286" s="87"/>
      <c r="N286" s="34"/>
      <c r="O286" s="36"/>
    </row>
    <row r="287" spans="1:15" s="142" customFormat="1" ht="54" customHeight="1" x14ac:dyDescent="0.2">
      <c r="A287" s="728" t="s">
        <v>2542</v>
      </c>
      <c r="B287" s="141" t="s">
        <v>442</v>
      </c>
      <c r="C287" s="705" t="s">
        <v>4869</v>
      </c>
      <c r="D287" s="180">
        <v>144.63999999999999</v>
      </c>
      <c r="E287" s="181">
        <v>5630</v>
      </c>
      <c r="F287" s="34"/>
      <c r="G287" s="87" t="s">
        <v>1799</v>
      </c>
      <c r="H287" s="34"/>
      <c r="I287" s="87" t="s">
        <v>1799</v>
      </c>
      <c r="J287" s="34"/>
      <c r="K287" s="34"/>
      <c r="L287" s="87" t="s">
        <v>1799</v>
      </c>
      <c r="M287" s="87"/>
      <c r="N287" s="34"/>
      <c r="O287" s="36"/>
    </row>
    <row r="288" spans="1:15" s="142" customFormat="1" ht="54" customHeight="1" x14ac:dyDescent="0.2">
      <c r="A288" s="728"/>
      <c r="B288" s="141" t="s">
        <v>901</v>
      </c>
      <c r="C288" s="705"/>
      <c r="D288" s="180">
        <v>162.72</v>
      </c>
      <c r="E288" s="40">
        <v>5629</v>
      </c>
      <c r="F288" s="34"/>
      <c r="G288" s="87" t="s">
        <v>1799</v>
      </c>
      <c r="H288" s="34"/>
      <c r="I288" s="87" t="s">
        <v>1799</v>
      </c>
      <c r="J288" s="34"/>
      <c r="K288" s="34"/>
      <c r="L288" s="87"/>
      <c r="M288" s="87" t="s">
        <v>1799</v>
      </c>
      <c r="N288" s="34"/>
      <c r="O288" s="36"/>
    </row>
    <row r="289" spans="1:15" s="142" customFormat="1" ht="39.75" customHeight="1" x14ac:dyDescent="0.2">
      <c r="A289" s="150" t="s">
        <v>2543</v>
      </c>
      <c r="B289" s="141" t="s">
        <v>902</v>
      </c>
      <c r="C289" s="141" t="s">
        <v>4960</v>
      </c>
      <c r="D289" s="180">
        <v>276</v>
      </c>
      <c r="E289" s="181">
        <v>5636</v>
      </c>
      <c r="F289" s="34"/>
      <c r="G289" s="87" t="s">
        <v>1799</v>
      </c>
      <c r="H289" s="34"/>
      <c r="I289" s="87" t="s">
        <v>1799</v>
      </c>
      <c r="J289" s="34"/>
      <c r="K289" s="34"/>
      <c r="L289" s="87"/>
      <c r="M289" s="87" t="s">
        <v>1799</v>
      </c>
      <c r="N289" s="34"/>
      <c r="O289" s="36"/>
    </row>
    <row r="290" spans="1:15" s="142" customFormat="1" ht="39.75" customHeight="1" x14ac:dyDescent="0.2">
      <c r="A290" s="711" t="s">
        <v>2544</v>
      </c>
      <c r="B290" s="141" t="s">
        <v>67</v>
      </c>
      <c r="C290" s="706" t="s">
        <v>4961</v>
      </c>
      <c r="D290" s="180">
        <v>244.08</v>
      </c>
      <c r="E290" s="181">
        <v>5631</v>
      </c>
      <c r="F290" s="34"/>
      <c r="G290" s="87" t="s">
        <v>1799</v>
      </c>
      <c r="H290" s="34"/>
      <c r="I290" s="87" t="s">
        <v>1799</v>
      </c>
      <c r="J290" s="34"/>
      <c r="K290" s="34"/>
      <c r="L290" s="87" t="s">
        <v>1799</v>
      </c>
      <c r="M290" s="87"/>
      <c r="N290" s="34"/>
      <c r="O290" s="36"/>
    </row>
    <row r="291" spans="1:15" s="142" customFormat="1" ht="39.75" customHeight="1" x14ac:dyDescent="0.2">
      <c r="A291" s="711"/>
      <c r="B291" s="141" t="s">
        <v>887</v>
      </c>
      <c r="C291" s="706"/>
      <c r="D291" s="180">
        <v>366.12</v>
      </c>
      <c r="E291" s="181">
        <v>5632</v>
      </c>
      <c r="F291" s="34"/>
      <c r="G291" s="87" t="s">
        <v>1799</v>
      </c>
      <c r="H291" s="34"/>
      <c r="I291" s="87" t="s">
        <v>1799</v>
      </c>
      <c r="J291" s="34"/>
      <c r="K291" s="34"/>
      <c r="L291" s="87" t="s">
        <v>1799</v>
      </c>
      <c r="M291" s="87"/>
      <c r="N291" s="34"/>
      <c r="O291" s="36"/>
    </row>
    <row r="292" spans="1:15" s="142" customFormat="1" ht="39.75" customHeight="1" x14ac:dyDescent="0.2">
      <c r="A292" s="150" t="s">
        <v>2545</v>
      </c>
      <c r="B292" s="141" t="s">
        <v>903</v>
      </c>
      <c r="C292" s="141" t="s">
        <v>4962</v>
      </c>
      <c r="D292" s="180">
        <v>3773</v>
      </c>
      <c r="E292" s="181">
        <v>5633</v>
      </c>
      <c r="F292" s="34"/>
      <c r="G292" s="87" t="s">
        <v>1799</v>
      </c>
      <c r="H292" s="34"/>
      <c r="I292" s="87" t="s">
        <v>1799</v>
      </c>
      <c r="J292" s="34"/>
      <c r="K292" s="34"/>
      <c r="L292" s="87" t="s">
        <v>1799</v>
      </c>
      <c r="M292" s="87"/>
      <c r="N292" s="34"/>
      <c r="O292" s="36"/>
    </row>
    <row r="293" spans="1:15" s="142" customFormat="1" ht="60" customHeight="1" x14ac:dyDescent="0.2">
      <c r="A293" s="150" t="s">
        <v>2546</v>
      </c>
      <c r="B293" s="141" t="s">
        <v>732</v>
      </c>
      <c r="C293" s="141" t="s">
        <v>4963</v>
      </c>
      <c r="D293" s="180">
        <v>630</v>
      </c>
      <c r="E293" s="181">
        <v>5634</v>
      </c>
      <c r="F293" s="34"/>
      <c r="G293" s="87" t="s">
        <v>1799</v>
      </c>
      <c r="H293" s="34"/>
      <c r="I293" s="87" t="s">
        <v>1799</v>
      </c>
      <c r="J293" s="34"/>
      <c r="K293" s="34"/>
      <c r="L293" s="87" t="s">
        <v>1799</v>
      </c>
      <c r="M293" s="87"/>
      <c r="N293" s="34"/>
      <c r="O293" s="36"/>
    </row>
    <row r="294" spans="1:15" s="142" customFormat="1" ht="60" customHeight="1" x14ac:dyDescent="0.2">
      <c r="A294" s="150" t="s">
        <v>2547</v>
      </c>
      <c r="B294" s="141" t="s">
        <v>877</v>
      </c>
      <c r="C294" s="141" t="s">
        <v>4958</v>
      </c>
      <c r="D294" s="180">
        <v>525.26</v>
      </c>
      <c r="E294" s="181">
        <v>5635</v>
      </c>
      <c r="F294" s="34"/>
      <c r="G294" s="87" t="s">
        <v>1799</v>
      </c>
      <c r="H294" s="34"/>
      <c r="I294" s="87" t="s">
        <v>1799</v>
      </c>
      <c r="J294" s="34"/>
      <c r="K294" s="34"/>
      <c r="L294" s="87" t="s">
        <v>1799</v>
      </c>
      <c r="M294" s="87"/>
      <c r="N294" s="34"/>
      <c r="O294" s="36"/>
    </row>
    <row r="295" spans="1:15" s="142" customFormat="1" ht="60" customHeight="1" x14ac:dyDescent="0.2">
      <c r="A295" s="150" t="s">
        <v>2548</v>
      </c>
      <c r="B295" s="141" t="s">
        <v>904</v>
      </c>
      <c r="C295" s="141" t="s">
        <v>4964</v>
      </c>
      <c r="D295" s="180">
        <v>213.57</v>
      </c>
      <c r="E295" s="181">
        <v>5637</v>
      </c>
      <c r="F295" s="34"/>
      <c r="G295" s="87" t="s">
        <v>1799</v>
      </c>
      <c r="H295" s="34"/>
      <c r="I295" s="87" t="s">
        <v>1799</v>
      </c>
      <c r="J295" s="34"/>
      <c r="K295" s="34"/>
      <c r="L295" s="87" t="s">
        <v>1799</v>
      </c>
      <c r="M295" s="87" t="s">
        <v>1799</v>
      </c>
      <c r="N295" s="34"/>
      <c r="O295" s="36"/>
    </row>
    <row r="296" spans="1:15" s="142" customFormat="1" ht="39.75" customHeight="1" x14ac:dyDescent="0.2">
      <c r="A296" s="150" t="s">
        <v>2550</v>
      </c>
      <c r="B296" s="141" t="s">
        <v>75</v>
      </c>
      <c r="C296" s="141" t="s">
        <v>4917</v>
      </c>
      <c r="D296" s="180">
        <v>1513.21</v>
      </c>
      <c r="E296" s="181">
        <v>5638</v>
      </c>
      <c r="F296" s="34"/>
      <c r="G296" s="87" t="s">
        <v>1799</v>
      </c>
      <c r="H296" s="34"/>
      <c r="I296" s="87" t="s">
        <v>1799</v>
      </c>
      <c r="J296" s="34"/>
      <c r="K296" s="34"/>
      <c r="L296" s="87"/>
      <c r="M296" s="87" t="s">
        <v>1799</v>
      </c>
      <c r="N296" s="34"/>
      <c r="O296" s="36"/>
    </row>
    <row r="297" spans="1:15" s="142" customFormat="1" ht="39.75" customHeight="1" x14ac:dyDescent="0.2">
      <c r="A297" s="150" t="s">
        <v>2549</v>
      </c>
      <c r="B297" s="141" t="s">
        <v>905</v>
      </c>
      <c r="C297" s="141" t="s">
        <v>4469</v>
      </c>
      <c r="D297" s="180">
        <v>1731.74</v>
      </c>
      <c r="E297" s="181">
        <v>5642</v>
      </c>
      <c r="F297" s="34"/>
      <c r="G297" s="87" t="s">
        <v>1799</v>
      </c>
      <c r="H297" s="34"/>
      <c r="I297" s="87" t="s">
        <v>1799</v>
      </c>
      <c r="J297" s="34"/>
      <c r="K297" s="34"/>
      <c r="L297" s="87"/>
      <c r="M297" s="87" t="s">
        <v>1799</v>
      </c>
      <c r="N297" s="34"/>
      <c r="O297" s="36"/>
    </row>
    <row r="298" spans="1:15" s="142" customFormat="1" ht="36" customHeight="1" x14ac:dyDescent="0.2">
      <c r="A298" s="711" t="s">
        <v>2551</v>
      </c>
      <c r="B298" s="141" t="s">
        <v>906</v>
      </c>
      <c r="C298" s="706" t="s">
        <v>3535</v>
      </c>
      <c r="D298" s="180">
        <v>10.5</v>
      </c>
      <c r="E298" s="181">
        <v>5641</v>
      </c>
      <c r="F298" s="34"/>
      <c r="G298" s="87" t="s">
        <v>1799</v>
      </c>
      <c r="H298" s="34"/>
      <c r="I298" s="87" t="s">
        <v>1799</v>
      </c>
      <c r="J298" s="34"/>
      <c r="K298" s="34"/>
      <c r="L298" s="87" t="s">
        <v>1799</v>
      </c>
      <c r="M298" s="87"/>
      <c r="N298" s="34"/>
      <c r="O298" s="36"/>
    </row>
    <row r="299" spans="1:15" s="142" customFormat="1" ht="36" customHeight="1" x14ac:dyDescent="0.2">
      <c r="A299" s="711"/>
      <c r="B299" s="141" t="s">
        <v>907</v>
      </c>
      <c r="C299" s="706"/>
      <c r="D299" s="180">
        <v>872</v>
      </c>
      <c r="E299" s="181">
        <v>5640</v>
      </c>
      <c r="F299" s="34"/>
      <c r="G299" s="87" t="s">
        <v>1799</v>
      </c>
      <c r="H299" s="34"/>
      <c r="I299" s="87" t="s">
        <v>1799</v>
      </c>
      <c r="J299" s="34"/>
      <c r="K299" s="34"/>
      <c r="L299" s="87" t="s">
        <v>1799</v>
      </c>
      <c r="M299" s="87"/>
      <c r="N299" s="34"/>
      <c r="O299" s="36"/>
    </row>
    <row r="300" spans="1:15" s="142" customFormat="1" ht="36" customHeight="1" x14ac:dyDescent="0.2">
      <c r="A300" s="711"/>
      <c r="B300" s="141" t="s">
        <v>908</v>
      </c>
      <c r="C300" s="706"/>
      <c r="D300" s="180">
        <v>345.8</v>
      </c>
      <c r="E300" s="181">
        <v>5639</v>
      </c>
      <c r="F300" s="34"/>
      <c r="G300" s="87" t="s">
        <v>1799</v>
      </c>
      <c r="H300" s="34"/>
      <c r="I300" s="87" t="s">
        <v>1799</v>
      </c>
      <c r="J300" s="34"/>
      <c r="K300" s="34"/>
      <c r="L300" s="87" t="s">
        <v>1799</v>
      </c>
      <c r="M300" s="87"/>
      <c r="N300" s="34"/>
      <c r="O300" s="36"/>
    </row>
    <row r="301" spans="1:15" s="142" customFormat="1" ht="54.75" customHeight="1" x14ac:dyDescent="0.2">
      <c r="A301" s="150" t="s">
        <v>2552</v>
      </c>
      <c r="B301" s="141" t="s">
        <v>909</v>
      </c>
      <c r="C301" s="141" t="s">
        <v>4965</v>
      </c>
      <c r="D301" s="180">
        <v>2240</v>
      </c>
      <c r="E301" s="181">
        <v>5643</v>
      </c>
      <c r="F301" s="34"/>
      <c r="G301" s="87" t="s">
        <v>1799</v>
      </c>
      <c r="H301" s="34"/>
      <c r="I301" s="87" t="s">
        <v>1799</v>
      </c>
      <c r="J301" s="34"/>
      <c r="K301" s="34"/>
      <c r="L301" s="87" t="s">
        <v>1799</v>
      </c>
      <c r="M301" s="87"/>
      <c r="N301" s="34"/>
      <c r="O301" s="36"/>
    </row>
    <row r="302" spans="1:15" s="142" customFormat="1" ht="39.75" customHeight="1" x14ac:dyDescent="0.2">
      <c r="A302" s="711" t="s">
        <v>2553</v>
      </c>
      <c r="B302" s="141" t="s">
        <v>748</v>
      </c>
      <c r="C302" s="706" t="s">
        <v>4966</v>
      </c>
      <c r="D302" s="180">
        <v>650</v>
      </c>
      <c r="E302" s="181">
        <v>5644</v>
      </c>
      <c r="F302" s="34"/>
      <c r="G302" s="87" t="s">
        <v>1799</v>
      </c>
      <c r="H302" s="34"/>
      <c r="I302" s="87" t="s">
        <v>1799</v>
      </c>
      <c r="J302" s="34"/>
      <c r="K302" s="34"/>
      <c r="L302" s="87" t="s">
        <v>1799</v>
      </c>
      <c r="M302" s="87"/>
      <c r="N302" s="34"/>
      <c r="O302" s="36"/>
    </row>
    <row r="303" spans="1:15" s="142" customFormat="1" ht="39.75" customHeight="1" x14ac:dyDescent="0.2">
      <c r="A303" s="711"/>
      <c r="B303" s="141" t="s">
        <v>910</v>
      </c>
      <c r="C303" s="706"/>
      <c r="D303" s="180">
        <v>1150</v>
      </c>
      <c r="E303" s="181">
        <v>5645</v>
      </c>
      <c r="F303" s="34"/>
      <c r="G303" s="87" t="s">
        <v>1799</v>
      </c>
      <c r="H303" s="34"/>
      <c r="I303" s="87" t="s">
        <v>1799</v>
      </c>
      <c r="J303" s="34"/>
      <c r="K303" s="34"/>
      <c r="L303" s="87" t="s">
        <v>1799</v>
      </c>
      <c r="M303" s="87"/>
      <c r="N303" s="34"/>
      <c r="O303" s="36"/>
    </row>
    <row r="304" spans="1:15" s="142" customFormat="1" ht="39.75" customHeight="1" thickBot="1" x14ac:dyDescent="0.25">
      <c r="A304" s="154" t="s">
        <v>2554</v>
      </c>
      <c r="B304" s="155" t="s">
        <v>886</v>
      </c>
      <c r="C304" s="155" t="s">
        <v>4967</v>
      </c>
      <c r="D304" s="185">
        <v>2373</v>
      </c>
      <c r="E304" s="186" t="s">
        <v>933</v>
      </c>
      <c r="F304" s="42"/>
      <c r="G304" s="97" t="s">
        <v>1799</v>
      </c>
      <c r="H304" s="42"/>
      <c r="I304" s="97" t="s">
        <v>1799</v>
      </c>
      <c r="J304" s="42"/>
      <c r="K304" s="42"/>
      <c r="L304" s="97" t="s">
        <v>1799</v>
      </c>
      <c r="M304" s="97"/>
      <c r="N304" s="42"/>
      <c r="O304" s="44"/>
    </row>
    <row r="305" spans="1:25" s="142" customFormat="1" ht="16.5" thickTop="1" x14ac:dyDescent="0.2">
      <c r="A305" s="16"/>
      <c r="B305" s="89"/>
      <c r="D305" s="187"/>
      <c r="E305" s="17"/>
    </row>
    <row r="306" spans="1:25" s="142" customFormat="1" x14ac:dyDescent="0.2">
      <c r="A306" s="16"/>
      <c r="D306" s="187"/>
      <c r="E306" s="17"/>
    </row>
    <row r="307" spans="1:25" s="16" customFormat="1" ht="27" thickBot="1" x14ac:dyDescent="0.25">
      <c r="A307" s="678" t="s">
        <v>934</v>
      </c>
      <c r="B307" s="678"/>
      <c r="C307" s="678"/>
      <c r="D307" s="678"/>
      <c r="E307" s="678"/>
      <c r="F307" s="678"/>
      <c r="G307" s="678"/>
      <c r="H307" s="678"/>
      <c r="I307" s="678"/>
      <c r="J307" s="678"/>
      <c r="K307" s="678"/>
      <c r="L307" s="678"/>
      <c r="M307" s="678"/>
      <c r="N307" s="678"/>
      <c r="O307" s="678"/>
    </row>
    <row r="308" spans="1:25" s="115" customFormat="1" ht="48" customHeight="1" thickTop="1" x14ac:dyDescent="0.2">
      <c r="A308" s="674" t="s">
        <v>3386</v>
      </c>
      <c r="B308" s="676" t="s">
        <v>3387</v>
      </c>
      <c r="C308" s="676" t="s">
        <v>3388</v>
      </c>
      <c r="D308" s="676" t="s">
        <v>1793</v>
      </c>
      <c r="E308" s="682" t="s">
        <v>1794</v>
      </c>
      <c r="F308" s="681" t="s">
        <v>3389</v>
      </c>
      <c r="G308" s="681" t="s">
        <v>3390</v>
      </c>
      <c r="H308" s="681"/>
      <c r="I308" s="681" t="s">
        <v>3391</v>
      </c>
      <c r="J308" s="681"/>
      <c r="K308" s="681" t="s">
        <v>3392</v>
      </c>
      <c r="L308" s="681"/>
      <c r="M308" s="681"/>
      <c r="N308" s="714"/>
      <c r="O308" s="679" t="s">
        <v>3393</v>
      </c>
      <c r="P308" s="114"/>
      <c r="Q308" s="114"/>
      <c r="R308" s="114"/>
      <c r="S308" s="114"/>
      <c r="T308" s="114"/>
      <c r="U308" s="114"/>
      <c r="V308" s="114"/>
      <c r="W308" s="114"/>
      <c r="X308" s="114"/>
      <c r="Y308" s="114"/>
    </row>
    <row r="309" spans="1:25" s="115" customFormat="1" ht="33" customHeight="1" thickBot="1" x14ac:dyDescent="0.25">
      <c r="A309" s="675"/>
      <c r="B309" s="677"/>
      <c r="C309" s="677"/>
      <c r="D309" s="677"/>
      <c r="E309" s="683"/>
      <c r="F309" s="684"/>
      <c r="G309" s="286" t="s">
        <v>3394</v>
      </c>
      <c r="H309" s="286" t="s">
        <v>3395</v>
      </c>
      <c r="I309" s="286" t="s">
        <v>3396</v>
      </c>
      <c r="J309" s="286" t="s">
        <v>3395</v>
      </c>
      <c r="K309" s="286" t="s">
        <v>1795</v>
      </c>
      <c r="L309" s="286" t="s">
        <v>1796</v>
      </c>
      <c r="M309" s="286" t="s">
        <v>1797</v>
      </c>
      <c r="N309" s="313" t="s">
        <v>1798</v>
      </c>
      <c r="O309" s="680"/>
      <c r="P309" s="114"/>
      <c r="Q309" s="114"/>
      <c r="R309" s="114"/>
      <c r="S309" s="114"/>
      <c r="T309" s="114"/>
      <c r="U309" s="114"/>
      <c r="V309" s="114"/>
      <c r="W309" s="114"/>
      <c r="X309" s="114"/>
      <c r="Y309" s="114"/>
    </row>
    <row r="310" spans="1:25" s="142" customFormat="1" ht="54" customHeight="1" x14ac:dyDescent="0.2">
      <c r="A310" s="298" t="s">
        <v>2555</v>
      </c>
      <c r="B310" s="294" t="s">
        <v>945</v>
      </c>
      <c r="C310" s="297" t="s">
        <v>4968</v>
      </c>
      <c r="D310" s="284">
        <v>200000</v>
      </c>
      <c r="E310" s="292" t="s">
        <v>944</v>
      </c>
      <c r="F310" s="34"/>
      <c r="G310" s="35" t="s">
        <v>1799</v>
      </c>
      <c r="H310" s="34"/>
      <c r="I310" s="35" t="s">
        <v>1799</v>
      </c>
      <c r="J310" s="34"/>
      <c r="K310" s="34"/>
      <c r="L310" s="35" t="s">
        <v>1799</v>
      </c>
      <c r="M310" s="35"/>
      <c r="N310" s="36"/>
      <c r="O310" s="312"/>
    </row>
    <row r="311" spans="1:25" s="142" customFormat="1" ht="54" customHeight="1" x14ac:dyDescent="0.2">
      <c r="A311" s="711" t="s">
        <v>2556</v>
      </c>
      <c r="B311" s="294" t="s">
        <v>946</v>
      </c>
      <c r="C311" s="689" t="s">
        <v>3529</v>
      </c>
      <c r="D311" s="284">
        <v>21307.78</v>
      </c>
      <c r="E311" s="292" t="s">
        <v>937</v>
      </c>
      <c r="F311" s="34"/>
      <c r="G311" s="35" t="s">
        <v>1799</v>
      </c>
      <c r="H311" s="34"/>
      <c r="I311" s="35" t="s">
        <v>1799</v>
      </c>
      <c r="J311" s="34"/>
      <c r="K311" s="34"/>
      <c r="L311" s="35" t="s">
        <v>1799</v>
      </c>
      <c r="M311" s="35"/>
      <c r="N311" s="36"/>
      <c r="O311" s="312"/>
    </row>
    <row r="312" spans="1:25" s="142" customFormat="1" ht="54" customHeight="1" x14ac:dyDescent="0.2">
      <c r="A312" s="711"/>
      <c r="B312" s="294" t="s">
        <v>945</v>
      </c>
      <c r="C312" s="689"/>
      <c r="D312" s="284">
        <v>120351</v>
      </c>
      <c r="E312" s="292" t="s">
        <v>938</v>
      </c>
      <c r="F312" s="34"/>
      <c r="G312" s="35" t="s">
        <v>1799</v>
      </c>
      <c r="H312" s="34"/>
      <c r="I312" s="35" t="s">
        <v>1799</v>
      </c>
      <c r="J312" s="34"/>
      <c r="K312" s="34"/>
      <c r="L312" s="35" t="s">
        <v>1799</v>
      </c>
      <c r="M312" s="35"/>
      <c r="N312" s="36"/>
      <c r="O312" s="312"/>
    </row>
    <row r="313" spans="1:25" s="142" customFormat="1" ht="54" customHeight="1" x14ac:dyDescent="0.2">
      <c r="A313" s="711"/>
      <c r="B313" s="294" t="s">
        <v>947</v>
      </c>
      <c r="C313" s="689"/>
      <c r="D313" s="284">
        <v>2076.1999999999998</v>
      </c>
      <c r="E313" s="292" t="s">
        <v>939</v>
      </c>
      <c r="F313" s="34"/>
      <c r="G313" s="35" t="s">
        <v>1799</v>
      </c>
      <c r="H313" s="34"/>
      <c r="I313" s="35" t="s">
        <v>1799</v>
      </c>
      <c r="J313" s="34"/>
      <c r="K313" s="34"/>
      <c r="L313" s="35"/>
      <c r="M313" s="35" t="s">
        <v>1799</v>
      </c>
      <c r="N313" s="36"/>
      <c r="O313" s="312"/>
    </row>
    <row r="314" spans="1:25" s="142" customFormat="1" ht="54" customHeight="1" x14ac:dyDescent="0.2">
      <c r="A314" s="298" t="s">
        <v>2557</v>
      </c>
      <c r="B314" s="294" t="s">
        <v>935</v>
      </c>
      <c r="C314" s="297" t="s">
        <v>4969</v>
      </c>
      <c r="D314" s="284">
        <v>119777.2</v>
      </c>
      <c r="E314" s="292" t="s">
        <v>940</v>
      </c>
      <c r="F314" s="34"/>
      <c r="G314" s="35" t="s">
        <v>1799</v>
      </c>
      <c r="H314" s="34"/>
      <c r="I314" s="35" t="s">
        <v>1799</v>
      </c>
      <c r="J314" s="34"/>
      <c r="K314" s="34"/>
      <c r="L314" s="35" t="s">
        <v>1799</v>
      </c>
      <c r="M314" s="35"/>
      <c r="N314" s="36"/>
      <c r="O314" s="312"/>
    </row>
    <row r="315" spans="1:25" s="142" customFormat="1" ht="54" customHeight="1" x14ac:dyDescent="0.2">
      <c r="A315" s="711" t="s">
        <v>2558</v>
      </c>
      <c r="B315" s="294" t="s">
        <v>936</v>
      </c>
      <c r="C315" s="689" t="s">
        <v>4970</v>
      </c>
      <c r="D315" s="284">
        <v>57639.64</v>
      </c>
      <c r="E315" s="292" t="s">
        <v>941</v>
      </c>
      <c r="F315" s="34"/>
      <c r="G315" s="35" t="s">
        <v>1799</v>
      </c>
      <c r="H315" s="34"/>
      <c r="I315" s="35" t="s">
        <v>1799</v>
      </c>
      <c r="J315" s="34"/>
      <c r="K315" s="34"/>
      <c r="L315" s="35" t="s">
        <v>1799</v>
      </c>
      <c r="M315" s="35"/>
      <c r="N315" s="36"/>
      <c r="O315" s="312"/>
    </row>
    <row r="316" spans="1:25" s="142" customFormat="1" ht="54" customHeight="1" x14ac:dyDescent="0.2">
      <c r="A316" s="711"/>
      <c r="B316" s="294" t="s">
        <v>948</v>
      </c>
      <c r="C316" s="689"/>
      <c r="D316" s="284">
        <v>74729.59</v>
      </c>
      <c r="E316" s="292" t="s">
        <v>942</v>
      </c>
      <c r="F316" s="34"/>
      <c r="G316" s="35" t="s">
        <v>1799</v>
      </c>
      <c r="H316" s="34"/>
      <c r="I316" s="35" t="s">
        <v>1799</v>
      </c>
      <c r="J316" s="34"/>
      <c r="K316" s="34"/>
      <c r="L316" s="35"/>
      <c r="M316" s="35" t="s">
        <v>1799</v>
      </c>
      <c r="N316" s="36"/>
      <c r="O316" s="312"/>
    </row>
    <row r="317" spans="1:25" s="142" customFormat="1" ht="54" customHeight="1" thickBot="1" x14ac:dyDescent="0.25">
      <c r="A317" s="299" t="s">
        <v>2559</v>
      </c>
      <c r="B317" s="311" t="s">
        <v>274</v>
      </c>
      <c r="C317" s="307" t="s">
        <v>4971</v>
      </c>
      <c r="D317" s="287">
        <v>141033.79999999999</v>
      </c>
      <c r="E317" s="192" t="s">
        <v>943</v>
      </c>
      <c r="F317" s="42"/>
      <c r="G317" s="43" t="s">
        <v>1799</v>
      </c>
      <c r="H317" s="42"/>
      <c r="I317" s="43" t="s">
        <v>1799</v>
      </c>
      <c r="J317" s="42"/>
      <c r="K317" s="42"/>
      <c r="L317" s="43" t="s">
        <v>1799</v>
      </c>
      <c r="M317" s="43"/>
      <c r="N317" s="44"/>
      <c r="O317" s="312"/>
    </row>
    <row r="318" spans="1:25" s="142" customFormat="1" ht="16.5" thickTop="1" x14ac:dyDescent="0.2">
      <c r="A318" s="16"/>
      <c r="D318" s="187"/>
      <c r="E318" s="17"/>
    </row>
    <row r="319" spans="1:25" s="142" customFormat="1" x14ac:dyDescent="0.2">
      <c r="A319" s="16"/>
      <c r="D319" s="187"/>
      <c r="E319" s="17"/>
    </row>
    <row r="320" spans="1:25" s="16" customFormat="1" ht="27" thickBot="1" x14ac:dyDescent="0.25">
      <c r="A320" s="678" t="s">
        <v>949</v>
      </c>
      <c r="B320" s="678"/>
      <c r="C320" s="678"/>
      <c r="D320" s="678"/>
      <c r="E320" s="678"/>
      <c r="F320" s="678"/>
      <c r="G320" s="678"/>
      <c r="H320" s="678"/>
      <c r="I320" s="678"/>
      <c r="J320" s="678"/>
      <c r="K320" s="678"/>
      <c r="L320" s="678"/>
      <c r="M320" s="678"/>
      <c r="N320" s="678"/>
      <c r="O320" s="678"/>
    </row>
    <row r="321" spans="1:25" s="115" customFormat="1" ht="48" customHeight="1" thickTop="1" x14ac:dyDescent="0.2">
      <c r="A321" s="674" t="s">
        <v>3386</v>
      </c>
      <c r="B321" s="676" t="s">
        <v>3387</v>
      </c>
      <c r="C321" s="676" t="s">
        <v>3388</v>
      </c>
      <c r="D321" s="676" t="s">
        <v>1793</v>
      </c>
      <c r="E321" s="682" t="s">
        <v>1794</v>
      </c>
      <c r="F321" s="681" t="s">
        <v>3389</v>
      </c>
      <c r="G321" s="681" t="s">
        <v>3390</v>
      </c>
      <c r="H321" s="681"/>
      <c r="I321" s="681" t="s">
        <v>3391</v>
      </c>
      <c r="J321" s="681"/>
      <c r="K321" s="681" t="s">
        <v>3392</v>
      </c>
      <c r="L321" s="681"/>
      <c r="M321" s="681"/>
      <c r="N321" s="714"/>
      <c r="O321" s="679" t="s">
        <v>3393</v>
      </c>
      <c r="P321" s="114"/>
      <c r="Q321" s="114"/>
      <c r="R321" s="114"/>
      <c r="S321" s="114"/>
      <c r="T321" s="114"/>
      <c r="U321" s="114"/>
      <c r="V321" s="114"/>
      <c r="W321" s="114"/>
      <c r="X321" s="114"/>
      <c r="Y321" s="114"/>
    </row>
    <row r="322" spans="1:25" s="115" customFormat="1" ht="33" customHeight="1" thickBot="1" x14ac:dyDescent="0.25">
      <c r="A322" s="675"/>
      <c r="B322" s="677"/>
      <c r="C322" s="677"/>
      <c r="D322" s="677"/>
      <c r="E322" s="683"/>
      <c r="F322" s="684"/>
      <c r="G322" s="286" t="s">
        <v>3394</v>
      </c>
      <c r="H322" s="286" t="s">
        <v>3395</v>
      </c>
      <c r="I322" s="286" t="s">
        <v>3396</v>
      </c>
      <c r="J322" s="286" t="s">
        <v>3395</v>
      </c>
      <c r="K322" s="286" t="s">
        <v>1795</v>
      </c>
      <c r="L322" s="286" t="s">
        <v>1796</v>
      </c>
      <c r="M322" s="286" t="s">
        <v>1797</v>
      </c>
      <c r="N322" s="313" t="s">
        <v>1798</v>
      </c>
      <c r="O322" s="680"/>
      <c r="P322" s="114"/>
      <c r="Q322" s="114"/>
      <c r="R322" s="114"/>
      <c r="S322" s="114"/>
      <c r="T322" s="114"/>
      <c r="U322" s="114"/>
      <c r="V322" s="114"/>
      <c r="W322" s="114"/>
      <c r="X322" s="114"/>
      <c r="Y322" s="114"/>
    </row>
    <row r="323" spans="1:25" s="142" customFormat="1" ht="60" customHeight="1" x14ac:dyDescent="0.2">
      <c r="A323" s="304" t="s">
        <v>2560</v>
      </c>
      <c r="B323" s="103" t="s">
        <v>950</v>
      </c>
      <c r="C323" s="297" t="s">
        <v>4972</v>
      </c>
      <c r="D323" s="284">
        <v>20770</v>
      </c>
      <c r="E323" s="292" t="s">
        <v>966</v>
      </c>
      <c r="F323" s="34"/>
      <c r="G323" s="35" t="s">
        <v>1799</v>
      </c>
      <c r="H323" s="34"/>
      <c r="I323" s="35" t="s">
        <v>1799</v>
      </c>
      <c r="J323" s="34"/>
      <c r="K323" s="34"/>
      <c r="L323" s="35"/>
      <c r="M323" s="35" t="s">
        <v>1799</v>
      </c>
      <c r="N323" s="36"/>
      <c r="O323" s="312"/>
    </row>
    <row r="324" spans="1:25" s="142" customFormat="1" ht="48.75" customHeight="1" x14ac:dyDescent="0.2">
      <c r="A324" s="304" t="s">
        <v>2561</v>
      </c>
      <c r="B324" s="103" t="s">
        <v>951</v>
      </c>
      <c r="C324" s="297" t="s">
        <v>4973</v>
      </c>
      <c r="D324" s="284">
        <v>20000</v>
      </c>
      <c r="E324" s="292" t="s">
        <v>967</v>
      </c>
      <c r="F324" s="34"/>
      <c r="G324" s="35" t="s">
        <v>1799</v>
      </c>
      <c r="H324" s="34"/>
      <c r="I324" s="35" t="s">
        <v>1799</v>
      </c>
      <c r="J324" s="34"/>
      <c r="K324" s="34"/>
      <c r="L324" s="35"/>
      <c r="M324" s="35" t="s">
        <v>1799</v>
      </c>
      <c r="N324" s="36"/>
      <c r="O324" s="312"/>
    </row>
    <row r="325" spans="1:25" s="142" customFormat="1" ht="48.75" customHeight="1" x14ac:dyDescent="0.2">
      <c r="A325" s="304" t="s">
        <v>2562</v>
      </c>
      <c r="B325" s="103" t="s">
        <v>614</v>
      </c>
      <c r="C325" s="297" t="s">
        <v>4974</v>
      </c>
      <c r="D325" s="284">
        <v>52724</v>
      </c>
      <c r="E325" s="292" t="s">
        <v>968</v>
      </c>
      <c r="F325" s="34"/>
      <c r="G325" s="35" t="s">
        <v>1799</v>
      </c>
      <c r="H325" s="34"/>
      <c r="I325" s="35" t="s">
        <v>1799</v>
      </c>
      <c r="J325" s="34"/>
      <c r="K325" s="34"/>
      <c r="L325" s="35" t="s">
        <v>1799</v>
      </c>
      <c r="M325" s="35"/>
      <c r="N325" s="36"/>
      <c r="O325" s="312"/>
    </row>
    <row r="326" spans="1:25" s="142" customFormat="1" ht="48.75" customHeight="1" x14ac:dyDescent="0.2">
      <c r="A326" s="304" t="s">
        <v>2563</v>
      </c>
      <c r="B326" s="288" t="s">
        <v>952</v>
      </c>
      <c r="C326" s="297" t="s">
        <v>4975</v>
      </c>
      <c r="D326" s="284">
        <v>95960</v>
      </c>
      <c r="E326" s="292" t="s">
        <v>969</v>
      </c>
      <c r="F326" s="34"/>
      <c r="G326" s="35" t="s">
        <v>1799</v>
      </c>
      <c r="H326" s="34"/>
      <c r="I326" s="35" t="s">
        <v>1799</v>
      </c>
      <c r="J326" s="34"/>
      <c r="K326" s="34"/>
      <c r="L326" s="35" t="s">
        <v>1799</v>
      </c>
      <c r="M326" s="35"/>
      <c r="N326" s="36"/>
      <c r="O326" s="312"/>
    </row>
    <row r="327" spans="1:25" s="142" customFormat="1" ht="48.75" customHeight="1" x14ac:dyDescent="0.2">
      <c r="A327" s="304" t="s">
        <v>2564</v>
      </c>
      <c r="B327" s="103" t="s">
        <v>953</v>
      </c>
      <c r="C327" s="297" t="s">
        <v>4976</v>
      </c>
      <c r="D327" s="284">
        <v>17625</v>
      </c>
      <c r="E327" s="292" t="s">
        <v>970</v>
      </c>
      <c r="F327" s="34"/>
      <c r="G327" s="35" t="s">
        <v>1799</v>
      </c>
      <c r="H327" s="34"/>
      <c r="I327" s="35" t="s">
        <v>1799</v>
      </c>
      <c r="J327" s="34"/>
      <c r="K327" s="34"/>
      <c r="L327" s="35"/>
      <c r="M327" s="35" t="s">
        <v>1799</v>
      </c>
      <c r="N327" s="36"/>
      <c r="O327" s="312"/>
    </row>
    <row r="328" spans="1:25" s="142" customFormat="1" ht="48.75" customHeight="1" x14ac:dyDescent="0.2">
      <c r="A328" s="304" t="s">
        <v>2565</v>
      </c>
      <c r="B328" s="103" t="s">
        <v>459</v>
      </c>
      <c r="C328" s="297" t="s">
        <v>4977</v>
      </c>
      <c r="D328" s="284">
        <v>27961</v>
      </c>
      <c r="E328" s="292" t="s">
        <v>964</v>
      </c>
      <c r="F328" s="34"/>
      <c r="G328" s="35" t="s">
        <v>1799</v>
      </c>
      <c r="H328" s="34"/>
      <c r="I328" s="35" t="s">
        <v>1799</v>
      </c>
      <c r="J328" s="34"/>
      <c r="K328" s="34"/>
      <c r="L328" s="35" t="s">
        <v>1799</v>
      </c>
      <c r="M328" s="35"/>
      <c r="N328" s="36"/>
      <c r="O328" s="312"/>
    </row>
    <row r="329" spans="1:25" s="142" customFormat="1" ht="48.75" customHeight="1" x14ac:dyDescent="0.2">
      <c r="A329" s="304" t="s">
        <v>2566</v>
      </c>
      <c r="B329" s="103" t="s">
        <v>950</v>
      </c>
      <c r="C329" s="297" t="s">
        <v>4978</v>
      </c>
      <c r="D329" s="284">
        <v>8750</v>
      </c>
      <c r="E329" s="292" t="s">
        <v>965</v>
      </c>
      <c r="F329" s="34"/>
      <c r="G329" s="35" t="s">
        <v>1799</v>
      </c>
      <c r="H329" s="34"/>
      <c r="I329" s="35" t="s">
        <v>1799</v>
      </c>
      <c r="J329" s="34"/>
      <c r="K329" s="34"/>
      <c r="L329" s="35"/>
      <c r="M329" s="35" t="s">
        <v>1799</v>
      </c>
      <c r="N329" s="36"/>
      <c r="O329" s="312"/>
    </row>
    <row r="330" spans="1:25" s="142" customFormat="1" ht="48.75" customHeight="1" x14ac:dyDescent="0.2">
      <c r="A330" s="304" t="s">
        <v>2567</v>
      </c>
      <c r="B330" s="103" t="s">
        <v>945</v>
      </c>
      <c r="C330" s="297" t="s">
        <v>4979</v>
      </c>
      <c r="D330" s="284">
        <v>70455</v>
      </c>
      <c r="E330" s="292" t="s">
        <v>971</v>
      </c>
      <c r="F330" s="34"/>
      <c r="G330" s="35" t="s">
        <v>1799</v>
      </c>
      <c r="H330" s="34"/>
      <c r="I330" s="35" t="s">
        <v>1799</v>
      </c>
      <c r="J330" s="34"/>
      <c r="K330" s="34"/>
      <c r="L330" s="35"/>
      <c r="M330" s="35" t="s">
        <v>1799</v>
      </c>
      <c r="N330" s="36"/>
      <c r="O330" s="312"/>
    </row>
    <row r="331" spans="1:25" s="142" customFormat="1" ht="48.75" customHeight="1" x14ac:dyDescent="0.2">
      <c r="A331" s="304" t="s">
        <v>2568</v>
      </c>
      <c r="B331" s="103" t="s">
        <v>954</v>
      </c>
      <c r="C331" s="297" t="s">
        <v>4980</v>
      </c>
      <c r="D331" s="284">
        <v>43133.29</v>
      </c>
      <c r="E331" s="292" t="s">
        <v>972</v>
      </c>
      <c r="F331" s="34"/>
      <c r="G331" s="35" t="s">
        <v>1799</v>
      </c>
      <c r="H331" s="34"/>
      <c r="I331" s="35" t="s">
        <v>1799</v>
      </c>
      <c r="J331" s="34"/>
      <c r="K331" s="34"/>
      <c r="L331" s="35" t="s">
        <v>1799</v>
      </c>
      <c r="M331" s="35"/>
      <c r="N331" s="36"/>
      <c r="O331" s="312"/>
    </row>
    <row r="332" spans="1:25" s="142" customFormat="1" ht="48.75" customHeight="1" x14ac:dyDescent="0.2">
      <c r="A332" s="304" t="s">
        <v>2569</v>
      </c>
      <c r="B332" s="103" t="s">
        <v>955</v>
      </c>
      <c r="C332" s="297" t="s">
        <v>4981</v>
      </c>
      <c r="D332" s="284">
        <v>34299.800000000003</v>
      </c>
      <c r="E332" s="292" t="s">
        <v>973</v>
      </c>
      <c r="F332" s="34"/>
      <c r="G332" s="35" t="s">
        <v>1799</v>
      </c>
      <c r="H332" s="34"/>
      <c r="I332" s="35" t="s">
        <v>1799</v>
      </c>
      <c r="J332" s="34"/>
      <c r="K332" s="34"/>
      <c r="L332" s="35" t="s">
        <v>1799</v>
      </c>
      <c r="M332" s="35"/>
      <c r="N332" s="36"/>
      <c r="O332" s="312"/>
    </row>
    <row r="333" spans="1:25" s="142" customFormat="1" ht="48.75" customHeight="1" x14ac:dyDescent="0.2">
      <c r="A333" s="304" t="s">
        <v>2570</v>
      </c>
      <c r="B333" s="288" t="s">
        <v>956</v>
      </c>
      <c r="C333" s="297" t="s">
        <v>4982</v>
      </c>
      <c r="D333" s="284">
        <v>45729.45</v>
      </c>
      <c r="E333" s="292" t="s">
        <v>974</v>
      </c>
      <c r="F333" s="34"/>
      <c r="G333" s="35" t="s">
        <v>1799</v>
      </c>
      <c r="H333" s="34"/>
      <c r="I333" s="35" t="s">
        <v>1799</v>
      </c>
      <c r="J333" s="34"/>
      <c r="K333" s="34"/>
      <c r="L333" s="35" t="s">
        <v>1799</v>
      </c>
      <c r="M333" s="35"/>
      <c r="N333" s="36"/>
      <c r="O333" s="312"/>
    </row>
    <row r="334" spans="1:25" s="142" customFormat="1" ht="48.75" customHeight="1" x14ac:dyDescent="0.2">
      <c r="A334" s="304" t="s">
        <v>2571</v>
      </c>
      <c r="B334" s="288" t="s">
        <v>957</v>
      </c>
      <c r="C334" s="297" t="s">
        <v>4983</v>
      </c>
      <c r="D334" s="284">
        <v>13094</v>
      </c>
      <c r="E334" s="292" t="s">
        <v>975</v>
      </c>
      <c r="F334" s="34"/>
      <c r="G334" s="35" t="s">
        <v>1799</v>
      </c>
      <c r="H334" s="34"/>
      <c r="I334" s="35" t="s">
        <v>1799</v>
      </c>
      <c r="J334" s="34"/>
      <c r="K334" s="34"/>
      <c r="L334" s="35" t="s">
        <v>1799</v>
      </c>
      <c r="M334" s="35"/>
      <c r="N334" s="36"/>
      <c r="O334" s="312"/>
    </row>
    <row r="335" spans="1:25" s="142" customFormat="1" ht="48.75" customHeight="1" x14ac:dyDescent="0.2">
      <c r="A335" s="735" t="s">
        <v>2572</v>
      </c>
      <c r="B335" s="288" t="s">
        <v>958</v>
      </c>
      <c r="C335" s="688" t="s">
        <v>4984</v>
      </c>
      <c r="D335" s="284">
        <v>26495.96</v>
      </c>
      <c r="E335" s="292" t="s">
        <v>976</v>
      </c>
      <c r="F335" s="34"/>
      <c r="G335" s="35" t="s">
        <v>1799</v>
      </c>
      <c r="H335" s="34"/>
      <c r="I335" s="35" t="s">
        <v>1799</v>
      </c>
      <c r="J335" s="34"/>
      <c r="K335" s="34"/>
      <c r="L335" s="35" t="s">
        <v>1799</v>
      </c>
      <c r="M335" s="35"/>
      <c r="N335" s="36"/>
      <c r="O335" s="312"/>
    </row>
    <row r="336" spans="1:25" s="142" customFormat="1" ht="48.75" customHeight="1" x14ac:dyDescent="0.2">
      <c r="A336" s="735"/>
      <c r="B336" s="288" t="s">
        <v>959</v>
      </c>
      <c r="C336" s="688"/>
      <c r="D336" s="284">
        <v>1521</v>
      </c>
      <c r="E336" s="292" t="s">
        <v>977</v>
      </c>
      <c r="F336" s="34"/>
      <c r="G336" s="35" t="s">
        <v>1799</v>
      </c>
      <c r="H336" s="34"/>
      <c r="I336" s="35" t="s">
        <v>1799</v>
      </c>
      <c r="J336" s="34"/>
      <c r="K336" s="34"/>
      <c r="L336" s="35" t="s">
        <v>1799</v>
      </c>
      <c r="M336" s="35"/>
      <c r="N336" s="36"/>
      <c r="O336" s="312"/>
    </row>
    <row r="337" spans="1:25" s="142" customFormat="1" ht="48.75" customHeight="1" x14ac:dyDescent="0.2">
      <c r="A337" s="735"/>
      <c r="B337" s="288" t="s">
        <v>960</v>
      </c>
      <c r="C337" s="688"/>
      <c r="D337" s="284">
        <v>3882.35</v>
      </c>
      <c r="E337" s="292" t="s">
        <v>978</v>
      </c>
      <c r="F337" s="34"/>
      <c r="G337" s="35" t="s">
        <v>1799</v>
      </c>
      <c r="H337" s="34"/>
      <c r="I337" s="35" t="s">
        <v>1799</v>
      </c>
      <c r="J337" s="34"/>
      <c r="K337" s="34"/>
      <c r="L337" s="35" t="s">
        <v>1799</v>
      </c>
      <c r="M337" s="35"/>
      <c r="N337" s="36"/>
      <c r="O337" s="312"/>
    </row>
    <row r="338" spans="1:25" s="142" customFormat="1" ht="84.75" customHeight="1" x14ac:dyDescent="0.2">
      <c r="A338" s="735" t="s">
        <v>2573</v>
      </c>
      <c r="B338" s="288" t="s">
        <v>961</v>
      </c>
      <c r="C338" s="689" t="s">
        <v>4985</v>
      </c>
      <c r="D338" s="284">
        <v>41286.089999999997</v>
      </c>
      <c r="E338" s="292" t="s">
        <v>979</v>
      </c>
      <c r="F338" s="34"/>
      <c r="G338" s="35" t="s">
        <v>1799</v>
      </c>
      <c r="H338" s="34"/>
      <c r="I338" s="35" t="s">
        <v>1799</v>
      </c>
      <c r="J338" s="34"/>
      <c r="K338" s="34"/>
      <c r="L338" s="35" t="s">
        <v>1799</v>
      </c>
      <c r="M338" s="35"/>
      <c r="N338" s="36"/>
      <c r="O338" s="312"/>
    </row>
    <row r="339" spans="1:25" s="142" customFormat="1" ht="84.75" customHeight="1" x14ac:dyDescent="0.2">
      <c r="A339" s="735"/>
      <c r="B339" s="288" t="s">
        <v>956</v>
      </c>
      <c r="C339" s="689"/>
      <c r="D339" s="284">
        <v>12031.25</v>
      </c>
      <c r="E339" s="292" t="s">
        <v>980</v>
      </c>
      <c r="F339" s="34"/>
      <c r="G339" s="35" t="s">
        <v>1799</v>
      </c>
      <c r="H339" s="34"/>
      <c r="I339" s="35" t="s">
        <v>1799</v>
      </c>
      <c r="J339" s="34"/>
      <c r="K339" s="34"/>
      <c r="L339" s="35" t="s">
        <v>1799</v>
      </c>
      <c r="M339" s="35"/>
      <c r="N339" s="36"/>
      <c r="O339" s="312"/>
    </row>
    <row r="340" spans="1:25" s="142" customFormat="1" ht="48.75" customHeight="1" x14ac:dyDescent="0.2">
      <c r="A340" s="735" t="s">
        <v>2574</v>
      </c>
      <c r="B340" s="288" t="s">
        <v>962</v>
      </c>
      <c r="C340" s="689" t="s">
        <v>4986</v>
      </c>
      <c r="D340" s="284">
        <v>70898</v>
      </c>
      <c r="E340" s="292" t="s">
        <v>981</v>
      </c>
      <c r="F340" s="34"/>
      <c r="G340" s="35" t="s">
        <v>1799</v>
      </c>
      <c r="H340" s="34"/>
      <c r="I340" s="35" t="s">
        <v>1799</v>
      </c>
      <c r="J340" s="34"/>
      <c r="K340" s="34"/>
      <c r="L340" s="35" t="s">
        <v>1799</v>
      </c>
      <c r="M340" s="35"/>
      <c r="N340" s="36"/>
      <c r="O340" s="312"/>
    </row>
    <row r="341" spans="1:25" s="142" customFormat="1" ht="48.75" customHeight="1" x14ac:dyDescent="0.2">
      <c r="A341" s="735"/>
      <c r="B341" s="288" t="s">
        <v>963</v>
      </c>
      <c r="C341" s="689"/>
      <c r="D341" s="284">
        <v>1692</v>
      </c>
      <c r="E341" s="292" t="s">
        <v>982</v>
      </c>
      <c r="F341" s="34"/>
      <c r="G341" s="35" t="s">
        <v>1799</v>
      </c>
      <c r="H341" s="34"/>
      <c r="I341" s="35" t="s">
        <v>1799</v>
      </c>
      <c r="J341" s="34"/>
      <c r="K341" s="34"/>
      <c r="L341" s="35" t="s">
        <v>1799</v>
      </c>
      <c r="M341" s="35"/>
      <c r="N341" s="36"/>
      <c r="O341" s="312"/>
    </row>
    <row r="342" spans="1:25" s="142" customFormat="1" ht="48.75" customHeight="1" thickBot="1" x14ac:dyDescent="0.25">
      <c r="A342" s="305" t="s">
        <v>2575</v>
      </c>
      <c r="B342" s="293" t="s">
        <v>4997</v>
      </c>
      <c r="C342" s="307" t="s">
        <v>4987</v>
      </c>
      <c r="D342" s="287">
        <v>25000</v>
      </c>
      <c r="E342" s="192" t="s">
        <v>983</v>
      </c>
      <c r="F342" s="42"/>
      <c r="G342" s="43" t="s">
        <v>1799</v>
      </c>
      <c r="H342" s="42"/>
      <c r="I342" s="43" t="s">
        <v>1799</v>
      </c>
      <c r="J342" s="42"/>
      <c r="K342" s="42"/>
      <c r="L342" s="43" t="s">
        <v>1799</v>
      </c>
      <c r="M342" s="43"/>
      <c r="N342" s="44"/>
      <c r="O342" s="312"/>
    </row>
    <row r="343" spans="1:25" s="142" customFormat="1" ht="16.5" thickTop="1" x14ac:dyDescent="0.2">
      <c r="A343" s="16"/>
      <c r="D343" s="187"/>
      <c r="E343" s="17"/>
    </row>
    <row r="344" spans="1:25" s="142" customFormat="1" x14ac:dyDescent="0.2">
      <c r="A344" s="16"/>
      <c r="D344" s="187"/>
      <c r="E344" s="17"/>
    </row>
    <row r="345" spans="1:25" s="33" customFormat="1" ht="27" thickBot="1" x14ac:dyDescent="0.25">
      <c r="A345" s="678" t="s">
        <v>984</v>
      </c>
      <c r="B345" s="678"/>
      <c r="C345" s="678"/>
      <c r="D345" s="678"/>
      <c r="E345" s="678"/>
      <c r="F345" s="678"/>
      <c r="G345" s="678"/>
      <c r="H345" s="678"/>
      <c r="I345" s="678"/>
      <c r="J345" s="678"/>
      <c r="K345" s="678"/>
      <c r="L345" s="678"/>
      <c r="M345" s="678"/>
      <c r="N345" s="678"/>
      <c r="O345" s="678"/>
    </row>
    <row r="346" spans="1:25" s="115" customFormat="1" ht="48" customHeight="1" thickTop="1" x14ac:dyDescent="0.2">
      <c r="A346" s="674" t="s">
        <v>3386</v>
      </c>
      <c r="B346" s="676" t="s">
        <v>3387</v>
      </c>
      <c r="C346" s="676" t="s">
        <v>3388</v>
      </c>
      <c r="D346" s="676" t="s">
        <v>1793</v>
      </c>
      <c r="E346" s="682" t="s">
        <v>1794</v>
      </c>
      <c r="F346" s="681" t="s">
        <v>3389</v>
      </c>
      <c r="G346" s="681" t="s">
        <v>3390</v>
      </c>
      <c r="H346" s="681"/>
      <c r="I346" s="681" t="s">
        <v>3391</v>
      </c>
      <c r="J346" s="681"/>
      <c r="K346" s="681" t="s">
        <v>3392</v>
      </c>
      <c r="L346" s="681"/>
      <c r="M346" s="681"/>
      <c r="N346" s="714"/>
      <c r="O346" s="679" t="s">
        <v>3393</v>
      </c>
      <c r="P346" s="114"/>
      <c r="Q346" s="114"/>
      <c r="R346" s="114"/>
      <c r="S346" s="114"/>
      <c r="T346" s="114"/>
      <c r="U346" s="114"/>
      <c r="V346" s="114"/>
      <c r="W346" s="114"/>
      <c r="X346" s="114"/>
      <c r="Y346" s="114"/>
    </row>
    <row r="347" spans="1:25" s="115" customFormat="1" ht="33" customHeight="1" thickBot="1" x14ac:dyDescent="0.25">
      <c r="A347" s="675"/>
      <c r="B347" s="677"/>
      <c r="C347" s="677"/>
      <c r="D347" s="677"/>
      <c r="E347" s="683"/>
      <c r="F347" s="684"/>
      <c r="G347" s="286" t="s">
        <v>3394</v>
      </c>
      <c r="H347" s="286" t="s">
        <v>3395</v>
      </c>
      <c r="I347" s="286" t="s">
        <v>3396</v>
      </c>
      <c r="J347" s="286" t="s">
        <v>3395</v>
      </c>
      <c r="K347" s="286" t="s">
        <v>1795</v>
      </c>
      <c r="L347" s="286" t="s">
        <v>1796</v>
      </c>
      <c r="M347" s="286" t="s">
        <v>1797</v>
      </c>
      <c r="N347" s="313" t="s">
        <v>1798</v>
      </c>
      <c r="O347" s="680"/>
      <c r="P347" s="114"/>
      <c r="Q347" s="114"/>
      <c r="R347" s="114"/>
      <c r="S347" s="114"/>
      <c r="T347" s="114"/>
      <c r="U347" s="114"/>
      <c r="V347" s="114"/>
      <c r="W347" s="114"/>
      <c r="X347" s="114"/>
      <c r="Y347" s="114"/>
    </row>
    <row r="348" spans="1:25" s="142" customFormat="1" ht="63" x14ac:dyDescent="0.2">
      <c r="A348" s="298" t="s">
        <v>2576</v>
      </c>
      <c r="B348" s="294" t="s">
        <v>985</v>
      </c>
      <c r="C348" s="285" t="s">
        <v>3523</v>
      </c>
      <c r="D348" s="64">
        <v>4446</v>
      </c>
      <c r="E348" s="292" t="s">
        <v>1033</v>
      </c>
      <c r="F348" s="34"/>
      <c r="G348" s="35" t="s">
        <v>1799</v>
      </c>
      <c r="H348" s="34"/>
      <c r="I348" s="35" t="s">
        <v>1799</v>
      </c>
      <c r="J348" s="34"/>
      <c r="K348" s="34"/>
      <c r="L348" s="35" t="s">
        <v>1799</v>
      </c>
      <c r="M348" s="35"/>
      <c r="N348" s="36"/>
      <c r="O348" s="312"/>
    </row>
    <row r="349" spans="1:25" s="142" customFormat="1" ht="63" x14ac:dyDescent="0.2">
      <c r="A349" s="711" t="s">
        <v>2577</v>
      </c>
      <c r="B349" s="297" t="s">
        <v>986</v>
      </c>
      <c r="C349" s="706" t="s">
        <v>3524</v>
      </c>
      <c r="D349" s="64">
        <v>7184</v>
      </c>
      <c r="E349" s="292" t="s">
        <v>1034</v>
      </c>
      <c r="F349" s="34"/>
      <c r="G349" s="35" t="s">
        <v>1799</v>
      </c>
      <c r="H349" s="34"/>
      <c r="I349" s="35" t="s">
        <v>1799</v>
      </c>
      <c r="J349" s="34"/>
      <c r="K349" s="34"/>
      <c r="L349" s="35" t="s">
        <v>1799</v>
      </c>
      <c r="M349" s="35"/>
      <c r="N349" s="36"/>
      <c r="O349" s="312"/>
    </row>
    <row r="350" spans="1:25" s="142" customFormat="1" ht="63" x14ac:dyDescent="0.2">
      <c r="A350" s="711"/>
      <c r="B350" s="297" t="s">
        <v>987</v>
      </c>
      <c r="C350" s="706"/>
      <c r="D350" s="64">
        <v>6840</v>
      </c>
      <c r="E350" s="292" t="s">
        <v>1035</v>
      </c>
      <c r="F350" s="34"/>
      <c r="G350" s="35" t="s">
        <v>1799</v>
      </c>
      <c r="H350" s="34"/>
      <c r="I350" s="35" t="s">
        <v>1799</v>
      </c>
      <c r="J350" s="34"/>
      <c r="K350" s="34"/>
      <c r="L350" s="35" t="s">
        <v>1799</v>
      </c>
      <c r="M350" s="35"/>
      <c r="N350" s="36"/>
      <c r="O350" s="312"/>
    </row>
    <row r="351" spans="1:25" s="142" customFormat="1" ht="63" x14ac:dyDescent="0.2">
      <c r="A351" s="711"/>
      <c r="B351" s="297" t="s">
        <v>988</v>
      </c>
      <c r="C351" s="706"/>
      <c r="D351" s="64">
        <v>6840</v>
      </c>
      <c r="E351" s="292" t="s">
        <v>1036</v>
      </c>
      <c r="F351" s="34"/>
      <c r="G351" s="35" t="s">
        <v>1799</v>
      </c>
      <c r="H351" s="34"/>
      <c r="I351" s="35" t="s">
        <v>1799</v>
      </c>
      <c r="J351" s="34"/>
      <c r="K351" s="34"/>
      <c r="L351" s="35"/>
      <c r="M351" s="35" t="s">
        <v>1799</v>
      </c>
      <c r="N351" s="36"/>
      <c r="O351" s="312"/>
    </row>
    <row r="352" spans="1:25" s="142" customFormat="1" ht="63" x14ac:dyDescent="0.2">
      <c r="A352" s="711"/>
      <c r="B352" s="297" t="s">
        <v>989</v>
      </c>
      <c r="C352" s="706"/>
      <c r="D352" s="64">
        <v>5328</v>
      </c>
      <c r="E352" s="292" t="s">
        <v>1037</v>
      </c>
      <c r="F352" s="34"/>
      <c r="G352" s="35" t="s">
        <v>1799</v>
      </c>
      <c r="H352" s="34"/>
      <c r="I352" s="35" t="s">
        <v>1799</v>
      </c>
      <c r="J352" s="34"/>
      <c r="K352" s="34"/>
      <c r="L352" s="35" t="s">
        <v>1799</v>
      </c>
      <c r="M352" s="35"/>
      <c r="N352" s="36"/>
      <c r="O352" s="312"/>
    </row>
    <row r="353" spans="1:15" s="142" customFormat="1" ht="63" x14ac:dyDescent="0.2">
      <c r="A353" s="711"/>
      <c r="B353" s="297" t="s">
        <v>990</v>
      </c>
      <c r="C353" s="706"/>
      <c r="D353" s="64">
        <v>7250</v>
      </c>
      <c r="E353" s="292" t="s">
        <v>1038</v>
      </c>
      <c r="F353" s="34"/>
      <c r="G353" s="35" t="s">
        <v>1799</v>
      </c>
      <c r="H353" s="34"/>
      <c r="I353" s="35" t="s">
        <v>1799</v>
      </c>
      <c r="J353" s="34"/>
      <c r="K353" s="34"/>
      <c r="L353" s="35" t="s">
        <v>1799</v>
      </c>
      <c r="M353" s="35"/>
      <c r="N353" s="36"/>
      <c r="O353" s="312"/>
    </row>
    <row r="354" spans="1:15" s="142" customFormat="1" ht="63" x14ac:dyDescent="0.2">
      <c r="A354" s="711"/>
      <c r="B354" s="297" t="s">
        <v>991</v>
      </c>
      <c r="C354" s="706"/>
      <c r="D354" s="64">
        <v>7250</v>
      </c>
      <c r="E354" s="292" t="s">
        <v>1039</v>
      </c>
      <c r="F354" s="34"/>
      <c r="G354" s="35" t="s">
        <v>1799</v>
      </c>
      <c r="H354" s="34"/>
      <c r="I354" s="35" t="s">
        <v>1799</v>
      </c>
      <c r="J354" s="34"/>
      <c r="K354" s="34"/>
      <c r="L354" s="35" t="s">
        <v>1799</v>
      </c>
      <c r="M354" s="35"/>
      <c r="N354" s="36"/>
      <c r="O354" s="312"/>
    </row>
    <row r="355" spans="1:15" s="142" customFormat="1" ht="47.25" x14ac:dyDescent="0.2">
      <c r="A355" s="711" t="s">
        <v>2578</v>
      </c>
      <c r="B355" s="288" t="s">
        <v>992</v>
      </c>
      <c r="C355" s="706" t="s">
        <v>3525</v>
      </c>
      <c r="D355" s="64">
        <v>4020.8</v>
      </c>
      <c r="E355" s="296" t="s">
        <v>1040</v>
      </c>
      <c r="F355" s="34"/>
      <c r="G355" s="35" t="s">
        <v>1799</v>
      </c>
      <c r="H355" s="34"/>
      <c r="I355" s="35" t="s">
        <v>1799</v>
      </c>
      <c r="J355" s="34"/>
      <c r="K355" s="34"/>
      <c r="L355" s="35" t="s">
        <v>1799</v>
      </c>
      <c r="M355" s="35"/>
      <c r="N355" s="36"/>
      <c r="O355" s="312"/>
    </row>
    <row r="356" spans="1:15" s="142" customFormat="1" ht="47.25" x14ac:dyDescent="0.2">
      <c r="A356" s="711"/>
      <c r="B356" s="288" t="s">
        <v>993</v>
      </c>
      <c r="C356" s="706"/>
      <c r="D356" s="64">
        <v>4144</v>
      </c>
      <c r="E356" s="296" t="s">
        <v>1041</v>
      </c>
      <c r="F356" s="34"/>
      <c r="G356" s="35" t="s">
        <v>1799</v>
      </c>
      <c r="H356" s="34"/>
      <c r="I356" s="35" t="s">
        <v>1799</v>
      </c>
      <c r="J356" s="34"/>
      <c r="K356" s="34"/>
      <c r="L356" s="35" t="s">
        <v>1799</v>
      </c>
      <c r="M356" s="35"/>
      <c r="N356" s="36"/>
      <c r="O356" s="312"/>
    </row>
    <row r="357" spans="1:15" s="142" customFormat="1" ht="47.25" x14ac:dyDescent="0.2">
      <c r="A357" s="711"/>
      <c r="B357" s="288" t="s">
        <v>994</v>
      </c>
      <c r="C357" s="706"/>
      <c r="D357" s="64">
        <v>2329.6</v>
      </c>
      <c r="E357" s="296" t="s">
        <v>1042</v>
      </c>
      <c r="F357" s="34"/>
      <c r="G357" s="35" t="s">
        <v>1799</v>
      </c>
      <c r="H357" s="34"/>
      <c r="I357" s="35" t="s">
        <v>1799</v>
      </c>
      <c r="J357" s="34"/>
      <c r="K357" s="34"/>
      <c r="L357" s="35" t="s">
        <v>1799</v>
      </c>
      <c r="M357" s="35"/>
      <c r="N357" s="36"/>
      <c r="O357" s="312"/>
    </row>
    <row r="358" spans="1:15" s="142" customFormat="1" ht="47.25" x14ac:dyDescent="0.2">
      <c r="A358" s="711"/>
      <c r="B358" s="288" t="s">
        <v>995</v>
      </c>
      <c r="C358" s="706"/>
      <c r="D358" s="64">
        <v>4046.4</v>
      </c>
      <c r="E358" s="296" t="s">
        <v>1043</v>
      </c>
      <c r="F358" s="34"/>
      <c r="G358" s="35" t="s">
        <v>1799</v>
      </c>
      <c r="H358" s="34"/>
      <c r="I358" s="35" t="s">
        <v>1799</v>
      </c>
      <c r="J358" s="34"/>
      <c r="K358" s="34"/>
      <c r="L358" s="35" t="s">
        <v>1799</v>
      </c>
      <c r="M358" s="35"/>
      <c r="N358" s="36"/>
      <c r="O358" s="312"/>
    </row>
    <row r="359" spans="1:15" s="142" customFormat="1" ht="47.25" x14ac:dyDescent="0.2">
      <c r="A359" s="711"/>
      <c r="B359" s="288" t="s">
        <v>996</v>
      </c>
      <c r="C359" s="706"/>
      <c r="D359" s="64">
        <v>4723.2</v>
      </c>
      <c r="E359" s="296" t="s">
        <v>1044</v>
      </c>
      <c r="F359" s="34"/>
      <c r="G359" s="35" t="s">
        <v>1799</v>
      </c>
      <c r="H359" s="34"/>
      <c r="I359" s="35" t="s">
        <v>1799</v>
      </c>
      <c r="J359" s="34"/>
      <c r="K359" s="34"/>
      <c r="L359" s="35" t="s">
        <v>1799</v>
      </c>
      <c r="M359" s="35"/>
      <c r="N359" s="36"/>
      <c r="O359" s="312"/>
    </row>
    <row r="360" spans="1:15" s="142" customFormat="1" ht="47.25" x14ac:dyDescent="0.2">
      <c r="A360" s="711"/>
      <c r="B360" s="288" t="s">
        <v>997</v>
      </c>
      <c r="C360" s="706"/>
      <c r="D360" s="64">
        <v>5356.8</v>
      </c>
      <c r="E360" s="296" t="s">
        <v>1045</v>
      </c>
      <c r="F360" s="34"/>
      <c r="G360" s="35" t="s">
        <v>1799</v>
      </c>
      <c r="H360" s="34"/>
      <c r="I360" s="35" t="s">
        <v>1799</v>
      </c>
      <c r="J360" s="34"/>
      <c r="K360" s="34"/>
      <c r="L360" s="35" t="s">
        <v>1799</v>
      </c>
      <c r="M360" s="35"/>
      <c r="N360" s="36"/>
      <c r="O360" s="312"/>
    </row>
    <row r="361" spans="1:15" s="142" customFormat="1" ht="47.25" x14ac:dyDescent="0.2">
      <c r="A361" s="711"/>
      <c r="B361" s="288" t="s">
        <v>998</v>
      </c>
      <c r="C361" s="706"/>
      <c r="D361" s="64">
        <v>5400</v>
      </c>
      <c r="E361" s="296" t="s">
        <v>1046</v>
      </c>
      <c r="F361" s="34"/>
      <c r="G361" s="35" t="s">
        <v>1799</v>
      </c>
      <c r="H361" s="34"/>
      <c r="I361" s="35" t="s">
        <v>1799</v>
      </c>
      <c r="J361" s="34"/>
      <c r="K361" s="34"/>
      <c r="L361" s="35" t="s">
        <v>1799</v>
      </c>
      <c r="M361" s="35"/>
      <c r="N361" s="36"/>
      <c r="O361" s="312"/>
    </row>
    <row r="362" spans="1:15" s="142" customFormat="1" ht="47.25" x14ac:dyDescent="0.2">
      <c r="A362" s="711"/>
      <c r="B362" s="288" t="s">
        <v>999</v>
      </c>
      <c r="C362" s="706"/>
      <c r="D362" s="64">
        <v>5371.2</v>
      </c>
      <c r="E362" s="296" t="s">
        <v>1047</v>
      </c>
      <c r="F362" s="34"/>
      <c r="G362" s="35" t="s">
        <v>1799</v>
      </c>
      <c r="H362" s="34"/>
      <c r="I362" s="35" t="s">
        <v>1799</v>
      </c>
      <c r="J362" s="34"/>
      <c r="K362" s="34"/>
      <c r="L362" s="35"/>
      <c r="M362" s="35" t="s">
        <v>1799</v>
      </c>
      <c r="N362" s="36"/>
      <c r="O362" s="312"/>
    </row>
    <row r="363" spans="1:15" s="142" customFormat="1" ht="47.25" x14ac:dyDescent="0.2">
      <c r="A363" s="711"/>
      <c r="B363" s="288" t="s">
        <v>1000</v>
      </c>
      <c r="C363" s="706"/>
      <c r="D363" s="64">
        <v>5371.2</v>
      </c>
      <c r="E363" s="296" t="s">
        <v>1048</v>
      </c>
      <c r="F363" s="34"/>
      <c r="G363" s="35" t="s">
        <v>1799</v>
      </c>
      <c r="H363" s="34"/>
      <c r="I363" s="35" t="s">
        <v>1799</v>
      </c>
      <c r="J363" s="34"/>
      <c r="K363" s="34"/>
      <c r="L363" s="35"/>
      <c r="M363" s="35" t="s">
        <v>1799</v>
      </c>
      <c r="N363" s="36"/>
      <c r="O363" s="312"/>
    </row>
    <row r="364" spans="1:15" s="142" customFormat="1" ht="63" x14ac:dyDescent="0.2">
      <c r="A364" s="711" t="s">
        <v>2579</v>
      </c>
      <c r="B364" s="288" t="s">
        <v>1001</v>
      </c>
      <c r="C364" s="706" t="s">
        <v>4988</v>
      </c>
      <c r="D364" s="64">
        <v>9536</v>
      </c>
      <c r="E364" s="292" t="s">
        <v>1049</v>
      </c>
      <c r="F364" s="34"/>
      <c r="G364" s="35" t="s">
        <v>1799</v>
      </c>
      <c r="H364" s="34"/>
      <c r="I364" s="35" t="s">
        <v>1799</v>
      </c>
      <c r="J364" s="34"/>
      <c r="K364" s="34"/>
      <c r="L364" s="35"/>
      <c r="M364" s="35" t="s">
        <v>1799</v>
      </c>
      <c r="N364" s="36"/>
      <c r="O364" s="312"/>
    </row>
    <row r="365" spans="1:15" s="142" customFormat="1" ht="63" x14ac:dyDescent="0.2">
      <c r="A365" s="711"/>
      <c r="B365" s="288" t="s">
        <v>1002</v>
      </c>
      <c r="C365" s="706"/>
      <c r="D365" s="64">
        <v>4480</v>
      </c>
      <c r="E365" s="292" t="s">
        <v>1050</v>
      </c>
      <c r="F365" s="34"/>
      <c r="G365" s="35" t="s">
        <v>1799</v>
      </c>
      <c r="H365" s="34"/>
      <c r="I365" s="35" t="s">
        <v>1799</v>
      </c>
      <c r="J365" s="34"/>
      <c r="K365" s="34"/>
      <c r="L365" s="35"/>
      <c r="M365" s="35" t="s">
        <v>1799</v>
      </c>
      <c r="N365" s="36"/>
      <c r="O365" s="312"/>
    </row>
    <row r="366" spans="1:15" s="142" customFormat="1" ht="63" x14ac:dyDescent="0.2">
      <c r="A366" s="711"/>
      <c r="B366" s="288" t="s">
        <v>1003</v>
      </c>
      <c r="C366" s="706"/>
      <c r="D366" s="64">
        <v>3840</v>
      </c>
      <c r="E366" s="292" t="s">
        <v>1051</v>
      </c>
      <c r="F366" s="34"/>
      <c r="G366" s="35" t="s">
        <v>1799</v>
      </c>
      <c r="H366" s="34"/>
      <c r="I366" s="35" t="s">
        <v>1799</v>
      </c>
      <c r="J366" s="34"/>
      <c r="K366" s="34"/>
      <c r="L366" s="35"/>
      <c r="M366" s="35" t="s">
        <v>1799</v>
      </c>
      <c r="N366" s="36"/>
      <c r="O366" s="312"/>
    </row>
    <row r="367" spans="1:15" s="142" customFormat="1" ht="63" x14ac:dyDescent="0.2">
      <c r="A367" s="711"/>
      <c r="B367" s="288" t="s">
        <v>1004</v>
      </c>
      <c r="C367" s="706"/>
      <c r="D367" s="64">
        <v>3840</v>
      </c>
      <c r="E367" s="292" t="s">
        <v>1052</v>
      </c>
      <c r="F367" s="34"/>
      <c r="G367" s="35" t="s">
        <v>1799</v>
      </c>
      <c r="H367" s="34"/>
      <c r="I367" s="35" t="s">
        <v>1799</v>
      </c>
      <c r="J367" s="34"/>
      <c r="K367" s="34"/>
      <c r="L367" s="35" t="s">
        <v>1799</v>
      </c>
      <c r="M367" s="35"/>
      <c r="N367" s="36"/>
      <c r="O367" s="312"/>
    </row>
    <row r="368" spans="1:15" s="142" customFormat="1" ht="63" x14ac:dyDescent="0.2">
      <c r="A368" s="711"/>
      <c r="B368" s="288" t="s">
        <v>1005</v>
      </c>
      <c r="C368" s="706"/>
      <c r="D368" s="64">
        <v>7686</v>
      </c>
      <c r="E368" s="292" t="s">
        <v>1053</v>
      </c>
      <c r="F368" s="34"/>
      <c r="G368" s="35" t="s">
        <v>1799</v>
      </c>
      <c r="H368" s="34"/>
      <c r="I368" s="35" t="s">
        <v>1799</v>
      </c>
      <c r="J368" s="34"/>
      <c r="K368" s="34"/>
      <c r="L368" s="35" t="s">
        <v>1799</v>
      </c>
      <c r="M368" s="35"/>
      <c r="N368" s="36"/>
      <c r="O368" s="312"/>
    </row>
    <row r="369" spans="1:15" s="142" customFormat="1" ht="63" x14ac:dyDescent="0.2">
      <c r="A369" s="711"/>
      <c r="B369" s="288" t="s">
        <v>1006</v>
      </c>
      <c r="C369" s="706"/>
      <c r="D369" s="64">
        <v>7936</v>
      </c>
      <c r="E369" s="292" t="s">
        <v>1054</v>
      </c>
      <c r="F369" s="34"/>
      <c r="G369" s="35" t="s">
        <v>1799</v>
      </c>
      <c r="H369" s="34"/>
      <c r="I369" s="35" t="s">
        <v>1799</v>
      </c>
      <c r="J369" s="34"/>
      <c r="K369" s="34"/>
      <c r="L369" s="35"/>
      <c r="M369" s="35" t="s">
        <v>1799</v>
      </c>
      <c r="N369" s="36"/>
      <c r="O369" s="312"/>
    </row>
    <row r="370" spans="1:15" s="142" customFormat="1" ht="63" x14ac:dyDescent="0.2">
      <c r="A370" s="711"/>
      <c r="B370" s="288" t="s">
        <v>1007</v>
      </c>
      <c r="C370" s="706"/>
      <c r="D370" s="64">
        <v>7808</v>
      </c>
      <c r="E370" s="292" t="s">
        <v>1055</v>
      </c>
      <c r="F370" s="34"/>
      <c r="G370" s="35" t="s">
        <v>1799</v>
      </c>
      <c r="H370" s="34"/>
      <c r="I370" s="35" t="s">
        <v>1799</v>
      </c>
      <c r="J370" s="34"/>
      <c r="K370" s="34"/>
      <c r="L370" s="35"/>
      <c r="M370" s="35" t="s">
        <v>1799</v>
      </c>
      <c r="N370" s="36"/>
      <c r="O370" s="312"/>
    </row>
    <row r="371" spans="1:15" s="142" customFormat="1" ht="63" x14ac:dyDescent="0.2">
      <c r="A371" s="711"/>
      <c r="B371" s="288" t="s">
        <v>1008</v>
      </c>
      <c r="C371" s="706"/>
      <c r="D371" s="64">
        <v>4480</v>
      </c>
      <c r="E371" s="292" t="s">
        <v>1056</v>
      </c>
      <c r="F371" s="34"/>
      <c r="G371" s="35" t="s">
        <v>1799</v>
      </c>
      <c r="H371" s="34"/>
      <c r="I371" s="35" t="s">
        <v>1799</v>
      </c>
      <c r="J371" s="34"/>
      <c r="K371" s="34"/>
      <c r="L371" s="35"/>
      <c r="M371" s="35" t="s">
        <v>1799</v>
      </c>
      <c r="N371" s="36"/>
      <c r="O371" s="312"/>
    </row>
    <row r="372" spans="1:15" s="142" customFormat="1" ht="63" x14ac:dyDescent="0.2">
      <c r="A372" s="711"/>
      <c r="B372" s="288" t="s">
        <v>1009</v>
      </c>
      <c r="C372" s="706"/>
      <c r="D372" s="64">
        <v>7424</v>
      </c>
      <c r="E372" s="292" t="s">
        <v>1057</v>
      </c>
      <c r="F372" s="34"/>
      <c r="G372" s="35" t="s">
        <v>1799</v>
      </c>
      <c r="H372" s="34"/>
      <c r="I372" s="35" t="s">
        <v>1799</v>
      </c>
      <c r="J372" s="34"/>
      <c r="K372" s="34"/>
      <c r="L372" s="35"/>
      <c r="M372" s="35" t="s">
        <v>1799</v>
      </c>
      <c r="N372" s="36"/>
      <c r="O372" s="312"/>
    </row>
    <row r="373" spans="1:15" s="142" customFormat="1" ht="63" x14ac:dyDescent="0.2">
      <c r="A373" s="711"/>
      <c r="B373" s="288" t="s">
        <v>1010</v>
      </c>
      <c r="C373" s="706"/>
      <c r="D373" s="64">
        <v>7600</v>
      </c>
      <c r="E373" s="292" t="s">
        <v>1058</v>
      </c>
      <c r="F373" s="34"/>
      <c r="G373" s="35" t="s">
        <v>1799</v>
      </c>
      <c r="H373" s="34"/>
      <c r="I373" s="35" t="s">
        <v>1799</v>
      </c>
      <c r="J373" s="34"/>
      <c r="K373" s="34"/>
      <c r="L373" s="35"/>
      <c r="M373" s="35" t="s">
        <v>1799</v>
      </c>
      <c r="N373" s="36"/>
      <c r="O373" s="312"/>
    </row>
    <row r="374" spans="1:15" s="142" customFormat="1" ht="63" x14ac:dyDescent="0.2">
      <c r="A374" s="711"/>
      <c r="B374" s="288" t="s">
        <v>1011</v>
      </c>
      <c r="C374" s="706"/>
      <c r="D374" s="64">
        <v>9920</v>
      </c>
      <c r="E374" s="292" t="s">
        <v>1059</v>
      </c>
      <c r="F374" s="34"/>
      <c r="G374" s="35" t="s">
        <v>1799</v>
      </c>
      <c r="H374" s="34"/>
      <c r="I374" s="35" t="s">
        <v>1799</v>
      </c>
      <c r="J374" s="34"/>
      <c r="K374" s="34"/>
      <c r="L374" s="35"/>
      <c r="M374" s="35" t="s">
        <v>1799</v>
      </c>
      <c r="N374" s="36"/>
      <c r="O374" s="312"/>
    </row>
    <row r="375" spans="1:15" s="142" customFormat="1" ht="63" x14ac:dyDescent="0.2">
      <c r="A375" s="711"/>
      <c r="B375" s="288" t="s">
        <v>1012</v>
      </c>
      <c r="C375" s="706"/>
      <c r="D375" s="64">
        <v>9920</v>
      </c>
      <c r="E375" s="292" t="s">
        <v>1060</v>
      </c>
      <c r="F375" s="34"/>
      <c r="G375" s="35" t="s">
        <v>1799</v>
      </c>
      <c r="H375" s="34"/>
      <c r="I375" s="35" t="s">
        <v>1799</v>
      </c>
      <c r="J375" s="34"/>
      <c r="K375" s="34"/>
      <c r="L375" s="35"/>
      <c r="M375" s="35" t="s">
        <v>1799</v>
      </c>
      <c r="N375" s="36"/>
      <c r="O375" s="312"/>
    </row>
    <row r="376" spans="1:15" s="142" customFormat="1" ht="63" x14ac:dyDescent="0.2">
      <c r="A376" s="711"/>
      <c r="B376" s="288" t="s">
        <v>1013</v>
      </c>
      <c r="C376" s="706" t="s">
        <v>4988</v>
      </c>
      <c r="D376" s="64">
        <v>9920</v>
      </c>
      <c r="E376" s="292" t="s">
        <v>1061</v>
      </c>
      <c r="F376" s="34"/>
      <c r="G376" s="35" t="s">
        <v>1799</v>
      </c>
      <c r="H376" s="34"/>
      <c r="I376" s="35" t="s">
        <v>1799</v>
      </c>
      <c r="J376" s="34"/>
      <c r="K376" s="34"/>
      <c r="L376" s="35" t="s">
        <v>1799</v>
      </c>
      <c r="M376" s="35"/>
      <c r="N376" s="36"/>
      <c r="O376" s="312"/>
    </row>
    <row r="377" spans="1:15" s="142" customFormat="1" ht="63" x14ac:dyDescent="0.2">
      <c r="A377" s="711"/>
      <c r="B377" s="288" t="s">
        <v>1014</v>
      </c>
      <c r="C377" s="706"/>
      <c r="D377" s="64">
        <v>11200</v>
      </c>
      <c r="E377" s="292" t="s">
        <v>1060</v>
      </c>
      <c r="F377" s="34"/>
      <c r="G377" s="35" t="s">
        <v>1799</v>
      </c>
      <c r="H377" s="34"/>
      <c r="I377" s="35" t="s">
        <v>1799</v>
      </c>
      <c r="J377" s="34"/>
      <c r="K377" s="34"/>
      <c r="L377" s="35" t="s">
        <v>1799</v>
      </c>
      <c r="M377" s="35"/>
      <c r="N377" s="36"/>
      <c r="O377" s="312"/>
    </row>
    <row r="378" spans="1:15" s="142" customFormat="1" ht="63" x14ac:dyDescent="0.2">
      <c r="A378" s="711"/>
      <c r="B378" s="288" t="s">
        <v>1015</v>
      </c>
      <c r="C378" s="706"/>
      <c r="D378" s="64">
        <v>4480</v>
      </c>
      <c r="E378" s="292" t="s">
        <v>1062</v>
      </c>
      <c r="F378" s="34"/>
      <c r="G378" s="35" t="s">
        <v>1799</v>
      </c>
      <c r="H378" s="34"/>
      <c r="I378" s="35" t="s">
        <v>1799</v>
      </c>
      <c r="J378" s="34"/>
      <c r="K378" s="34"/>
      <c r="L378" s="35" t="s">
        <v>1799</v>
      </c>
      <c r="M378" s="35"/>
      <c r="N378" s="36"/>
      <c r="O378" s="312"/>
    </row>
    <row r="379" spans="1:15" s="142" customFormat="1" ht="63" x14ac:dyDescent="0.2">
      <c r="A379" s="711"/>
      <c r="B379" s="288" t="s">
        <v>1016</v>
      </c>
      <c r="C379" s="706"/>
      <c r="D379" s="64">
        <v>8896</v>
      </c>
      <c r="E379" s="292" t="s">
        <v>1063</v>
      </c>
      <c r="F379" s="34"/>
      <c r="G379" s="35" t="s">
        <v>1799</v>
      </c>
      <c r="H379" s="34"/>
      <c r="I379" s="35" t="s">
        <v>1799</v>
      </c>
      <c r="J379" s="34"/>
      <c r="K379" s="34"/>
      <c r="L379" s="35" t="s">
        <v>1799</v>
      </c>
      <c r="M379" s="35"/>
      <c r="N379" s="36"/>
      <c r="O379" s="312"/>
    </row>
    <row r="380" spans="1:15" s="142" customFormat="1" ht="63" x14ac:dyDescent="0.2">
      <c r="A380" s="711"/>
      <c r="B380" s="288" t="s">
        <v>1017</v>
      </c>
      <c r="C380" s="706"/>
      <c r="D380" s="64">
        <v>8998.4</v>
      </c>
      <c r="E380" s="292" t="s">
        <v>1064</v>
      </c>
      <c r="F380" s="34"/>
      <c r="G380" s="35" t="s">
        <v>1799</v>
      </c>
      <c r="H380" s="34"/>
      <c r="I380" s="35" t="s">
        <v>1799</v>
      </c>
      <c r="J380" s="34"/>
      <c r="K380" s="34"/>
      <c r="L380" s="35" t="s">
        <v>1799</v>
      </c>
      <c r="M380" s="35"/>
      <c r="N380" s="36"/>
      <c r="O380" s="312"/>
    </row>
    <row r="381" spans="1:15" s="142" customFormat="1" ht="63" x14ac:dyDescent="0.2">
      <c r="A381" s="711"/>
      <c r="B381" s="288" t="s">
        <v>1018</v>
      </c>
      <c r="C381" s="706"/>
      <c r="D381" s="64">
        <v>8806.4</v>
      </c>
      <c r="E381" s="292" t="s">
        <v>1065</v>
      </c>
      <c r="F381" s="34"/>
      <c r="G381" s="35" t="s">
        <v>1799</v>
      </c>
      <c r="H381" s="34"/>
      <c r="I381" s="35" t="s">
        <v>1799</v>
      </c>
      <c r="J381" s="34"/>
      <c r="K381" s="34"/>
      <c r="L381" s="35" t="s">
        <v>1799</v>
      </c>
      <c r="M381" s="35"/>
      <c r="N381" s="36"/>
      <c r="O381" s="312"/>
    </row>
    <row r="382" spans="1:15" s="142" customFormat="1" ht="63" x14ac:dyDescent="0.2">
      <c r="A382" s="711"/>
      <c r="B382" s="288" t="s">
        <v>1019</v>
      </c>
      <c r="C382" s="706"/>
      <c r="D382" s="64">
        <v>8998.4</v>
      </c>
      <c r="E382" s="292" t="s">
        <v>1066</v>
      </c>
      <c r="F382" s="34"/>
      <c r="G382" s="35" t="s">
        <v>1799</v>
      </c>
      <c r="H382" s="34"/>
      <c r="I382" s="35" t="s">
        <v>1799</v>
      </c>
      <c r="J382" s="34"/>
      <c r="K382" s="34"/>
      <c r="L382" s="35"/>
      <c r="M382" s="35" t="s">
        <v>1799</v>
      </c>
      <c r="N382" s="36"/>
      <c r="O382" s="312"/>
    </row>
    <row r="383" spans="1:15" s="142" customFormat="1" ht="63" x14ac:dyDescent="0.2">
      <c r="A383" s="711"/>
      <c r="B383" s="288" t="s">
        <v>1020</v>
      </c>
      <c r="C383" s="706"/>
      <c r="D383" s="64">
        <v>8998.4</v>
      </c>
      <c r="E383" s="292" t="s">
        <v>1067</v>
      </c>
      <c r="F383" s="34"/>
      <c r="G383" s="35" t="s">
        <v>1799</v>
      </c>
      <c r="H383" s="34"/>
      <c r="I383" s="35" t="s">
        <v>1799</v>
      </c>
      <c r="J383" s="34"/>
      <c r="K383" s="34"/>
      <c r="L383" s="35"/>
      <c r="M383" s="35" t="s">
        <v>1799</v>
      </c>
      <c r="N383" s="36"/>
      <c r="O383" s="312"/>
    </row>
    <row r="384" spans="1:15" s="142" customFormat="1" ht="63" x14ac:dyDescent="0.2">
      <c r="A384" s="711"/>
      <c r="B384" s="288" t="s">
        <v>1021</v>
      </c>
      <c r="C384" s="706"/>
      <c r="D384" s="64">
        <v>8998.4</v>
      </c>
      <c r="E384" s="292" t="s">
        <v>1068</v>
      </c>
      <c r="F384" s="34"/>
      <c r="G384" s="35" t="s">
        <v>1799</v>
      </c>
      <c r="H384" s="34"/>
      <c r="I384" s="35" t="s">
        <v>1799</v>
      </c>
      <c r="J384" s="34"/>
      <c r="K384" s="34"/>
      <c r="L384" s="35"/>
      <c r="M384" s="35" t="s">
        <v>1799</v>
      </c>
      <c r="N384" s="36"/>
      <c r="O384" s="312"/>
    </row>
    <row r="385" spans="1:15" s="142" customFormat="1" ht="63" x14ac:dyDescent="0.2">
      <c r="A385" s="711"/>
      <c r="B385" s="288" t="s">
        <v>1022</v>
      </c>
      <c r="C385" s="706"/>
      <c r="D385" s="64">
        <v>8998.4</v>
      </c>
      <c r="E385" s="292" t="s">
        <v>1069</v>
      </c>
      <c r="F385" s="34"/>
      <c r="G385" s="35" t="s">
        <v>1799</v>
      </c>
      <c r="H385" s="34"/>
      <c r="I385" s="35" t="s">
        <v>1799</v>
      </c>
      <c r="J385" s="34"/>
      <c r="K385" s="34"/>
      <c r="L385" s="35"/>
      <c r="M385" s="35" t="s">
        <v>1799</v>
      </c>
      <c r="N385" s="36"/>
      <c r="O385" s="312"/>
    </row>
    <row r="386" spans="1:15" s="142" customFormat="1" ht="63" x14ac:dyDescent="0.2">
      <c r="A386" s="711"/>
      <c r="B386" s="288" t="s">
        <v>1023</v>
      </c>
      <c r="C386" s="706"/>
      <c r="D386" s="64">
        <v>7206.4</v>
      </c>
      <c r="E386" s="292" t="s">
        <v>1070</v>
      </c>
      <c r="F386" s="34"/>
      <c r="G386" s="35" t="s">
        <v>1799</v>
      </c>
      <c r="H386" s="34"/>
      <c r="I386" s="35" t="s">
        <v>1799</v>
      </c>
      <c r="J386" s="34"/>
      <c r="K386" s="34"/>
      <c r="L386" s="35" t="s">
        <v>1799</v>
      </c>
      <c r="M386" s="35"/>
      <c r="N386" s="36"/>
      <c r="O386" s="312"/>
    </row>
    <row r="387" spans="1:15" s="142" customFormat="1" ht="63" x14ac:dyDescent="0.2">
      <c r="A387" s="711"/>
      <c r="B387" s="288" t="s">
        <v>1024</v>
      </c>
      <c r="C387" s="706" t="s">
        <v>4989</v>
      </c>
      <c r="D387" s="64">
        <v>8998.4</v>
      </c>
      <c r="E387" s="292" t="s">
        <v>1071</v>
      </c>
      <c r="F387" s="34"/>
      <c r="G387" s="35" t="s">
        <v>1799</v>
      </c>
      <c r="H387" s="34"/>
      <c r="I387" s="35" t="s">
        <v>1799</v>
      </c>
      <c r="J387" s="34"/>
      <c r="K387" s="34"/>
      <c r="L387" s="35" t="s">
        <v>1799</v>
      </c>
      <c r="M387" s="35"/>
      <c r="N387" s="36"/>
      <c r="O387" s="312"/>
    </row>
    <row r="388" spans="1:15" s="142" customFormat="1" ht="63" x14ac:dyDescent="0.2">
      <c r="A388" s="711"/>
      <c r="B388" s="288" t="s">
        <v>1025</v>
      </c>
      <c r="C388" s="706"/>
      <c r="D388" s="64">
        <v>8998.4</v>
      </c>
      <c r="E388" s="292" t="s">
        <v>1072</v>
      </c>
      <c r="F388" s="34"/>
      <c r="G388" s="35" t="s">
        <v>1799</v>
      </c>
      <c r="H388" s="34"/>
      <c r="I388" s="35" t="s">
        <v>1799</v>
      </c>
      <c r="J388" s="34"/>
      <c r="K388" s="34"/>
      <c r="L388" s="35" t="s">
        <v>1799</v>
      </c>
      <c r="M388" s="35"/>
      <c r="N388" s="36"/>
      <c r="O388" s="312"/>
    </row>
    <row r="389" spans="1:15" s="142" customFormat="1" ht="63" x14ac:dyDescent="0.2">
      <c r="A389" s="711"/>
      <c r="B389" s="288" t="s">
        <v>1026</v>
      </c>
      <c r="C389" s="706"/>
      <c r="D389" s="64">
        <v>9920</v>
      </c>
      <c r="E389" s="292" t="s">
        <v>1073</v>
      </c>
      <c r="F389" s="34"/>
      <c r="G389" s="35" t="s">
        <v>1799</v>
      </c>
      <c r="H389" s="34"/>
      <c r="I389" s="35" t="s">
        <v>1799</v>
      </c>
      <c r="J389" s="34"/>
      <c r="K389" s="34"/>
      <c r="L389" s="35"/>
      <c r="M389" s="35" t="s">
        <v>1799</v>
      </c>
      <c r="N389" s="36"/>
      <c r="O389" s="312"/>
    </row>
    <row r="390" spans="1:15" s="142" customFormat="1" ht="63" x14ac:dyDescent="0.2">
      <c r="A390" s="711"/>
      <c r="B390" s="288" t="s">
        <v>1027</v>
      </c>
      <c r="C390" s="706"/>
      <c r="D390" s="64">
        <v>9920</v>
      </c>
      <c r="E390" s="292" t="s">
        <v>1074</v>
      </c>
      <c r="F390" s="34"/>
      <c r="G390" s="35" t="s">
        <v>1799</v>
      </c>
      <c r="H390" s="34"/>
      <c r="I390" s="35" t="s">
        <v>1799</v>
      </c>
      <c r="J390" s="34"/>
      <c r="K390" s="34"/>
      <c r="L390" s="35"/>
      <c r="M390" s="35" t="s">
        <v>1799</v>
      </c>
      <c r="N390" s="36"/>
      <c r="O390" s="312"/>
    </row>
    <row r="391" spans="1:15" s="142" customFormat="1" ht="63" x14ac:dyDescent="0.2">
      <c r="A391" s="711"/>
      <c r="B391" s="288" t="s">
        <v>1028</v>
      </c>
      <c r="C391" s="706"/>
      <c r="D391" s="64">
        <v>9920</v>
      </c>
      <c r="E391" s="292" t="s">
        <v>1075</v>
      </c>
      <c r="F391" s="34"/>
      <c r="G391" s="35" t="s">
        <v>1799</v>
      </c>
      <c r="H391" s="34"/>
      <c r="I391" s="35" t="s">
        <v>1799</v>
      </c>
      <c r="J391" s="34"/>
      <c r="K391" s="34"/>
      <c r="L391" s="35"/>
      <c r="M391" s="35" t="s">
        <v>1799</v>
      </c>
      <c r="N391" s="36"/>
      <c r="O391" s="312"/>
    </row>
    <row r="392" spans="1:15" s="142" customFormat="1" ht="63" x14ac:dyDescent="0.2">
      <c r="A392" s="711"/>
      <c r="B392" s="288" t="s">
        <v>1029</v>
      </c>
      <c r="C392" s="706"/>
      <c r="D392" s="64">
        <v>9920</v>
      </c>
      <c r="E392" s="292" t="s">
        <v>1076</v>
      </c>
      <c r="F392" s="34"/>
      <c r="G392" s="35" t="s">
        <v>1799</v>
      </c>
      <c r="H392" s="34"/>
      <c r="I392" s="35" t="s">
        <v>1799</v>
      </c>
      <c r="J392" s="34"/>
      <c r="K392" s="34"/>
      <c r="L392" s="35"/>
      <c r="M392" s="35" t="s">
        <v>1799</v>
      </c>
      <c r="N392" s="36"/>
      <c r="O392" s="312"/>
    </row>
    <row r="393" spans="1:15" s="142" customFormat="1" ht="63" x14ac:dyDescent="0.2">
      <c r="A393" s="711"/>
      <c r="B393" s="288" t="s">
        <v>1030</v>
      </c>
      <c r="C393" s="706"/>
      <c r="D393" s="64">
        <v>8998.4</v>
      </c>
      <c r="E393" s="292" t="s">
        <v>1077</v>
      </c>
      <c r="F393" s="34"/>
      <c r="G393" s="35" t="s">
        <v>1799</v>
      </c>
      <c r="H393" s="34"/>
      <c r="I393" s="35" t="s">
        <v>1799</v>
      </c>
      <c r="J393" s="34"/>
      <c r="K393" s="34"/>
      <c r="L393" s="35"/>
      <c r="M393" s="35" t="s">
        <v>1799</v>
      </c>
      <c r="N393" s="36"/>
      <c r="O393" s="312"/>
    </row>
    <row r="394" spans="1:15" s="142" customFormat="1" ht="63" x14ac:dyDescent="0.2">
      <c r="A394" s="711"/>
      <c r="B394" s="288" t="s">
        <v>1031</v>
      </c>
      <c r="C394" s="706"/>
      <c r="D394" s="64">
        <v>8998.4</v>
      </c>
      <c r="E394" s="292" t="s">
        <v>1078</v>
      </c>
      <c r="F394" s="34"/>
      <c r="G394" s="35" t="s">
        <v>1799</v>
      </c>
      <c r="H394" s="34"/>
      <c r="I394" s="35" t="s">
        <v>1799</v>
      </c>
      <c r="J394" s="34"/>
      <c r="K394" s="34"/>
      <c r="L394" s="35" t="s">
        <v>1799</v>
      </c>
      <c r="M394" s="35"/>
      <c r="N394" s="36"/>
      <c r="O394" s="312"/>
    </row>
    <row r="395" spans="1:15" s="142" customFormat="1" ht="63" x14ac:dyDescent="0.2">
      <c r="A395" s="711"/>
      <c r="B395" s="288" t="s">
        <v>1032</v>
      </c>
      <c r="C395" s="706"/>
      <c r="D395" s="64">
        <v>8998.4</v>
      </c>
      <c r="E395" s="292" t="s">
        <v>1079</v>
      </c>
      <c r="F395" s="34"/>
      <c r="G395" s="35" t="s">
        <v>1799</v>
      </c>
      <c r="H395" s="34"/>
      <c r="I395" s="35" t="s">
        <v>1799</v>
      </c>
      <c r="J395" s="34"/>
      <c r="K395" s="34"/>
      <c r="L395" s="35" t="s">
        <v>1799</v>
      </c>
      <c r="M395" s="35"/>
      <c r="N395" s="36"/>
      <c r="O395" s="312"/>
    </row>
    <row r="396" spans="1:15" s="142" customFormat="1" ht="63" x14ac:dyDescent="0.2">
      <c r="A396" s="711" t="s">
        <v>2580</v>
      </c>
      <c r="B396" s="288" t="s">
        <v>515</v>
      </c>
      <c r="C396" s="706" t="s">
        <v>4990</v>
      </c>
      <c r="D396" s="64">
        <v>27360</v>
      </c>
      <c r="E396" s="292" t="s">
        <v>1080</v>
      </c>
      <c r="F396" s="34"/>
      <c r="G396" s="35" t="s">
        <v>1799</v>
      </c>
      <c r="H396" s="34"/>
      <c r="I396" s="35" t="s">
        <v>1799</v>
      </c>
      <c r="J396" s="34"/>
      <c r="K396" s="34"/>
      <c r="L396" s="35" t="s">
        <v>1799</v>
      </c>
      <c r="M396" s="35"/>
      <c r="N396" s="36"/>
      <c r="O396" s="312"/>
    </row>
    <row r="397" spans="1:15" s="142" customFormat="1" ht="63.75" thickBot="1" x14ac:dyDescent="0.25">
      <c r="A397" s="712"/>
      <c r="B397" s="293" t="s">
        <v>4996</v>
      </c>
      <c r="C397" s="713"/>
      <c r="D397" s="316">
        <v>6596</v>
      </c>
      <c r="E397" s="192" t="s">
        <v>1080</v>
      </c>
      <c r="F397" s="42"/>
      <c r="G397" s="43" t="s">
        <v>1799</v>
      </c>
      <c r="H397" s="42"/>
      <c r="I397" s="43" t="s">
        <v>1799</v>
      </c>
      <c r="J397" s="42"/>
      <c r="K397" s="42"/>
      <c r="L397" s="43" t="s">
        <v>1799</v>
      </c>
      <c r="M397" s="43"/>
      <c r="N397" s="44"/>
      <c r="O397" s="312"/>
    </row>
    <row r="398" spans="1:15" s="142" customFormat="1" ht="16.5" thickTop="1" x14ac:dyDescent="0.25">
      <c r="A398" s="23"/>
      <c r="B398" s="25"/>
      <c r="C398" s="25"/>
      <c r="D398" s="187"/>
      <c r="E398" s="28"/>
    </row>
    <row r="399" spans="1:15" s="142" customFormat="1" x14ac:dyDescent="0.2">
      <c r="A399" s="16"/>
      <c r="D399" s="187"/>
      <c r="E399" s="17"/>
    </row>
    <row r="400" spans="1:15" s="16" customFormat="1" ht="36" customHeight="1" thickBot="1" x14ac:dyDescent="0.25">
      <c r="A400" s="678" t="s">
        <v>17</v>
      </c>
      <c r="B400" s="678"/>
      <c r="C400" s="678"/>
      <c r="D400" s="678"/>
      <c r="E400" s="678"/>
      <c r="F400" s="678"/>
      <c r="G400" s="678"/>
      <c r="H400" s="678"/>
      <c r="I400" s="678"/>
      <c r="J400" s="678"/>
      <c r="K400" s="678"/>
      <c r="L400" s="678"/>
      <c r="M400" s="678"/>
      <c r="N400" s="678"/>
      <c r="O400" s="678"/>
    </row>
    <row r="401" spans="1:25" s="115" customFormat="1" ht="48" customHeight="1" thickTop="1" x14ac:dyDescent="0.2">
      <c r="A401" s="674" t="s">
        <v>3386</v>
      </c>
      <c r="B401" s="676" t="s">
        <v>3387</v>
      </c>
      <c r="C401" s="676" t="s">
        <v>3388</v>
      </c>
      <c r="D401" s="676" t="s">
        <v>1793</v>
      </c>
      <c r="E401" s="682" t="s">
        <v>1794</v>
      </c>
      <c r="F401" s="681" t="s">
        <v>3389</v>
      </c>
      <c r="G401" s="681" t="s">
        <v>3390</v>
      </c>
      <c r="H401" s="681"/>
      <c r="I401" s="681" t="s">
        <v>3391</v>
      </c>
      <c r="J401" s="681"/>
      <c r="K401" s="681" t="s">
        <v>3392</v>
      </c>
      <c r="L401" s="681"/>
      <c r="M401" s="681"/>
      <c r="N401" s="714"/>
      <c r="O401" s="679" t="s">
        <v>3393</v>
      </c>
      <c r="P401" s="114"/>
      <c r="Q401" s="114"/>
      <c r="R401" s="114"/>
      <c r="S401" s="114"/>
      <c r="T401" s="114"/>
      <c r="U401" s="114"/>
      <c r="V401" s="114"/>
      <c r="W401" s="114"/>
      <c r="X401" s="114"/>
      <c r="Y401" s="114"/>
    </row>
    <row r="402" spans="1:25" s="115" customFormat="1" ht="33" customHeight="1" thickBot="1" x14ac:dyDescent="0.25">
      <c r="A402" s="675"/>
      <c r="B402" s="677"/>
      <c r="C402" s="677"/>
      <c r="D402" s="677"/>
      <c r="E402" s="683"/>
      <c r="F402" s="684"/>
      <c r="G402" s="286" t="s">
        <v>3394</v>
      </c>
      <c r="H402" s="286" t="s">
        <v>3395</v>
      </c>
      <c r="I402" s="286" t="s">
        <v>3396</v>
      </c>
      <c r="J402" s="286" t="s">
        <v>3395</v>
      </c>
      <c r="K402" s="286" t="s">
        <v>1795</v>
      </c>
      <c r="L402" s="286" t="s">
        <v>1796</v>
      </c>
      <c r="M402" s="286" t="s">
        <v>1797</v>
      </c>
      <c r="N402" s="313" t="s">
        <v>1798</v>
      </c>
      <c r="O402" s="680"/>
      <c r="P402" s="114"/>
      <c r="Q402" s="114"/>
      <c r="R402" s="114"/>
      <c r="S402" s="114"/>
      <c r="T402" s="114"/>
      <c r="U402" s="114"/>
      <c r="V402" s="114"/>
      <c r="W402" s="114"/>
      <c r="X402" s="114"/>
      <c r="Y402" s="114"/>
    </row>
    <row r="403" spans="1:25" s="142" customFormat="1" ht="65.25" customHeight="1" x14ac:dyDescent="0.2">
      <c r="A403" s="304" t="s">
        <v>2581</v>
      </c>
      <c r="B403" s="294" t="s">
        <v>1081</v>
      </c>
      <c r="C403" s="297" t="s">
        <v>4991</v>
      </c>
      <c r="D403" s="284">
        <v>114902.6</v>
      </c>
      <c r="E403" s="292" t="s">
        <v>1085</v>
      </c>
      <c r="F403" s="34"/>
      <c r="G403" s="35" t="s">
        <v>1799</v>
      </c>
      <c r="H403" s="34"/>
      <c r="I403" s="35" t="s">
        <v>1799</v>
      </c>
      <c r="J403" s="34"/>
      <c r="K403" s="34"/>
      <c r="L403" s="35"/>
      <c r="M403" s="35" t="s">
        <v>1799</v>
      </c>
      <c r="N403" s="36"/>
      <c r="O403" s="312"/>
    </row>
    <row r="404" spans="1:25" s="142" customFormat="1" ht="65.25" customHeight="1" x14ac:dyDescent="0.2">
      <c r="A404" s="735" t="s">
        <v>2582</v>
      </c>
      <c r="B404" s="294" t="s">
        <v>4994</v>
      </c>
      <c r="C404" s="689" t="s">
        <v>4992</v>
      </c>
      <c r="D404" s="284">
        <v>25650</v>
      </c>
      <c r="E404" s="292" t="s">
        <v>1086</v>
      </c>
      <c r="F404" s="34"/>
      <c r="G404" s="35" t="s">
        <v>1799</v>
      </c>
      <c r="H404" s="34"/>
      <c r="I404" s="35" t="s">
        <v>1799</v>
      </c>
      <c r="J404" s="34"/>
      <c r="K404" s="34"/>
      <c r="L404" s="35" t="s">
        <v>1799</v>
      </c>
      <c r="M404" s="35"/>
      <c r="N404" s="36"/>
      <c r="O404" s="312"/>
    </row>
    <row r="405" spans="1:25" s="142" customFormat="1" ht="65.25" customHeight="1" x14ac:dyDescent="0.2">
      <c r="A405" s="735"/>
      <c r="B405" s="294" t="s">
        <v>1082</v>
      </c>
      <c r="C405" s="689"/>
      <c r="D405" s="284">
        <v>24396</v>
      </c>
      <c r="E405" s="292" t="s">
        <v>1087</v>
      </c>
      <c r="F405" s="34"/>
      <c r="G405" s="35" t="s">
        <v>1799</v>
      </c>
      <c r="H405" s="34"/>
      <c r="I405" s="35" t="s">
        <v>1799</v>
      </c>
      <c r="J405" s="34"/>
      <c r="K405" s="34"/>
      <c r="L405" s="35" t="s">
        <v>1799</v>
      </c>
      <c r="M405" s="35"/>
      <c r="N405" s="36"/>
      <c r="O405" s="312"/>
    </row>
    <row r="406" spans="1:25" s="142" customFormat="1" ht="65.25" customHeight="1" x14ac:dyDescent="0.2">
      <c r="A406" s="735"/>
      <c r="B406" s="294" t="s">
        <v>4995</v>
      </c>
      <c r="C406" s="689"/>
      <c r="D406" s="284">
        <v>10260</v>
      </c>
      <c r="E406" s="292" t="s">
        <v>1088</v>
      </c>
      <c r="F406" s="34"/>
      <c r="G406" s="35" t="s">
        <v>1799</v>
      </c>
      <c r="H406" s="34"/>
      <c r="I406" s="35" t="s">
        <v>1799</v>
      </c>
      <c r="J406" s="34"/>
      <c r="K406" s="34"/>
      <c r="L406" s="35" t="s">
        <v>1799</v>
      </c>
      <c r="M406" s="35"/>
      <c r="N406" s="36"/>
      <c r="O406" s="312"/>
    </row>
    <row r="407" spans="1:25" s="142" customFormat="1" ht="65.25" customHeight="1" x14ac:dyDescent="0.2">
      <c r="A407" s="735"/>
      <c r="B407" s="294" t="s">
        <v>1083</v>
      </c>
      <c r="C407" s="689"/>
      <c r="D407" s="284">
        <v>3825</v>
      </c>
      <c r="E407" s="292" t="s">
        <v>1089</v>
      </c>
      <c r="F407" s="34"/>
      <c r="G407" s="35" t="s">
        <v>1799</v>
      </c>
      <c r="H407" s="34"/>
      <c r="I407" s="35" t="s">
        <v>1799</v>
      </c>
      <c r="J407" s="34"/>
      <c r="K407" s="34"/>
      <c r="L407" s="35"/>
      <c r="M407" s="35" t="s">
        <v>1799</v>
      </c>
      <c r="N407" s="36"/>
      <c r="O407" s="312"/>
    </row>
    <row r="408" spans="1:25" s="142" customFormat="1" ht="65.25" customHeight="1" thickBot="1" x14ac:dyDescent="0.25">
      <c r="A408" s="305" t="s">
        <v>2583</v>
      </c>
      <c r="B408" s="311" t="s">
        <v>1084</v>
      </c>
      <c r="C408" s="307" t="s">
        <v>4993</v>
      </c>
      <c r="D408" s="287">
        <v>4883.2</v>
      </c>
      <c r="E408" s="192" t="s">
        <v>1054</v>
      </c>
      <c r="F408" s="42"/>
      <c r="G408" s="43" t="s">
        <v>1799</v>
      </c>
      <c r="H408" s="42"/>
      <c r="I408" s="43" t="s">
        <v>1799</v>
      </c>
      <c r="J408" s="42"/>
      <c r="K408" s="42"/>
      <c r="L408" s="43"/>
      <c r="M408" s="43" t="s">
        <v>1799</v>
      </c>
      <c r="N408" s="44"/>
      <c r="O408" s="317"/>
    </row>
    <row r="409" spans="1:25" s="142" customFormat="1" ht="16.5" thickTop="1" x14ac:dyDescent="0.2">
      <c r="A409" s="16"/>
      <c r="C409" s="29"/>
      <c r="D409" s="187"/>
      <c r="E409" s="28"/>
    </row>
    <row r="410" spans="1:25" s="142" customFormat="1" x14ac:dyDescent="0.2">
      <c r="A410" s="16"/>
      <c r="D410" s="187"/>
      <c r="E410" s="17"/>
    </row>
    <row r="411" spans="1:25" s="142" customFormat="1" x14ac:dyDescent="0.2">
      <c r="A411" s="16"/>
      <c r="D411" s="187"/>
      <c r="E411" s="17"/>
    </row>
    <row r="412" spans="1:25" s="142" customFormat="1" x14ac:dyDescent="0.2">
      <c r="A412" s="16"/>
      <c r="D412" s="187"/>
      <c r="E412" s="17"/>
    </row>
    <row r="413" spans="1:25" s="142" customFormat="1" x14ac:dyDescent="0.2">
      <c r="A413" s="16"/>
      <c r="D413" s="187"/>
      <c r="E413" s="17"/>
    </row>
    <row r="414" spans="1:25" s="142" customFormat="1" x14ac:dyDescent="0.2">
      <c r="A414" s="16"/>
      <c r="D414" s="187"/>
      <c r="E414" s="17"/>
    </row>
    <row r="415" spans="1:25" s="142" customFormat="1" x14ac:dyDescent="0.2">
      <c r="A415" s="16"/>
      <c r="D415" s="187"/>
      <c r="E415" s="17"/>
    </row>
    <row r="416" spans="1:25" s="142" customFormat="1" x14ac:dyDescent="0.2">
      <c r="A416" s="16"/>
      <c r="D416" s="187"/>
      <c r="E416" s="17"/>
    </row>
    <row r="417" spans="1:5" s="142" customFormat="1" x14ac:dyDescent="0.2">
      <c r="A417" s="16"/>
      <c r="D417" s="187"/>
      <c r="E417" s="17"/>
    </row>
    <row r="418" spans="1:5" s="142" customFormat="1" x14ac:dyDescent="0.2">
      <c r="A418" s="16"/>
      <c r="D418" s="187"/>
      <c r="E418" s="17"/>
    </row>
    <row r="419" spans="1:5" s="142" customFormat="1" x14ac:dyDescent="0.2">
      <c r="A419" s="16"/>
      <c r="D419" s="187"/>
      <c r="E419" s="17"/>
    </row>
    <row r="420" spans="1:5" s="142" customFormat="1" x14ac:dyDescent="0.2">
      <c r="A420" s="16"/>
      <c r="D420" s="187"/>
      <c r="E420" s="17"/>
    </row>
    <row r="421" spans="1:5" s="142" customFormat="1" x14ac:dyDescent="0.2">
      <c r="A421" s="16"/>
      <c r="D421" s="187"/>
      <c r="E421" s="17"/>
    </row>
    <row r="422" spans="1:5" s="142" customFormat="1" x14ac:dyDescent="0.2">
      <c r="A422" s="16"/>
      <c r="D422" s="187"/>
      <c r="E422" s="17"/>
    </row>
    <row r="423" spans="1:5" s="142" customFormat="1" x14ac:dyDescent="0.2">
      <c r="A423" s="16"/>
      <c r="D423" s="187"/>
      <c r="E423" s="17"/>
    </row>
    <row r="424" spans="1:5" s="142" customFormat="1" x14ac:dyDescent="0.2">
      <c r="A424" s="16"/>
      <c r="D424" s="187"/>
      <c r="E424" s="17"/>
    </row>
    <row r="425" spans="1:5" s="142" customFormat="1" x14ac:dyDescent="0.2">
      <c r="A425" s="16"/>
      <c r="D425" s="187"/>
      <c r="E425" s="17"/>
    </row>
    <row r="426" spans="1:5" s="142" customFormat="1" x14ac:dyDescent="0.2">
      <c r="A426" s="16"/>
      <c r="D426" s="187"/>
      <c r="E426" s="17"/>
    </row>
    <row r="427" spans="1:5" s="142" customFormat="1" x14ac:dyDescent="0.2">
      <c r="A427" s="16"/>
      <c r="D427" s="187"/>
      <c r="E427" s="17"/>
    </row>
    <row r="428" spans="1:5" s="142" customFormat="1" x14ac:dyDescent="0.2">
      <c r="A428" s="16"/>
      <c r="D428" s="187"/>
      <c r="E428" s="17"/>
    </row>
    <row r="429" spans="1:5" s="142" customFormat="1" x14ac:dyDescent="0.2">
      <c r="A429" s="16"/>
      <c r="D429" s="187"/>
      <c r="E429" s="17"/>
    </row>
    <row r="430" spans="1:5" s="142" customFormat="1" x14ac:dyDescent="0.2">
      <c r="A430" s="16"/>
      <c r="D430" s="187"/>
      <c r="E430" s="17"/>
    </row>
    <row r="431" spans="1:5" s="142" customFormat="1" x14ac:dyDescent="0.2">
      <c r="A431" s="16"/>
      <c r="D431" s="187"/>
      <c r="E431" s="17"/>
    </row>
    <row r="432" spans="1:5" s="142" customFormat="1" x14ac:dyDescent="0.2">
      <c r="A432" s="16"/>
      <c r="D432" s="187"/>
      <c r="E432" s="17"/>
    </row>
    <row r="433" spans="1:5" s="142" customFormat="1" x14ac:dyDescent="0.2">
      <c r="A433" s="16"/>
      <c r="D433" s="187"/>
      <c r="E433" s="17"/>
    </row>
    <row r="434" spans="1:5" s="142" customFormat="1" x14ac:dyDescent="0.2">
      <c r="A434" s="16"/>
      <c r="D434" s="187"/>
      <c r="E434" s="17"/>
    </row>
    <row r="435" spans="1:5" s="142" customFormat="1" x14ac:dyDescent="0.2">
      <c r="A435" s="16"/>
      <c r="D435" s="187"/>
      <c r="E435" s="17"/>
    </row>
    <row r="436" spans="1:5" s="142" customFormat="1" x14ac:dyDescent="0.2">
      <c r="A436" s="16"/>
      <c r="D436" s="187"/>
      <c r="E436" s="17"/>
    </row>
    <row r="437" spans="1:5" s="142" customFormat="1" x14ac:dyDescent="0.2">
      <c r="A437" s="16"/>
      <c r="D437" s="187"/>
      <c r="E437" s="17"/>
    </row>
    <row r="438" spans="1:5" s="142" customFormat="1" x14ac:dyDescent="0.2">
      <c r="A438" s="16"/>
      <c r="D438" s="187"/>
      <c r="E438" s="17"/>
    </row>
    <row r="439" spans="1:5" s="142" customFormat="1" x14ac:dyDescent="0.2">
      <c r="A439" s="16"/>
      <c r="D439" s="187"/>
      <c r="E439" s="17"/>
    </row>
    <row r="440" spans="1:5" s="142" customFormat="1" x14ac:dyDescent="0.2">
      <c r="A440" s="16"/>
      <c r="D440" s="187"/>
      <c r="E440" s="17"/>
    </row>
    <row r="441" spans="1:5" s="142" customFormat="1" x14ac:dyDescent="0.2">
      <c r="A441" s="16"/>
      <c r="D441" s="187"/>
      <c r="E441" s="17"/>
    </row>
    <row r="442" spans="1:5" s="142" customFormat="1" x14ac:dyDescent="0.2">
      <c r="A442" s="16"/>
      <c r="D442" s="187"/>
      <c r="E442" s="17"/>
    </row>
    <row r="443" spans="1:5" s="142" customFormat="1" x14ac:dyDescent="0.2">
      <c r="A443" s="16"/>
      <c r="D443" s="187"/>
      <c r="E443" s="17"/>
    </row>
    <row r="444" spans="1:5" s="142" customFormat="1" x14ac:dyDescent="0.2">
      <c r="A444" s="16"/>
      <c r="D444" s="187"/>
      <c r="E444" s="17"/>
    </row>
    <row r="445" spans="1:5" s="142" customFormat="1" x14ac:dyDescent="0.2">
      <c r="A445" s="16"/>
      <c r="D445" s="187"/>
      <c r="E445" s="17"/>
    </row>
    <row r="446" spans="1:5" s="142" customFormat="1" x14ac:dyDescent="0.2">
      <c r="A446" s="16"/>
      <c r="D446" s="187"/>
      <c r="E446" s="17"/>
    </row>
    <row r="447" spans="1:5" s="142" customFormat="1" x14ac:dyDescent="0.2">
      <c r="A447" s="16"/>
      <c r="D447" s="187"/>
      <c r="E447" s="17"/>
    </row>
    <row r="448" spans="1:5" s="142" customFormat="1" x14ac:dyDescent="0.2">
      <c r="A448" s="16"/>
      <c r="D448" s="187"/>
      <c r="E448" s="17"/>
    </row>
  </sheetData>
  <protectedRanges>
    <protectedRange sqref="A1:IV13 A306:IV307 A247:A305 C305:IV305 D247:IV304 A318:IV320 C314:IV317 A310:A313 A343:IV345 C335:C342 D335:G342 C323:G334 H323:IV342 A398:IV400 D348:IV397 P14:IV14 A409:IV65533 A403:A408 C403:IV408 A15:IV16 A348:B397 D19:IV246 A19:A246 C310:IV313 A314:A317 A323:A334 A335:A342" name="Rango1"/>
    <protectedRange sqref="B305" name="Rango1_2"/>
    <protectedRange sqref="C247:C304 C19:C246" name="Rango1_4"/>
    <protectedRange sqref="B19:B304" name="Rango1_5"/>
    <protectedRange sqref="B310:B317" name="Rango1_6"/>
    <protectedRange sqref="B323:B342" name="Rango1_7"/>
    <protectedRange sqref="C348:C397" name="Rango1_8"/>
    <protectedRange sqref="B403:B408" name="Rango1_9"/>
    <protectedRange sqref="A14:O14" name="Rango1_5_1_1"/>
    <protectedRange sqref="P17:IV18" name="Rango1_1_2_2_1"/>
    <protectedRange sqref="D17:D18" name="Rango1_1_2_1_2_1"/>
    <protectedRange sqref="A17:B18" name="Rango1_7_1_1_1"/>
    <protectedRange sqref="C17:C18" name="Rango1_8_1_1_1"/>
    <protectedRange sqref="E17:E18" name="Rango1_7_1_2"/>
    <protectedRange sqref="P308:IV309" name="Rango1_1_2_2_1_1"/>
    <protectedRange sqref="D308:D309" name="Rango1_1_2_1_2_1_1"/>
    <protectedRange sqref="A308:B309" name="Rango1_7_1_1_1_1"/>
    <protectedRange sqref="C308:C309" name="Rango1_8_1_1_1_1"/>
    <protectedRange sqref="E308:E309" name="Rango1_7_1_2_1"/>
    <protectedRange sqref="P321:IV322" name="Rango1_1_2_2_1_2"/>
    <protectedRange sqref="D321:D322" name="Rango1_1_2_1_2_1_2"/>
    <protectedRange sqref="A321:B322" name="Rango1_7_1_1_1_2"/>
    <protectedRange sqref="C321:C322" name="Rango1_8_1_1_1_2"/>
    <protectedRange sqref="E321:E322" name="Rango1_7_1_2_2"/>
    <protectedRange sqref="P346:IV347" name="Rango1_1_2_2_1_3"/>
    <protectedRange sqref="D346:D347" name="Rango1_1_2_1_2_1_3"/>
    <protectedRange sqref="A346:B347" name="Rango1_7_1_1_1_3"/>
    <protectedRange sqref="C346:C347" name="Rango1_8_1_1_1_3"/>
    <protectedRange sqref="E346:E347" name="Rango1_7_1_2_3"/>
    <protectedRange sqref="P401:IV402" name="Rango1_1_2_2_1_4"/>
    <protectedRange sqref="D401:D402" name="Rango1_1_2_1_2_1_4"/>
    <protectedRange sqref="A401:B402" name="Rango1_7_1_1_1_4"/>
    <protectedRange sqref="C401:C402" name="Rango1_8_1_1_1_4"/>
    <protectedRange sqref="E401:E402" name="Rango1_7_1_2_4"/>
  </protectedRanges>
  <autoFilter ref="A18:Y304"/>
  <mergeCells count="191">
    <mergeCell ref="A1:E1"/>
    <mergeCell ref="A54:A55"/>
    <mergeCell ref="A57:A58"/>
    <mergeCell ref="A29:A30"/>
    <mergeCell ref="A31:A32"/>
    <mergeCell ref="A15:O15"/>
    <mergeCell ref="A14:O14"/>
    <mergeCell ref="A19:A20"/>
    <mergeCell ref="A22:A23"/>
    <mergeCell ref="A25:A26"/>
    <mergeCell ref="A17:A18"/>
    <mergeCell ref="B17:B18"/>
    <mergeCell ref="C17:C18"/>
    <mergeCell ref="D17:D18"/>
    <mergeCell ref="E17:E18"/>
    <mergeCell ref="K17:N17"/>
    <mergeCell ref="O17:O18"/>
    <mergeCell ref="A98:A102"/>
    <mergeCell ref="A103:A104"/>
    <mergeCell ref="A60:A66"/>
    <mergeCell ref="A67:A68"/>
    <mergeCell ref="A34:A40"/>
    <mergeCell ref="I401:J401"/>
    <mergeCell ref="A186:A187"/>
    <mergeCell ref="A134:A137"/>
    <mergeCell ref="A138:A142"/>
    <mergeCell ref="A150:A151"/>
    <mergeCell ref="A154:A185"/>
    <mergeCell ref="F401:F402"/>
    <mergeCell ref="G401:H401"/>
    <mergeCell ref="A214:A215"/>
    <mergeCell ref="A216:A217"/>
    <mergeCell ref="A198:A205"/>
    <mergeCell ref="A207:A208"/>
    <mergeCell ref="A364:A395"/>
    <mergeCell ref="A401:A402"/>
    <mergeCell ref="B401:B402"/>
    <mergeCell ref="B321:B322"/>
    <mergeCell ref="C321:C322"/>
    <mergeCell ref="A320:O320"/>
    <mergeCell ref="A218:A219"/>
    <mergeCell ref="A404:A407"/>
    <mergeCell ref="A298:A300"/>
    <mergeCell ref="A302:A303"/>
    <mergeCell ref="C387:C395"/>
    <mergeCell ref="C396:C397"/>
    <mergeCell ref="D401:D402"/>
    <mergeCell ref="C404:C407"/>
    <mergeCell ref="C376:C386"/>
    <mergeCell ref="A349:A354"/>
    <mergeCell ref="A355:A363"/>
    <mergeCell ref="C401:C402"/>
    <mergeCell ref="A400:O400"/>
    <mergeCell ref="A396:A397"/>
    <mergeCell ref="E401:E402"/>
    <mergeCell ref="O401:O402"/>
    <mergeCell ref="K401:N401"/>
    <mergeCell ref="C349:C354"/>
    <mergeCell ref="A335:A337"/>
    <mergeCell ref="A338:A339"/>
    <mergeCell ref="A340:A341"/>
    <mergeCell ref="C355:C363"/>
    <mergeCell ref="C364:C375"/>
    <mergeCell ref="G346:H346"/>
    <mergeCell ref="I346:J346"/>
    <mergeCell ref="K346:N346"/>
    <mergeCell ref="D154:D185"/>
    <mergeCell ref="D220:D221"/>
    <mergeCell ref="E19:E20"/>
    <mergeCell ref="E154:E185"/>
    <mergeCell ref="K308:N308"/>
    <mergeCell ref="A41:A42"/>
    <mergeCell ref="A43:A44"/>
    <mergeCell ref="A72:A74"/>
    <mergeCell ref="D346:D347"/>
    <mergeCell ref="E346:E347"/>
    <mergeCell ref="F346:F347"/>
    <mergeCell ref="E207:E208"/>
    <mergeCell ref="E220:E221"/>
    <mergeCell ref="A311:A313"/>
    <mergeCell ref="A315:A316"/>
    <mergeCell ref="A77:A82"/>
    <mergeCell ref="A88:A97"/>
    <mergeCell ref="A108:A109"/>
    <mergeCell ref="C340:C341"/>
    <mergeCell ref="A346:A347"/>
    <mergeCell ref="B346:B347"/>
    <mergeCell ref="C346:C347"/>
    <mergeCell ref="A345:O345"/>
    <mergeCell ref="O346:O347"/>
    <mergeCell ref="A242:A243"/>
    <mergeCell ref="A110:A111"/>
    <mergeCell ref="A112:A113"/>
    <mergeCell ref="A114:A115"/>
    <mergeCell ref="O321:O322"/>
    <mergeCell ref="C335:C337"/>
    <mergeCell ref="C338:C339"/>
    <mergeCell ref="A237:A238"/>
    <mergeCell ref="A228:A229"/>
    <mergeCell ref="A116:A117"/>
    <mergeCell ref="A118:A120"/>
    <mergeCell ref="A121:A122"/>
    <mergeCell ref="G321:H321"/>
    <mergeCell ref="I321:J321"/>
    <mergeCell ref="K321:N321"/>
    <mergeCell ref="A124:A125"/>
    <mergeCell ref="A130:A133"/>
    <mergeCell ref="A143:A146"/>
    <mergeCell ref="D321:D322"/>
    <mergeCell ref="E321:E322"/>
    <mergeCell ref="F321:F322"/>
    <mergeCell ref="A195:A196"/>
    <mergeCell ref="A321:A322"/>
    <mergeCell ref="C311:C313"/>
    <mergeCell ref="C315:C316"/>
    <mergeCell ref="A249:A250"/>
    <mergeCell ref="A263:A264"/>
    <mergeCell ref="A266:A268"/>
    <mergeCell ref="G308:H308"/>
    <mergeCell ref="I308:J308"/>
    <mergeCell ref="A282:A283"/>
    <mergeCell ref="D308:D309"/>
    <mergeCell ref="E308:E309"/>
    <mergeCell ref="F308:F309"/>
    <mergeCell ref="C263:C264"/>
    <mergeCell ref="C266:C268"/>
    <mergeCell ref="C282:C283"/>
    <mergeCell ref="C287:C288"/>
    <mergeCell ref="A287:A288"/>
    <mergeCell ref="A290:A291"/>
    <mergeCell ref="C290:C291"/>
    <mergeCell ref="C298:C300"/>
    <mergeCell ref="C302:C303"/>
    <mergeCell ref="A308:A309"/>
    <mergeCell ref="B308:B309"/>
    <mergeCell ref="C308:C309"/>
    <mergeCell ref="A307:O307"/>
    <mergeCell ref="A189:A190"/>
    <mergeCell ref="C31:C32"/>
    <mergeCell ref="C34:C40"/>
    <mergeCell ref="C41:C42"/>
    <mergeCell ref="C43:C44"/>
    <mergeCell ref="A191:A193"/>
    <mergeCell ref="F17:F18"/>
    <mergeCell ref="G17:H17"/>
    <mergeCell ref="I17:J17"/>
    <mergeCell ref="C19:C20"/>
    <mergeCell ref="C22:C23"/>
    <mergeCell ref="C25:C26"/>
    <mergeCell ref="C29:C30"/>
    <mergeCell ref="C54:C55"/>
    <mergeCell ref="C57:C58"/>
    <mergeCell ref="C60:C66"/>
    <mergeCell ref="C67:C68"/>
    <mergeCell ref="C72:C74"/>
    <mergeCell ref="C77:C82"/>
    <mergeCell ref="C88:C97"/>
    <mergeCell ref="C98:C102"/>
    <mergeCell ref="C103:C104"/>
    <mergeCell ref="C108:C109"/>
    <mergeCell ref="C110:C111"/>
    <mergeCell ref="C112:C113"/>
    <mergeCell ref="C114:C115"/>
    <mergeCell ref="C116:C117"/>
    <mergeCell ref="C118:C120"/>
    <mergeCell ref="C121:C122"/>
    <mergeCell ref="C124:C125"/>
    <mergeCell ref="C130:C133"/>
    <mergeCell ref="C134:C137"/>
    <mergeCell ref="C138:C142"/>
    <mergeCell ref="C143:C146"/>
    <mergeCell ref="C150:C151"/>
    <mergeCell ref="C154:C185"/>
    <mergeCell ref="C186:C187"/>
    <mergeCell ref="C189:C190"/>
    <mergeCell ref="C191:C193"/>
    <mergeCell ref="C195:C196"/>
    <mergeCell ref="C198:C205"/>
    <mergeCell ref="C207:C208"/>
    <mergeCell ref="A220:A221"/>
    <mergeCell ref="A225:A227"/>
    <mergeCell ref="O308:O309"/>
    <mergeCell ref="C214:C215"/>
    <mergeCell ref="C216:C217"/>
    <mergeCell ref="C218:C219"/>
    <mergeCell ref="C220:C221"/>
    <mergeCell ref="C225:C227"/>
    <mergeCell ref="C228:C229"/>
    <mergeCell ref="C237:C238"/>
    <mergeCell ref="C242:C243"/>
    <mergeCell ref="C249:C250"/>
  </mergeCells>
  <printOptions horizontalCentered="1"/>
  <pageMargins left="0" right="0" top="0.35433070866141736" bottom="0" header="0" footer="0"/>
  <pageSetup scale="41" orientation="landscape" r:id="rId1"/>
  <headerFooter alignWithMargins="0"/>
  <rowBreaks count="6" manualBreakCount="6">
    <brk id="291" max="14" man="1"/>
    <brk id="317" max="14" man="1"/>
    <brk id="341" max="14" man="1"/>
    <brk id="363" max="14" man="1"/>
    <brk id="381" max="14" man="1"/>
    <brk id="397" max="14" man="1"/>
  </rowBreaks>
  <colBreaks count="1" manualBreakCount="1">
    <brk id="14" max="40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56"/>
  <sheetViews>
    <sheetView view="pageBreakPreview" topLeftCell="A183" zoomScale="50" zoomScaleNormal="71" zoomScaleSheetLayoutView="50" workbookViewId="0">
      <selection activeCell="B192" sqref="B192"/>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4.28515625" style="5" bestFit="1" customWidth="1"/>
    <col min="5" max="5" width="18.85546875" style="8" customWidth="1"/>
    <col min="6" max="6" width="18.85546875" style="146" hidden="1" customWidth="1"/>
    <col min="7" max="7" width="11.7109375" style="146"/>
    <col min="8" max="14" width="11.7109375" style="4"/>
    <col min="15" max="15" width="30.28515625" style="4" customWidth="1"/>
    <col min="16" max="16384" width="11.7109375" style="4"/>
  </cols>
  <sheetData>
    <row r="1" spans="1:25" s="146" customFormat="1" x14ac:dyDescent="0.2">
      <c r="A1" s="690"/>
      <c r="B1" s="690"/>
      <c r="C1" s="690"/>
      <c r="D1" s="690"/>
      <c r="E1" s="738"/>
    </row>
    <row r="2" spans="1:25" s="146" customFormat="1" x14ac:dyDescent="0.2">
      <c r="A2" s="1"/>
      <c r="E2" s="7"/>
    </row>
    <row r="3" spans="1:25" s="146" customFormat="1" x14ac:dyDescent="0.2">
      <c r="A3" s="1"/>
      <c r="E3" s="7"/>
    </row>
    <row r="4" spans="1:25" s="146" customFormat="1" x14ac:dyDescent="0.2">
      <c r="A4" s="1"/>
      <c r="E4" s="7"/>
    </row>
    <row r="5" spans="1:25" s="146" customFormat="1" x14ac:dyDescent="0.2">
      <c r="A5" s="1"/>
      <c r="E5" s="7"/>
    </row>
    <row r="6" spans="1:25" s="146" customFormat="1" x14ac:dyDescent="0.2">
      <c r="A6" s="1"/>
      <c r="E6" s="7"/>
    </row>
    <row r="7" spans="1:25" s="146" customFormat="1" x14ac:dyDescent="0.2">
      <c r="A7" s="1"/>
      <c r="E7" s="7"/>
    </row>
    <row r="8" spans="1:25" s="146" customFormat="1" x14ac:dyDescent="0.2">
      <c r="A8" s="1"/>
      <c r="E8" s="7"/>
    </row>
    <row r="9" spans="1:25" s="146" customFormat="1" x14ac:dyDescent="0.2">
      <c r="A9" s="1"/>
      <c r="E9" s="7"/>
    </row>
    <row r="10" spans="1:25" s="146" customFormat="1" x14ac:dyDescent="0.2">
      <c r="A10" s="1"/>
      <c r="E10" s="7"/>
    </row>
    <row r="11" spans="1:25" s="146" customFormat="1" x14ac:dyDescent="0.2">
      <c r="A11" s="1"/>
      <c r="E11" s="7"/>
    </row>
    <row r="12" spans="1:25" s="146" customFormat="1" x14ac:dyDescent="0.2">
      <c r="A12" s="1"/>
      <c r="E12" s="7"/>
    </row>
    <row r="13" spans="1:25" s="146" customFormat="1" x14ac:dyDescent="0.2">
      <c r="A13" s="1"/>
      <c r="E13" s="7"/>
    </row>
    <row r="14" spans="1:25" s="2" customFormat="1" ht="18.75" customHeight="1" x14ac:dyDescent="0.2">
      <c r="A14" s="687" t="s">
        <v>2807</v>
      </c>
      <c r="B14" s="687"/>
      <c r="C14" s="687"/>
      <c r="D14" s="687"/>
      <c r="E14" s="687"/>
      <c r="F14" s="687"/>
      <c r="G14" s="687"/>
      <c r="H14" s="687"/>
      <c r="I14" s="687"/>
      <c r="J14" s="687"/>
      <c r="K14" s="687"/>
      <c r="L14" s="687"/>
      <c r="M14" s="687"/>
      <c r="N14" s="687"/>
      <c r="O14" s="687"/>
    </row>
    <row r="15" spans="1:25" s="2" customFormat="1" ht="36" customHeight="1" thickBot="1" x14ac:dyDescent="0.25">
      <c r="A15" s="678" t="s">
        <v>0</v>
      </c>
      <c r="B15" s="678"/>
      <c r="C15" s="678"/>
      <c r="D15" s="678"/>
      <c r="E15" s="678"/>
      <c r="F15" s="678"/>
      <c r="G15" s="678"/>
      <c r="H15" s="678"/>
      <c r="I15" s="678"/>
      <c r="J15" s="678"/>
      <c r="K15" s="678"/>
      <c r="L15" s="678"/>
      <c r="M15" s="678"/>
      <c r="N15" s="678"/>
      <c r="O15" s="678"/>
    </row>
    <row r="16" spans="1:25" s="115" customFormat="1" ht="48" customHeight="1" thickTop="1" x14ac:dyDescent="0.2">
      <c r="A16" s="674" t="s">
        <v>3386</v>
      </c>
      <c r="B16" s="676" t="s">
        <v>3387</v>
      </c>
      <c r="C16" s="676" t="s">
        <v>3388</v>
      </c>
      <c r="D16" s="676" t="s">
        <v>1793</v>
      </c>
      <c r="E16" s="682" t="s">
        <v>1794</v>
      </c>
      <c r="F16" s="681" t="s">
        <v>3389</v>
      </c>
      <c r="G16" s="681" t="s">
        <v>3390</v>
      </c>
      <c r="H16" s="681"/>
      <c r="I16" s="681" t="s">
        <v>3391</v>
      </c>
      <c r="J16" s="681"/>
      <c r="K16" s="681" t="s">
        <v>3392</v>
      </c>
      <c r="L16" s="681"/>
      <c r="M16" s="681"/>
      <c r="N16" s="681"/>
      <c r="O16" s="679" t="s">
        <v>3393</v>
      </c>
      <c r="P16" s="114"/>
      <c r="Q16" s="114"/>
      <c r="R16" s="114"/>
      <c r="S16" s="114"/>
      <c r="T16" s="114"/>
      <c r="U16" s="114"/>
      <c r="V16" s="114"/>
      <c r="W16" s="114"/>
      <c r="X16" s="114"/>
      <c r="Y16" s="114"/>
    </row>
    <row r="17" spans="1:25" s="115" customFormat="1" ht="33" customHeight="1" thickBot="1" x14ac:dyDescent="0.25">
      <c r="A17" s="675"/>
      <c r="B17" s="677"/>
      <c r="C17" s="677"/>
      <c r="D17" s="677"/>
      <c r="E17" s="683"/>
      <c r="F17" s="684"/>
      <c r="G17" s="161" t="s">
        <v>3394</v>
      </c>
      <c r="H17" s="161" t="s">
        <v>3395</v>
      </c>
      <c r="I17" s="161" t="s">
        <v>3396</v>
      </c>
      <c r="J17" s="161" t="s">
        <v>3395</v>
      </c>
      <c r="K17" s="161" t="s">
        <v>1795</v>
      </c>
      <c r="L17" s="161" t="s">
        <v>1796</v>
      </c>
      <c r="M17" s="161" t="s">
        <v>1797</v>
      </c>
      <c r="N17" s="161" t="s">
        <v>1798</v>
      </c>
      <c r="O17" s="680"/>
      <c r="P17" s="114"/>
      <c r="Q17" s="114"/>
      <c r="R17" s="114"/>
      <c r="S17" s="114"/>
      <c r="T17" s="114"/>
      <c r="U17" s="114"/>
      <c r="V17" s="114"/>
      <c r="W17" s="114"/>
      <c r="X17" s="114"/>
      <c r="Y17" s="114"/>
    </row>
    <row r="18" spans="1:25" s="89" customFormat="1" ht="47.25" customHeight="1" x14ac:dyDescent="0.2">
      <c r="A18" s="711" t="s">
        <v>2585</v>
      </c>
      <c r="B18" s="141" t="s">
        <v>576</v>
      </c>
      <c r="C18" s="706" t="s">
        <v>3517</v>
      </c>
      <c r="D18" s="193">
        <f>1549.71*3</f>
        <v>4649.13</v>
      </c>
      <c r="E18" s="721" t="s">
        <v>640</v>
      </c>
      <c r="F18" s="138"/>
      <c r="G18" s="87" t="s">
        <v>1799</v>
      </c>
      <c r="H18" s="141"/>
      <c r="I18" s="87" t="s">
        <v>1799</v>
      </c>
      <c r="J18" s="141"/>
      <c r="K18" s="141"/>
      <c r="L18" s="87" t="s">
        <v>1799</v>
      </c>
      <c r="M18" s="87"/>
      <c r="N18" s="141"/>
      <c r="O18" s="88"/>
    </row>
    <row r="19" spans="1:25" s="89" customFormat="1" ht="47.25" customHeight="1" x14ac:dyDescent="0.2">
      <c r="A19" s="711"/>
      <c r="B19" s="141" t="s">
        <v>577</v>
      </c>
      <c r="C19" s="706"/>
      <c r="D19" s="193">
        <f>1549.71*3</f>
        <v>4649.13</v>
      </c>
      <c r="E19" s="721"/>
      <c r="F19" s="138"/>
      <c r="G19" s="87" t="s">
        <v>1799</v>
      </c>
      <c r="H19" s="141"/>
      <c r="I19" s="87" t="s">
        <v>1799</v>
      </c>
      <c r="J19" s="141"/>
      <c r="K19" s="141"/>
      <c r="L19" s="87" t="s">
        <v>1799</v>
      </c>
      <c r="M19" s="87"/>
      <c r="N19" s="141"/>
      <c r="O19" s="88"/>
    </row>
    <row r="20" spans="1:25" s="89" customFormat="1" ht="47.25" customHeight="1" x14ac:dyDescent="0.2">
      <c r="A20" s="150" t="s">
        <v>2586</v>
      </c>
      <c r="B20" s="141" t="s">
        <v>110</v>
      </c>
      <c r="C20" s="141" t="s">
        <v>4999</v>
      </c>
      <c r="D20" s="198">
        <v>865</v>
      </c>
      <c r="E20" s="40">
        <v>5646</v>
      </c>
      <c r="F20" s="138"/>
      <c r="G20" s="87" t="s">
        <v>1799</v>
      </c>
      <c r="H20" s="141"/>
      <c r="I20" s="87" t="s">
        <v>1799</v>
      </c>
      <c r="J20" s="141"/>
      <c r="K20" s="141"/>
      <c r="L20" s="87" t="s">
        <v>1799</v>
      </c>
      <c r="M20" s="87"/>
      <c r="N20" s="141"/>
      <c r="O20" s="88"/>
    </row>
    <row r="21" spans="1:25" s="89" customFormat="1" ht="47.25" customHeight="1" x14ac:dyDescent="0.2">
      <c r="A21" s="150" t="s">
        <v>2587</v>
      </c>
      <c r="B21" s="141" t="s">
        <v>440</v>
      </c>
      <c r="C21" s="141" t="s">
        <v>5000</v>
      </c>
      <c r="D21" s="198">
        <v>438.84</v>
      </c>
      <c r="E21" s="40">
        <v>5647</v>
      </c>
      <c r="F21" s="138"/>
      <c r="G21" s="87" t="s">
        <v>1799</v>
      </c>
      <c r="H21" s="141"/>
      <c r="I21" s="87" t="s">
        <v>1799</v>
      </c>
      <c r="J21" s="141"/>
      <c r="K21" s="141"/>
      <c r="L21" s="87" t="s">
        <v>1799</v>
      </c>
      <c r="M21" s="87"/>
      <c r="N21" s="141"/>
      <c r="O21" s="88"/>
    </row>
    <row r="22" spans="1:25" s="89" customFormat="1" ht="47.25" customHeight="1" x14ac:dyDescent="0.2">
      <c r="A22" s="150" t="s">
        <v>2588</v>
      </c>
      <c r="B22" s="141" t="s">
        <v>302</v>
      </c>
      <c r="C22" s="141" t="s">
        <v>5001</v>
      </c>
      <c r="D22" s="198">
        <v>1200</v>
      </c>
      <c r="E22" s="40">
        <v>5652</v>
      </c>
      <c r="F22" s="138"/>
      <c r="G22" s="87" t="s">
        <v>1799</v>
      </c>
      <c r="H22" s="141"/>
      <c r="I22" s="87" t="s">
        <v>1799</v>
      </c>
      <c r="J22" s="141"/>
      <c r="K22" s="141"/>
      <c r="L22" s="87"/>
      <c r="M22" s="87" t="s">
        <v>1799</v>
      </c>
      <c r="N22" s="141"/>
      <c r="O22" s="88"/>
    </row>
    <row r="23" spans="1:25" s="89" customFormat="1" ht="47.25" customHeight="1" x14ac:dyDescent="0.2">
      <c r="A23" s="711" t="s">
        <v>2589</v>
      </c>
      <c r="B23" s="141" t="s">
        <v>441</v>
      </c>
      <c r="C23" s="706" t="s">
        <v>5002</v>
      </c>
      <c r="D23" s="198">
        <v>282.5</v>
      </c>
      <c r="E23" s="40">
        <v>5650</v>
      </c>
      <c r="F23" s="138"/>
      <c r="G23" s="87" t="s">
        <v>1799</v>
      </c>
      <c r="H23" s="141"/>
      <c r="I23" s="87" t="s">
        <v>1799</v>
      </c>
      <c r="J23" s="141"/>
      <c r="K23" s="141"/>
      <c r="L23" s="87"/>
      <c r="M23" s="87" t="s">
        <v>1799</v>
      </c>
      <c r="N23" s="141"/>
      <c r="O23" s="88"/>
    </row>
    <row r="24" spans="1:25" s="89" customFormat="1" ht="47.25" customHeight="1" x14ac:dyDescent="0.2">
      <c r="A24" s="711"/>
      <c r="B24" s="141" t="s">
        <v>442</v>
      </c>
      <c r="C24" s="706"/>
      <c r="D24" s="198">
        <v>180.8</v>
      </c>
      <c r="E24" s="40">
        <v>5651</v>
      </c>
      <c r="F24" s="138"/>
      <c r="G24" s="87" t="s">
        <v>1799</v>
      </c>
      <c r="H24" s="141"/>
      <c r="I24" s="87" t="s">
        <v>1799</v>
      </c>
      <c r="J24" s="141"/>
      <c r="K24" s="141"/>
      <c r="L24" s="87" t="s">
        <v>1799</v>
      </c>
      <c r="M24" s="87"/>
      <c r="N24" s="141"/>
      <c r="O24" s="88"/>
    </row>
    <row r="25" spans="1:25" s="89" customFormat="1" ht="47.25" customHeight="1" x14ac:dyDescent="0.2">
      <c r="A25" s="150" t="s">
        <v>2590</v>
      </c>
      <c r="B25" s="141" t="s">
        <v>106</v>
      </c>
      <c r="C25" s="141" t="s">
        <v>5003</v>
      </c>
      <c r="D25" s="198">
        <v>1715</v>
      </c>
      <c r="E25" s="40">
        <v>5653</v>
      </c>
      <c r="F25" s="138"/>
      <c r="G25" s="87" t="s">
        <v>1799</v>
      </c>
      <c r="H25" s="141"/>
      <c r="I25" s="87" t="s">
        <v>1799</v>
      </c>
      <c r="J25" s="141"/>
      <c r="K25" s="141"/>
      <c r="L25" s="87" t="s">
        <v>1799</v>
      </c>
      <c r="M25" s="87"/>
      <c r="N25" s="141"/>
      <c r="O25" s="88"/>
    </row>
    <row r="26" spans="1:25" s="89" customFormat="1" ht="51.75" customHeight="1" x14ac:dyDescent="0.2">
      <c r="A26" s="711" t="s">
        <v>2591</v>
      </c>
      <c r="B26" s="141" t="s">
        <v>441</v>
      </c>
      <c r="C26" s="706" t="s">
        <v>5004</v>
      </c>
      <c r="D26" s="198">
        <v>305.10000000000002</v>
      </c>
      <c r="E26" s="40">
        <v>5649</v>
      </c>
      <c r="F26" s="138"/>
      <c r="G26" s="87" t="s">
        <v>1799</v>
      </c>
      <c r="H26" s="141"/>
      <c r="I26" s="87" t="s">
        <v>1799</v>
      </c>
      <c r="J26" s="141"/>
      <c r="K26" s="141"/>
      <c r="L26" s="87"/>
      <c r="M26" s="87" t="s">
        <v>1799</v>
      </c>
      <c r="N26" s="141"/>
      <c r="O26" s="88"/>
    </row>
    <row r="27" spans="1:25" s="89" customFormat="1" ht="51.75" customHeight="1" x14ac:dyDescent="0.2">
      <c r="A27" s="711"/>
      <c r="B27" s="141" t="s">
        <v>443</v>
      </c>
      <c r="C27" s="706"/>
      <c r="D27" s="198">
        <v>203.4</v>
      </c>
      <c r="E27" s="40">
        <v>5648</v>
      </c>
      <c r="F27" s="138"/>
      <c r="G27" s="87" t="s">
        <v>1799</v>
      </c>
      <c r="H27" s="141"/>
      <c r="I27" s="87" t="s">
        <v>1799</v>
      </c>
      <c r="J27" s="141"/>
      <c r="K27" s="141"/>
      <c r="L27" s="87"/>
      <c r="M27" s="87" t="s">
        <v>1799</v>
      </c>
      <c r="N27" s="141"/>
      <c r="O27" s="88"/>
    </row>
    <row r="28" spans="1:25" s="89" customFormat="1" ht="51.75" customHeight="1" x14ac:dyDescent="0.2">
      <c r="A28" s="150" t="s">
        <v>2592</v>
      </c>
      <c r="B28" s="141" t="s">
        <v>444</v>
      </c>
      <c r="C28" s="141" t="s">
        <v>5005</v>
      </c>
      <c r="D28" s="198">
        <v>743</v>
      </c>
      <c r="E28" s="40">
        <v>5654</v>
      </c>
      <c r="F28" s="138"/>
      <c r="G28" s="87" t="s">
        <v>1799</v>
      </c>
      <c r="H28" s="141"/>
      <c r="I28" s="87" t="s">
        <v>1799</v>
      </c>
      <c r="J28" s="141"/>
      <c r="K28" s="141"/>
      <c r="L28" s="87"/>
      <c r="M28" s="87" t="s">
        <v>1799</v>
      </c>
      <c r="N28" s="141"/>
      <c r="O28" s="88"/>
    </row>
    <row r="29" spans="1:25" s="89" customFormat="1" ht="51.75" customHeight="1" x14ac:dyDescent="0.2">
      <c r="A29" s="711" t="s">
        <v>2593</v>
      </c>
      <c r="B29" s="141" t="s">
        <v>443</v>
      </c>
      <c r="C29" s="706" t="s">
        <v>5006</v>
      </c>
      <c r="D29" s="198">
        <v>169.5</v>
      </c>
      <c r="E29" s="40">
        <v>5655</v>
      </c>
      <c r="F29" s="138"/>
      <c r="G29" s="87" t="s">
        <v>1799</v>
      </c>
      <c r="H29" s="141"/>
      <c r="I29" s="87" t="s">
        <v>1799</v>
      </c>
      <c r="J29" s="141"/>
      <c r="K29" s="141"/>
      <c r="L29" s="87" t="s">
        <v>1799</v>
      </c>
      <c r="M29" s="87"/>
      <c r="N29" s="141"/>
      <c r="O29" s="88"/>
    </row>
    <row r="30" spans="1:25" s="89" customFormat="1" ht="51.75" customHeight="1" x14ac:dyDescent="0.2">
      <c r="A30" s="711"/>
      <c r="B30" s="141" t="s">
        <v>445</v>
      </c>
      <c r="C30" s="706"/>
      <c r="D30" s="198">
        <v>122.04</v>
      </c>
      <c r="E30" s="40">
        <v>5656</v>
      </c>
      <c r="F30" s="138"/>
      <c r="G30" s="87" t="s">
        <v>1799</v>
      </c>
      <c r="H30" s="141"/>
      <c r="I30" s="87" t="s">
        <v>1799</v>
      </c>
      <c r="J30" s="141"/>
      <c r="K30" s="141"/>
      <c r="L30" s="87" t="s">
        <v>1799</v>
      </c>
      <c r="M30" s="87"/>
      <c r="N30" s="141"/>
      <c r="O30" s="88"/>
    </row>
    <row r="31" spans="1:25" s="89" customFormat="1" ht="51.75" customHeight="1" x14ac:dyDescent="0.2">
      <c r="A31" s="150" t="s">
        <v>2594</v>
      </c>
      <c r="B31" s="141" t="s">
        <v>446</v>
      </c>
      <c r="C31" s="141" t="s">
        <v>5007</v>
      </c>
      <c r="D31" s="198">
        <v>900</v>
      </c>
      <c r="E31" s="40">
        <v>5658</v>
      </c>
      <c r="F31" s="138"/>
      <c r="G31" s="87" t="s">
        <v>1799</v>
      </c>
      <c r="H31" s="141"/>
      <c r="I31" s="87" t="s">
        <v>1799</v>
      </c>
      <c r="J31" s="141"/>
      <c r="K31" s="141"/>
      <c r="L31" s="87" t="s">
        <v>1799</v>
      </c>
      <c r="M31" s="87"/>
      <c r="N31" s="141"/>
      <c r="O31" s="88"/>
    </row>
    <row r="32" spans="1:25" s="89" customFormat="1" ht="51.75" customHeight="1" x14ac:dyDescent="0.2">
      <c r="A32" s="150" t="s">
        <v>2595</v>
      </c>
      <c r="B32" s="141" t="s">
        <v>441</v>
      </c>
      <c r="C32" s="141" t="s">
        <v>5008</v>
      </c>
      <c r="D32" s="198">
        <v>13000</v>
      </c>
      <c r="E32" s="40">
        <v>5659</v>
      </c>
      <c r="F32" s="138"/>
      <c r="G32" s="87" t="s">
        <v>1799</v>
      </c>
      <c r="H32" s="141"/>
      <c r="I32" s="87" t="s">
        <v>1799</v>
      </c>
      <c r="J32" s="141"/>
      <c r="K32" s="141"/>
      <c r="L32" s="87" t="s">
        <v>1799</v>
      </c>
      <c r="M32" s="87"/>
      <c r="N32" s="141"/>
      <c r="O32" s="88"/>
    </row>
    <row r="33" spans="1:15" s="89" customFormat="1" ht="45" customHeight="1" x14ac:dyDescent="0.2">
      <c r="A33" s="150" t="s">
        <v>2596</v>
      </c>
      <c r="B33" s="141" t="s">
        <v>94</v>
      </c>
      <c r="C33" s="141" t="s">
        <v>5009</v>
      </c>
      <c r="D33" s="198">
        <v>1463.28</v>
      </c>
      <c r="E33" s="40">
        <v>5660</v>
      </c>
      <c r="F33" s="138"/>
      <c r="G33" s="87" t="s">
        <v>1799</v>
      </c>
      <c r="H33" s="141"/>
      <c r="I33" s="87" t="s">
        <v>1799</v>
      </c>
      <c r="J33" s="141"/>
      <c r="K33" s="141"/>
      <c r="L33" s="87" t="s">
        <v>1799</v>
      </c>
      <c r="M33" s="87"/>
      <c r="N33" s="141"/>
      <c r="O33" s="88"/>
    </row>
    <row r="34" spans="1:15" s="89" customFormat="1" ht="41.25" customHeight="1" x14ac:dyDescent="0.2">
      <c r="A34" s="150" t="s">
        <v>2597</v>
      </c>
      <c r="B34" s="141" t="s">
        <v>447</v>
      </c>
      <c r="C34" s="141" t="s">
        <v>5010</v>
      </c>
      <c r="D34" s="198">
        <v>4107</v>
      </c>
      <c r="E34" s="40" t="s">
        <v>641</v>
      </c>
      <c r="F34" s="138"/>
      <c r="G34" s="87" t="s">
        <v>1799</v>
      </c>
      <c r="H34" s="141"/>
      <c r="I34" s="87" t="s">
        <v>1799</v>
      </c>
      <c r="J34" s="141"/>
      <c r="K34" s="141"/>
      <c r="L34" s="87" t="s">
        <v>1799</v>
      </c>
      <c r="M34" s="87"/>
      <c r="N34" s="141"/>
      <c r="O34" s="88"/>
    </row>
    <row r="35" spans="1:15" s="89" customFormat="1" ht="24.75" customHeight="1" x14ac:dyDescent="0.2">
      <c r="A35" s="711" t="s">
        <v>2598</v>
      </c>
      <c r="B35" s="141" t="s">
        <v>448</v>
      </c>
      <c r="C35" s="706" t="s">
        <v>5011</v>
      </c>
      <c r="D35" s="198">
        <v>1147</v>
      </c>
      <c r="E35" s="40">
        <v>5664</v>
      </c>
      <c r="F35" s="138"/>
      <c r="G35" s="87" t="s">
        <v>1799</v>
      </c>
      <c r="H35" s="141"/>
      <c r="I35" s="87" t="s">
        <v>1799</v>
      </c>
      <c r="J35" s="141"/>
      <c r="K35" s="141"/>
      <c r="L35" s="87" t="s">
        <v>1799</v>
      </c>
      <c r="M35" s="87"/>
      <c r="N35" s="141"/>
      <c r="O35" s="88"/>
    </row>
    <row r="36" spans="1:15" s="89" customFormat="1" ht="24.75" customHeight="1" x14ac:dyDescent="0.2">
      <c r="A36" s="711"/>
      <c r="B36" s="141" t="s">
        <v>449</v>
      </c>
      <c r="C36" s="706"/>
      <c r="D36" s="198">
        <v>2011.9</v>
      </c>
      <c r="E36" s="40">
        <v>5663</v>
      </c>
      <c r="F36" s="138"/>
      <c r="G36" s="87" t="s">
        <v>1799</v>
      </c>
      <c r="H36" s="141"/>
      <c r="I36" s="87" t="s">
        <v>1799</v>
      </c>
      <c r="J36" s="141"/>
      <c r="K36" s="141"/>
      <c r="L36" s="87" t="s">
        <v>1799</v>
      </c>
      <c r="M36" s="87"/>
      <c r="N36" s="141"/>
      <c r="O36" s="88"/>
    </row>
    <row r="37" spans="1:15" s="89" customFormat="1" ht="24.75" customHeight="1" x14ac:dyDescent="0.2">
      <c r="A37" s="711"/>
      <c r="B37" s="141" t="s">
        <v>450</v>
      </c>
      <c r="C37" s="706"/>
      <c r="D37" s="198">
        <v>9192.98</v>
      </c>
      <c r="E37" s="40">
        <v>5662</v>
      </c>
      <c r="F37" s="138"/>
      <c r="G37" s="87" t="s">
        <v>1799</v>
      </c>
      <c r="H37" s="141"/>
      <c r="I37" s="87" t="s">
        <v>1799</v>
      </c>
      <c r="J37" s="141"/>
      <c r="K37" s="141"/>
      <c r="L37" s="87" t="s">
        <v>1799</v>
      </c>
      <c r="M37" s="87"/>
      <c r="N37" s="141"/>
      <c r="O37" s="88"/>
    </row>
    <row r="38" spans="1:15" s="89" customFormat="1" ht="24.75" customHeight="1" x14ac:dyDescent="0.2">
      <c r="A38" s="711"/>
      <c r="B38" s="141" t="s">
        <v>451</v>
      </c>
      <c r="C38" s="706"/>
      <c r="D38" s="198">
        <v>145.1</v>
      </c>
      <c r="E38" s="40">
        <v>5661</v>
      </c>
      <c r="F38" s="138"/>
      <c r="G38" s="87" t="s">
        <v>1799</v>
      </c>
      <c r="H38" s="141"/>
      <c r="I38" s="87" t="s">
        <v>1799</v>
      </c>
      <c r="J38" s="141"/>
      <c r="K38" s="141"/>
      <c r="L38" s="87" t="s">
        <v>1799</v>
      </c>
      <c r="M38" s="87"/>
      <c r="N38" s="141"/>
      <c r="O38" s="88"/>
    </row>
    <row r="39" spans="1:15" s="89" customFormat="1" ht="57" customHeight="1" x14ac:dyDescent="0.2">
      <c r="A39" s="150" t="s">
        <v>2599</v>
      </c>
      <c r="B39" s="141" t="s">
        <v>452</v>
      </c>
      <c r="C39" s="141" t="s">
        <v>5012</v>
      </c>
      <c r="D39" s="198">
        <v>105</v>
      </c>
      <c r="E39" s="40">
        <v>5665</v>
      </c>
      <c r="F39" s="138"/>
      <c r="G39" s="87" t="s">
        <v>1799</v>
      </c>
      <c r="H39" s="141"/>
      <c r="I39" s="87" t="s">
        <v>1799</v>
      </c>
      <c r="J39" s="141"/>
      <c r="K39" s="141"/>
      <c r="L39" s="87" t="s">
        <v>1799</v>
      </c>
      <c r="M39" s="87"/>
      <c r="N39" s="141"/>
      <c r="O39" s="88"/>
    </row>
    <row r="40" spans="1:15" s="89" customFormat="1" ht="57" customHeight="1" x14ac:dyDescent="0.2">
      <c r="A40" s="150" t="s">
        <v>2600</v>
      </c>
      <c r="B40" s="141" t="s">
        <v>453</v>
      </c>
      <c r="C40" s="141" t="s">
        <v>5013</v>
      </c>
      <c r="D40" s="198">
        <v>4631</v>
      </c>
      <c r="E40" s="40" t="s">
        <v>3554</v>
      </c>
      <c r="F40" s="138"/>
      <c r="G40" s="87" t="s">
        <v>1799</v>
      </c>
      <c r="H40" s="141"/>
      <c r="I40" s="87" t="s">
        <v>1799</v>
      </c>
      <c r="J40" s="141"/>
      <c r="K40" s="141"/>
      <c r="L40" s="87" t="s">
        <v>1799</v>
      </c>
      <c r="M40" s="87"/>
      <c r="N40" s="141"/>
      <c r="O40" s="88"/>
    </row>
    <row r="41" spans="1:15" s="89" customFormat="1" ht="57" customHeight="1" x14ac:dyDescent="0.2">
      <c r="A41" s="150" t="s">
        <v>2601</v>
      </c>
      <c r="B41" s="141" t="s">
        <v>454</v>
      </c>
      <c r="C41" s="141" t="s">
        <v>5014</v>
      </c>
      <c r="D41" s="198">
        <v>350</v>
      </c>
      <c r="E41" s="40">
        <v>5666</v>
      </c>
      <c r="F41" s="138"/>
      <c r="G41" s="87" t="s">
        <v>1799</v>
      </c>
      <c r="H41" s="141"/>
      <c r="I41" s="87" t="s">
        <v>1799</v>
      </c>
      <c r="J41" s="141"/>
      <c r="K41" s="141"/>
      <c r="L41" s="87" t="s">
        <v>1799</v>
      </c>
      <c r="M41" s="87"/>
      <c r="N41" s="141"/>
      <c r="O41" s="88"/>
    </row>
    <row r="42" spans="1:15" s="89" customFormat="1" ht="57" customHeight="1" x14ac:dyDescent="0.2">
      <c r="A42" s="150" t="s">
        <v>2602</v>
      </c>
      <c r="B42" s="141" t="s">
        <v>455</v>
      </c>
      <c r="C42" s="141" t="s">
        <v>5015</v>
      </c>
      <c r="D42" s="198">
        <v>600</v>
      </c>
      <c r="E42" s="40">
        <v>5667</v>
      </c>
      <c r="F42" s="138"/>
      <c r="G42" s="87" t="s">
        <v>1799</v>
      </c>
      <c r="H42" s="141"/>
      <c r="I42" s="87" t="s">
        <v>1799</v>
      </c>
      <c r="J42" s="141"/>
      <c r="K42" s="141"/>
      <c r="L42" s="87" t="s">
        <v>1799</v>
      </c>
      <c r="M42" s="87"/>
      <c r="N42" s="141"/>
      <c r="O42" s="88"/>
    </row>
    <row r="43" spans="1:15" s="89" customFormat="1" ht="57" customHeight="1" x14ac:dyDescent="0.2">
      <c r="A43" s="150" t="s">
        <v>2603</v>
      </c>
      <c r="B43" s="141" t="s">
        <v>456</v>
      </c>
      <c r="C43" s="141" t="s">
        <v>5016</v>
      </c>
      <c r="D43" s="198">
        <v>1000</v>
      </c>
      <c r="E43" s="40">
        <v>5668</v>
      </c>
      <c r="F43" s="138"/>
      <c r="G43" s="87" t="s">
        <v>1799</v>
      </c>
      <c r="H43" s="141"/>
      <c r="I43" s="87" t="s">
        <v>1799</v>
      </c>
      <c r="J43" s="141"/>
      <c r="K43" s="141"/>
      <c r="L43" s="87"/>
      <c r="M43" s="87" t="s">
        <v>1799</v>
      </c>
      <c r="N43" s="141"/>
      <c r="O43" s="88"/>
    </row>
    <row r="44" spans="1:15" s="89" customFormat="1" ht="44.25" customHeight="1" x14ac:dyDescent="0.2">
      <c r="A44" s="711" t="s">
        <v>2604</v>
      </c>
      <c r="B44" s="141" t="s">
        <v>443</v>
      </c>
      <c r="C44" s="706" t="s">
        <v>5017</v>
      </c>
      <c r="D44" s="198">
        <v>264.42</v>
      </c>
      <c r="E44" s="40">
        <v>5670</v>
      </c>
      <c r="F44" s="138"/>
      <c r="G44" s="87" t="s">
        <v>1799</v>
      </c>
      <c r="H44" s="141"/>
      <c r="I44" s="87" t="s">
        <v>1799</v>
      </c>
      <c r="J44" s="141"/>
      <c r="K44" s="141"/>
      <c r="L44" s="87"/>
      <c r="M44" s="87" t="s">
        <v>1799</v>
      </c>
      <c r="N44" s="141"/>
      <c r="O44" s="88"/>
    </row>
    <row r="45" spans="1:15" s="89" customFormat="1" ht="44.25" customHeight="1" x14ac:dyDescent="0.2">
      <c r="A45" s="711"/>
      <c r="B45" s="141" t="s">
        <v>441</v>
      </c>
      <c r="C45" s="706"/>
      <c r="D45" s="198">
        <v>264.42</v>
      </c>
      <c r="E45" s="40">
        <v>5669</v>
      </c>
      <c r="F45" s="138"/>
      <c r="G45" s="87" t="s">
        <v>1799</v>
      </c>
      <c r="H45" s="141"/>
      <c r="I45" s="87" t="s">
        <v>1799</v>
      </c>
      <c r="J45" s="141"/>
      <c r="K45" s="141"/>
      <c r="L45" s="87"/>
      <c r="M45" s="87" t="s">
        <v>1799</v>
      </c>
      <c r="N45" s="141"/>
      <c r="O45" s="88"/>
    </row>
    <row r="46" spans="1:15" s="89" customFormat="1" ht="42.75" customHeight="1" x14ac:dyDescent="0.2">
      <c r="A46" s="150" t="s">
        <v>2605</v>
      </c>
      <c r="B46" s="141" t="s">
        <v>457</v>
      </c>
      <c r="C46" s="141" t="s">
        <v>3537</v>
      </c>
      <c r="D46" s="198">
        <v>5000</v>
      </c>
      <c r="E46" s="40" t="s">
        <v>642</v>
      </c>
      <c r="F46" s="138"/>
      <c r="G46" s="87" t="s">
        <v>1799</v>
      </c>
      <c r="H46" s="141"/>
      <c r="I46" s="87" t="s">
        <v>1799</v>
      </c>
      <c r="J46" s="141"/>
      <c r="K46" s="141"/>
      <c r="L46" s="87" t="s">
        <v>1799</v>
      </c>
      <c r="M46" s="87"/>
      <c r="N46" s="141"/>
      <c r="O46" s="88"/>
    </row>
    <row r="47" spans="1:15" s="89" customFormat="1" ht="51.75" customHeight="1" x14ac:dyDescent="0.2">
      <c r="A47" s="150" t="s">
        <v>2606</v>
      </c>
      <c r="B47" s="141" t="s">
        <v>458</v>
      </c>
      <c r="C47" s="141" t="s">
        <v>5018</v>
      </c>
      <c r="D47" s="198">
        <v>9250</v>
      </c>
      <c r="E47" s="40">
        <v>5671</v>
      </c>
      <c r="F47" s="138"/>
      <c r="G47" s="87" t="s">
        <v>1799</v>
      </c>
      <c r="H47" s="141"/>
      <c r="I47" s="87" t="s">
        <v>1799</v>
      </c>
      <c r="J47" s="141"/>
      <c r="K47" s="141"/>
      <c r="L47" s="87" t="s">
        <v>1799</v>
      </c>
      <c r="M47" s="87"/>
      <c r="N47" s="141"/>
      <c r="O47" s="88"/>
    </row>
    <row r="48" spans="1:15" s="89" customFormat="1" ht="55.5" customHeight="1" x14ac:dyDescent="0.2">
      <c r="A48" s="150" t="s">
        <v>2607</v>
      </c>
      <c r="B48" s="141" t="s">
        <v>459</v>
      </c>
      <c r="C48" s="141" t="s">
        <v>5019</v>
      </c>
      <c r="D48" s="198">
        <v>7350</v>
      </c>
      <c r="E48" s="40">
        <v>5673</v>
      </c>
      <c r="F48" s="138"/>
      <c r="G48" s="87" t="s">
        <v>1799</v>
      </c>
      <c r="H48" s="141"/>
      <c r="I48" s="87" t="s">
        <v>1799</v>
      </c>
      <c r="J48" s="141"/>
      <c r="K48" s="141"/>
      <c r="L48" s="87"/>
      <c r="M48" s="87" t="s">
        <v>1799</v>
      </c>
      <c r="N48" s="141"/>
      <c r="O48" s="88"/>
    </row>
    <row r="49" spans="1:15" s="89" customFormat="1" ht="55.5" customHeight="1" x14ac:dyDescent="0.2">
      <c r="A49" s="150" t="s">
        <v>2608</v>
      </c>
      <c r="B49" s="141" t="s">
        <v>460</v>
      </c>
      <c r="C49" s="141" t="s">
        <v>5020</v>
      </c>
      <c r="D49" s="198">
        <v>1500</v>
      </c>
      <c r="E49" s="40">
        <v>5674</v>
      </c>
      <c r="F49" s="138"/>
      <c r="G49" s="87" t="s">
        <v>1799</v>
      </c>
      <c r="H49" s="141"/>
      <c r="I49" s="87" t="s">
        <v>1799</v>
      </c>
      <c r="J49" s="141"/>
      <c r="K49" s="141"/>
      <c r="L49" s="87"/>
      <c r="M49" s="87" t="s">
        <v>1799</v>
      </c>
      <c r="N49" s="141"/>
      <c r="O49" s="88"/>
    </row>
    <row r="50" spans="1:15" s="89" customFormat="1" ht="55.5" customHeight="1" x14ac:dyDescent="0.2">
      <c r="A50" s="150" t="s">
        <v>2609</v>
      </c>
      <c r="B50" s="141" t="s">
        <v>461</v>
      </c>
      <c r="C50" s="141" t="s">
        <v>5021</v>
      </c>
      <c r="D50" s="198">
        <v>500</v>
      </c>
      <c r="E50" s="40">
        <v>5675</v>
      </c>
      <c r="F50" s="138"/>
      <c r="G50" s="87" t="s">
        <v>1799</v>
      </c>
      <c r="H50" s="141"/>
      <c r="I50" s="87" t="s">
        <v>1799</v>
      </c>
      <c r="J50" s="141"/>
      <c r="K50" s="141"/>
      <c r="L50" s="87" t="s">
        <v>1799</v>
      </c>
      <c r="M50" s="87"/>
      <c r="N50" s="141"/>
      <c r="O50" s="88"/>
    </row>
    <row r="51" spans="1:15" s="89" customFormat="1" ht="55.5" customHeight="1" x14ac:dyDescent="0.2">
      <c r="A51" s="150" t="s">
        <v>2610</v>
      </c>
      <c r="B51" s="141" t="s">
        <v>452</v>
      </c>
      <c r="C51" s="141" t="s">
        <v>5022</v>
      </c>
      <c r="D51" s="198">
        <v>1190</v>
      </c>
      <c r="E51" s="40">
        <v>5676</v>
      </c>
      <c r="F51" s="138"/>
      <c r="G51" s="87" t="s">
        <v>1799</v>
      </c>
      <c r="H51" s="141"/>
      <c r="I51" s="87" t="s">
        <v>1799</v>
      </c>
      <c r="J51" s="141"/>
      <c r="K51" s="141"/>
      <c r="L51" s="87" t="s">
        <v>1799</v>
      </c>
      <c r="M51" s="87"/>
      <c r="N51" s="141"/>
      <c r="O51" s="88"/>
    </row>
    <row r="52" spans="1:15" s="89" customFormat="1" ht="55.5" customHeight="1" x14ac:dyDescent="0.2">
      <c r="A52" s="150" t="s">
        <v>2611</v>
      </c>
      <c r="B52" s="141" t="s">
        <v>175</v>
      </c>
      <c r="C52" s="141" t="s">
        <v>5023</v>
      </c>
      <c r="D52" s="198">
        <v>305.10000000000002</v>
      </c>
      <c r="E52" s="40">
        <v>5677</v>
      </c>
      <c r="F52" s="138"/>
      <c r="G52" s="87" t="s">
        <v>1799</v>
      </c>
      <c r="H52" s="141"/>
      <c r="I52" s="87" t="s">
        <v>1799</v>
      </c>
      <c r="J52" s="141"/>
      <c r="K52" s="141"/>
      <c r="L52" s="87" t="s">
        <v>1799</v>
      </c>
      <c r="M52" s="87"/>
      <c r="N52" s="141"/>
      <c r="O52" s="88"/>
    </row>
    <row r="53" spans="1:15" s="89" customFormat="1" ht="55.5" customHeight="1" x14ac:dyDescent="0.2">
      <c r="A53" s="150" t="s">
        <v>2612</v>
      </c>
      <c r="B53" s="141" t="s">
        <v>462</v>
      </c>
      <c r="C53" s="141" t="s">
        <v>5024</v>
      </c>
      <c r="D53" s="198">
        <v>5593.05</v>
      </c>
      <c r="E53" s="40">
        <v>5678</v>
      </c>
      <c r="F53" s="138"/>
      <c r="G53" s="87" t="s">
        <v>1799</v>
      </c>
      <c r="H53" s="141"/>
      <c r="I53" s="87" t="s">
        <v>1799</v>
      </c>
      <c r="J53" s="141"/>
      <c r="K53" s="141"/>
      <c r="L53" s="87" t="s">
        <v>1799</v>
      </c>
      <c r="M53" s="87"/>
      <c r="N53" s="141"/>
      <c r="O53" s="88"/>
    </row>
    <row r="54" spans="1:15" s="89" customFormat="1" ht="55.5" customHeight="1" x14ac:dyDescent="0.2">
      <c r="A54" s="150" t="s">
        <v>2613</v>
      </c>
      <c r="B54" s="141" t="s">
        <v>463</v>
      </c>
      <c r="C54" s="141" t="s">
        <v>5025</v>
      </c>
      <c r="D54" s="198">
        <v>1924.5</v>
      </c>
      <c r="E54" s="40">
        <v>5679</v>
      </c>
      <c r="F54" s="138"/>
      <c r="G54" s="87" t="s">
        <v>1799</v>
      </c>
      <c r="H54" s="141"/>
      <c r="I54" s="87" t="s">
        <v>1799</v>
      </c>
      <c r="J54" s="141"/>
      <c r="K54" s="141"/>
      <c r="L54" s="87"/>
      <c r="M54" s="87" t="s">
        <v>1799</v>
      </c>
      <c r="N54" s="141"/>
      <c r="O54" s="88"/>
    </row>
    <row r="55" spans="1:15" s="89" customFormat="1" ht="30.75" customHeight="1" x14ac:dyDescent="0.2">
      <c r="A55" s="711" t="s">
        <v>2614</v>
      </c>
      <c r="B55" s="141" t="s">
        <v>464</v>
      </c>
      <c r="C55" s="706" t="s">
        <v>5026</v>
      </c>
      <c r="D55" s="198">
        <v>1163.1300000000001</v>
      </c>
      <c r="E55" s="40">
        <v>5681</v>
      </c>
      <c r="F55" s="138"/>
      <c r="G55" s="87" t="s">
        <v>1799</v>
      </c>
      <c r="H55" s="141"/>
      <c r="I55" s="87" t="s">
        <v>1799</v>
      </c>
      <c r="J55" s="141"/>
      <c r="K55" s="141"/>
      <c r="L55" s="87"/>
      <c r="M55" s="87" t="s">
        <v>1799</v>
      </c>
      <c r="N55" s="141"/>
      <c r="O55" s="88"/>
    </row>
    <row r="56" spans="1:15" s="89" customFormat="1" ht="30.75" customHeight="1" x14ac:dyDescent="0.2">
      <c r="A56" s="711"/>
      <c r="B56" s="141" t="s">
        <v>465</v>
      </c>
      <c r="C56" s="706"/>
      <c r="D56" s="198">
        <v>387.65</v>
      </c>
      <c r="E56" s="40">
        <v>5682</v>
      </c>
      <c r="F56" s="138"/>
      <c r="G56" s="87" t="s">
        <v>1799</v>
      </c>
      <c r="H56" s="141"/>
      <c r="I56" s="87" t="s">
        <v>1799</v>
      </c>
      <c r="J56" s="141"/>
      <c r="K56" s="141"/>
      <c r="L56" s="87"/>
      <c r="M56" s="87" t="s">
        <v>1799</v>
      </c>
      <c r="N56" s="141"/>
      <c r="O56" s="88"/>
    </row>
    <row r="57" spans="1:15" s="89" customFormat="1" ht="30.75" customHeight="1" x14ac:dyDescent="0.2">
      <c r="A57" s="711"/>
      <c r="B57" s="141" t="s">
        <v>147</v>
      </c>
      <c r="C57" s="706"/>
      <c r="D57" s="198">
        <v>1274.9000000000001</v>
      </c>
      <c r="E57" s="40">
        <v>5683</v>
      </c>
      <c r="F57" s="138"/>
      <c r="G57" s="87" t="s">
        <v>1799</v>
      </c>
      <c r="H57" s="141"/>
      <c r="I57" s="87" t="s">
        <v>1799</v>
      </c>
      <c r="J57" s="141"/>
      <c r="K57" s="141"/>
      <c r="L57" s="87" t="s">
        <v>1799</v>
      </c>
      <c r="M57" s="87"/>
      <c r="N57" s="141"/>
      <c r="O57" s="88"/>
    </row>
    <row r="58" spans="1:15" s="89" customFormat="1" ht="30.75" customHeight="1" x14ac:dyDescent="0.2">
      <c r="A58" s="711"/>
      <c r="B58" s="141" t="s">
        <v>466</v>
      </c>
      <c r="C58" s="706"/>
      <c r="D58" s="198">
        <v>303.92</v>
      </c>
      <c r="E58" s="40">
        <v>5686</v>
      </c>
      <c r="F58" s="138"/>
      <c r="G58" s="87" t="s">
        <v>1799</v>
      </c>
      <c r="H58" s="141"/>
      <c r="I58" s="87" t="s">
        <v>1799</v>
      </c>
      <c r="J58" s="141"/>
      <c r="K58" s="141"/>
      <c r="L58" s="87" t="s">
        <v>1799</v>
      </c>
      <c r="M58" s="87"/>
      <c r="N58" s="141"/>
      <c r="O58" s="88"/>
    </row>
    <row r="59" spans="1:15" s="89" customFormat="1" ht="30.75" customHeight="1" x14ac:dyDescent="0.2">
      <c r="A59" s="711"/>
      <c r="B59" s="141" t="s">
        <v>467</v>
      </c>
      <c r="C59" s="706"/>
      <c r="D59" s="198">
        <v>4991.6000000000004</v>
      </c>
      <c r="E59" s="40">
        <v>5680</v>
      </c>
      <c r="F59" s="138"/>
      <c r="G59" s="87" t="s">
        <v>1799</v>
      </c>
      <c r="H59" s="141"/>
      <c r="I59" s="87" t="s">
        <v>1799</v>
      </c>
      <c r="J59" s="141"/>
      <c r="K59" s="141"/>
      <c r="L59" s="87" t="s">
        <v>1799</v>
      </c>
      <c r="M59" s="87"/>
      <c r="N59" s="141"/>
      <c r="O59" s="88"/>
    </row>
    <row r="60" spans="1:15" s="89" customFormat="1" ht="54.75" customHeight="1" x14ac:dyDescent="0.2">
      <c r="A60" s="150" t="s">
        <v>2615</v>
      </c>
      <c r="B60" s="141" t="s">
        <v>468</v>
      </c>
      <c r="C60" s="141" t="s">
        <v>5027</v>
      </c>
      <c r="D60" s="198">
        <v>600</v>
      </c>
      <c r="E60" s="40">
        <v>5684</v>
      </c>
      <c r="F60" s="138"/>
      <c r="G60" s="87" t="s">
        <v>1799</v>
      </c>
      <c r="H60" s="141"/>
      <c r="I60" s="87" t="s">
        <v>1799</v>
      </c>
      <c r="J60" s="141"/>
      <c r="K60" s="141"/>
      <c r="L60" s="87" t="s">
        <v>1799</v>
      </c>
      <c r="M60" s="87"/>
      <c r="N60" s="141"/>
      <c r="O60" s="88"/>
    </row>
    <row r="61" spans="1:15" s="89" customFormat="1" ht="35.25" customHeight="1" x14ac:dyDescent="0.2">
      <c r="A61" s="150" t="s">
        <v>2616</v>
      </c>
      <c r="B61" s="141" t="s">
        <v>469</v>
      </c>
      <c r="C61" s="141" t="s">
        <v>5028</v>
      </c>
      <c r="D61" s="198">
        <v>1656.2</v>
      </c>
      <c r="E61" s="40">
        <v>5685</v>
      </c>
      <c r="F61" s="138"/>
      <c r="G61" s="87" t="s">
        <v>1799</v>
      </c>
      <c r="H61" s="141"/>
      <c r="I61" s="87" t="s">
        <v>1799</v>
      </c>
      <c r="J61" s="141"/>
      <c r="K61" s="141"/>
      <c r="L61" s="87" t="s">
        <v>1799</v>
      </c>
      <c r="M61" s="87"/>
      <c r="N61" s="141"/>
      <c r="O61" s="88"/>
    </row>
    <row r="62" spans="1:15" s="89" customFormat="1" ht="36.75" customHeight="1" x14ac:dyDescent="0.2">
      <c r="A62" s="150" t="s">
        <v>2617</v>
      </c>
      <c r="B62" s="141" t="s">
        <v>470</v>
      </c>
      <c r="C62" s="141" t="s">
        <v>3536</v>
      </c>
      <c r="D62" s="198">
        <v>1920</v>
      </c>
      <c r="E62" s="40">
        <v>5687</v>
      </c>
      <c r="F62" s="138"/>
      <c r="G62" s="87" t="s">
        <v>1799</v>
      </c>
      <c r="H62" s="141"/>
      <c r="I62" s="87" t="s">
        <v>1799</v>
      </c>
      <c r="J62" s="141"/>
      <c r="K62" s="141"/>
      <c r="L62" s="87" t="s">
        <v>1799</v>
      </c>
      <c r="M62" s="87"/>
      <c r="N62" s="141"/>
      <c r="O62" s="88"/>
    </row>
    <row r="63" spans="1:15" s="89" customFormat="1" ht="73.5" customHeight="1" x14ac:dyDescent="0.2">
      <c r="A63" s="150" t="s">
        <v>2618</v>
      </c>
      <c r="B63" s="141" t="s">
        <v>471</v>
      </c>
      <c r="C63" s="141" t="s">
        <v>5029</v>
      </c>
      <c r="D63" s="198">
        <v>645</v>
      </c>
      <c r="E63" s="40">
        <v>5688</v>
      </c>
      <c r="F63" s="138"/>
      <c r="G63" s="87" t="s">
        <v>1799</v>
      </c>
      <c r="H63" s="141"/>
      <c r="I63" s="87" t="s">
        <v>1799</v>
      </c>
      <c r="J63" s="141"/>
      <c r="K63" s="141"/>
      <c r="L63" s="87" t="s">
        <v>1799</v>
      </c>
      <c r="M63" s="87"/>
      <c r="N63" s="141"/>
      <c r="O63" s="88"/>
    </row>
    <row r="64" spans="1:15" s="89" customFormat="1" ht="39.75" customHeight="1" x14ac:dyDescent="0.2">
      <c r="A64" s="150" t="s">
        <v>2619</v>
      </c>
      <c r="B64" s="141" t="s">
        <v>472</v>
      </c>
      <c r="C64" s="141" t="s">
        <v>5030</v>
      </c>
      <c r="D64" s="198">
        <v>1900</v>
      </c>
      <c r="E64" s="40">
        <v>5689</v>
      </c>
      <c r="F64" s="138"/>
      <c r="G64" s="87" t="s">
        <v>1799</v>
      </c>
      <c r="H64" s="141"/>
      <c r="I64" s="87" t="s">
        <v>1799</v>
      </c>
      <c r="J64" s="141"/>
      <c r="K64" s="141"/>
      <c r="L64" s="87" t="s">
        <v>1799</v>
      </c>
      <c r="M64" s="87"/>
      <c r="N64" s="141"/>
      <c r="O64" s="88"/>
    </row>
    <row r="65" spans="1:15" s="89" customFormat="1" ht="44.25" customHeight="1" x14ac:dyDescent="0.2">
      <c r="A65" s="711" t="s">
        <v>2620</v>
      </c>
      <c r="B65" s="141" t="s">
        <v>441</v>
      </c>
      <c r="C65" s="706" t="s">
        <v>5031</v>
      </c>
      <c r="D65" s="198">
        <v>740.38</v>
      </c>
      <c r="E65" s="40">
        <v>5691</v>
      </c>
      <c r="F65" s="138"/>
      <c r="G65" s="87" t="s">
        <v>1799</v>
      </c>
      <c r="H65" s="141"/>
      <c r="I65" s="87" t="s">
        <v>1799</v>
      </c>
      <c r="J65" s="141"/>
      <c r="K65" s="141"/>
      <c r="L65" s="87" t="s">
        <v>1799</v>
      </c>
      <c r="M65" s="87"/>
      <c r="N65" s="141"/>
      <c r="O65" s="88"/>
    </row>
    <row r="66" spans="1:15" s="89" customFormat="1" ht="44.25" customHeight="1" x14ac:dyDescent="0.2">
      <c r="A66" s="711"/>
      <c r="B66" s="141" t="s">
        <v>443</v>
      </c>
      <c r="C66" s="706"/>
      <c r="D66" s="198">
        <v>713.93</v>
      </c>
      <c r="E66" s="40">
        <v>5690</v>
      </c>
      <c r="F66" s="138"/>
      <c r="G66" s="87" t="s">
        <v>1799</v>
      </c>
      <c r="H66" s="141"/>
      <c r="I66" s="87" t="s">
        <v>1799</v>
      </c>
      <c r="J66" s="141"/>
      <c r="K66" s="141"/>
      <c r="L66" s="87" t="s">
        <v>1799</v>
      </c>
      <c r="M66" s="87"/>
      <c r="N66" s="141"/>
      <c r="O66" s="88"/>
    </row>
    <row r="67" spans="1:15" s="89" customFormat="1" ht="30.75" customHeight="1" x14ac:dyDescent="0.2">
      <c r="A67" s="711" t="s">
        <v>2621</v>
      </c>
      <c r="B67" s="141" t="s">
        <v>473</v>
      </c>
      <c r="C67" s="706" t="s">
        <v>5032</v>
      </c>
      <c r="D67" s="198">
        <v>150</v>
      </c>
      <c r="E67" s="40">
        <v>5695</v>
      </c>
      <c r="F67" s="138"/>
      <c r="G67" s="87" t="s">
        <v>1799</v>
      </c>
      <c r="H67" s="141"/>
      <c r="I67" s="87" t="s">
        <v>1799</v>
      </c>
      <c r="J67" s="141"/>
      <c r="K67" s="141"/>
      <c r="L67" s="87" t="s">
        <v>1799</v>
      </c>
      <c r="M67" s="87"/>
      <c r="N67" s="141"/>
      <c r="O67" s="88"/>
    </row>
    <row r="68" spans="1:15" s="89" customFormat="1" ht="30.75" customHeight="1" x14ac:dyDescent="0.2">
      <c r="A68" s="711"/>
      <c r="B68" s="141" t="s">
        <v>474</v>
      </c>
      <c r="C68" s="706"/>
      <c r="D68" s="198">
        <v>400</v>
      </c>
      <c r="E68" s="40">
        <v>5698</v>
      </c>
      <c r="F68" s="138"/>
      <c r="G68" s="87" t="s">
        <v>1799</v>
      </c>
      <c r="H68" s="141"/>
      <c r="I68" s="87" t="s">
        <v>1799</v>
      </c>
      <c r="J68" s="141"/>
      <c r="K68" s="141"/>
      <c r="L68" s="87" t="s">
        <v>1799</v>
      </c>
      <c r="M68" s="87"/>
      <c r="N68" s="141"/>
      <c r="O68" s="88"/>
    </row>
    <row r="69" spans="1:15" s="89" customFormat="1" ht="30.75" customHeight="1" x14ac:dyDescent="0.2">
      <c r="A69" s="711"/>
      <c r="B69" s="141" t="s">
        <v>475</v>
      </c>
      <c r="C69" s="706"/>
      <c r="D69" s="198">
        <v>80</v>
      </c>
      <c r="E69" s="40">
        <v>5693</v>
      </c>
      <c r="F69" s="138"/>
      <c r="G69" s="87" t="s">
        <v>1799</v>
      </c>
      <c r="H69" s="141"/>
      <c r="I69" s="87" t="s">
        <v>1799</v>
      </c>
      <c r="J69" s="141"/>
      <c r="K69" s="141"/>
      <c r="L69" s="87" t="s">
        <v>1799</v>
      </c>
      <c r="M69" s="87"/>
      <c r="N69" s="141"/>
      <c r="O69" s="88"/>
    </row>
    <row r="70" spans="1:15" s="89" customFormat="1" ht="30.75" customHeight="1" x14ac:dyDescent="0.2">
      <c r="A70" s="711"/>
      <c r="B70" s="141" t="s">
        <v>476</v>
      </c>
      <c r="C70" s="706"/>
      <c r="D70" s="198">
        <v>297</v>
      </c>
      <c r="E70" s="40">
        <v>5692</v>
      </c>
      <c r="F70" s="138"/>
      <c r="G70" s="87" t="s">
        <v>1799</v>
      </c>
      <c r="H70" s="141"/>
      <c r="I70" s="87" t="s">
        <v>1799</v>
      </c>
      <c r="J70" s="141"/>
      <c r="K70" s="141"/>
      <c r="L70" s="87" t="s">
        <v>1799</v>
      </c>
      <c r="M70" s="87"/>
      <c r="N70" s="141"/>
      <c r="O70" s="88"/>
    </row>
    <row r="71" spans="1:15" s="89" customFormat="1" ht="30.75" customHeight="1" x14ac:dyDescent="0.2">
      <c r="A71" s="711"/>
      <c r="B71" s="141" t="s">
        <v>477</v>
      </c>
      <c r="C71" s="706"/>
      <c r="D71" s="198">
        <v>204</v>
      </c>
      <c r="E71" s="40">
        <v>5697</v>
      </c>
      <c r="F71" s="138"/>
      <c r="G71" s="87" t="s">
        <v>1799</v>
      </c>
      <c r="H71" s="141"/>
      <c r="I71" s="87" t="s">
        <v>1799</v>
      </c>
      <c r="J71" s="141"/>
      <c r="K71" s="141"/>
      <c r="L71" s="87" t="s">
        <v>1799</v>
      </c>
      <c r="M71" s="87"/>
      <c r="N71" s="141"/>
      <c r="O71" s="88"/>
    </row>
    <row r="72" spans="1:15" s="89" customFormat="1" ht="30.75" customHeight="1" x14ac:dyDescent="0.2">
      <c r="A72" s="711"/>
      <c r="B72" s="141" t="s">
        <v>478</v>
      </c>
      <c r="C72" s="706"/>
      <c r="D72" s="198">
        <v>100</v>
      </c>
      <c r="E72" s="40">
        <v>5694</v>
      </c>
      <c r="F72" s="138"/>
      <c r="G72" s="87" t="s">
        <v>1799</v>
      </c>
      <c r="H72" s="141"/>
      <c r="I72" s="87" t="s">
        <v>1799</v>
      </c>
      <c r="J72" s="141"/>
      <c r="K72" s="141"/>
      <c r="L72" s="87" t="s">
        <v>1799</v>
      </c>
      <c r="M72" s="87"/>
      <c r="N72" s="141"/>
      <c r="O72" s="88"/>
    </row>
    <row r="73" spans="1:15" s="89" customFormat="1" ht="30.75" customHeight="1" x14ac:dyDescent="0.2">
      <c r="A73" s="711"/>
      <c r="B73" s="141" t="s">
        <v>479</v>
      </c>
      <c r="C73" s="706"/>
      <c r="D73" s="198">
        <v>632.79999999999995</v>
      </c>
      <c r="E73" s="40">
        <v>5696</v>
      </c>
      <c r="F73" s="138"/>
      <c r="G73" s="87" t="s">
        <v>1799</v>
      </c>
      <c r="H73" s="141"/>
      <c r="I73" s="87" t="s">
        <v>1799</v>
      </c>
      <c r="J73" s="141"/>
      <c r="K73" s="141"/>
      <c r="L73" s="87" t="s">
        <v>1799</v>
      </c>
      <c r="M73" s="87"/>
      <c r="N73" s="141"/>
      <c r="O73" s="88"/>
    </row>
    <row r="74" spans="1:15" s="89" customFormat="1" ht="40.5" customHeight="1" x14ac:dyDescent="0.2">
      <c r="A74" s="150" t="s">
        <v>2622</v>
      </c>
      <c r="B74" s="141" t="s">
        <v>480</v>
      </c>
      <c r="C74" s="141" t="s">
        <v>3538</v>
      </c>
      <c r="D74" s="198">
        <f>8000+8000</f>
        <v>16000</v>
      </c>
      <c r="E74" s="40" t="s">
        <v>643</v>
      </c>
      <c r="F74" s="138"/>
      <c r="G74" s="87" t="s">
        <v>1799</v>
      </c>
      <c r="H74" s="141"/>
      <c r="I74" s="87" t="s">
        <v>1799</v>
      </c>
      <c r="J74" s="141"/>
      <c r="K74" s="141"/>
      <c r="L74" s="87" t="s">
        <v>1799</v>
      </c>
      <c r="M74" s="87"/>
      <c r="N74" s="141"/>
      <c r="O74" s="88"/>
    </row>
    <row r="75" spans="1:15" s="89" customFormat="1" ht="30" customHeight="1" x14ac:dyDescent="0.2">
      <c r="A75" s="711" t="s">
        <v>2623</v>
      </c>
      <c r="B75" s="141" t="s">
        <v>481</v>
      </c>
      <c r="C75" s="706" t="s">
        <v>5033</v>
      </c>
      <c r="D75" s="198">
        <v>4726.3100000000004</v>
      </c>
      <c r="E75" s="40">
        <v>5699</v>
      </c>
      <c r="F75" s="138"/>
      <c r="G75" s="87" t="s">
        <v>1799</v>
      </c>
      <c r="H75" s="141"/>
      <c r="I75" s="87" t="s">
        <v>1799</v>
      </c>
      <c r="J75" s="141"/>
      <c r="K75" s="141"/>
      <c r="L75" s="87" t="s">
        <v>1799</v>
      </c>
      <c r="M75" s="87"/>
      <c r="N75" s="141"/>
      <c r="O75" s="88"/>
    </row>
    <row r="76" spans="1:15" s="89" customFormat="1" ht="30" customHeight="1" x14ac:dyDescent="0.2">
      <c r="A76" s="711"/>
      <c r="B76" s="141" t="s">
        <v>467</v>
      </c>
      <c r="C76" s="706"/>
      <c r="D76" s="198">
        <v>6906.4</v>
      </c>
      <c r="E76" s="40">
        <v>5700</v>
      </c>
      <c r="F76" s="138"/>
      <c r="G76" s="87" t="s">
        <v>1799</v>
      </c>
      <c r="H76" s="141"/>
      <c r="I76" s="87" t="s">
        <v>1799</v>
      </c>
      <c r="J76" s="141"/>
      <c r="K76" s="141"/>
      <c r="L76" s="87" t="s">
        <v>1799</v>
      </c>
      <c r="M76" s="87"/>
      <c r="N76" s="141"/>
      <c r="O76" s="88"/>
    </row>
    <row r="77" spans="1:15" s="89" customFormat="1" ht="40.5" customHeight="1" x14ac:dyDescent="0.2">
      <c r="A77" s="150" t="s">
        <v>2624</v>
      </c>
      <c r="B77" s="141" t="s">
        <v>106</v>
      </c>
      <c r="C77" s="141" t="s">
        <v>3539</v>
      </c>
      <c r="D77" s="198">
        <v>415</v>
      </c>
      <c r="E77" s="40">
        <v>5701</v>
      </c>
      <c r="F77" s="138"/>
      <c r="G77" s="87" t="s">
        <v>1799</v>
      </c>
      <c r="H77" s="141"/>
      <c r="I77" s="87" t="s">
        <v>1799</v>
      </c>
      <c r="J77" s="141"/>
      <c r="K77" s="141"/>
      <c r="L77" s="87" t="s">
        <v>1799</v>
      </c>
      <c r="M77" s="87"/>
      <c r="N77" s="141"/>
      <c r="O77" s="88"/>
    </row>
    <row r="78" spans="1:15" s="89" customFormat="1" ht="40.5" customHeight="1" x14ac:dyDescent="0.2">
      <c r="A78" s="150" t="s">
        <v>2625</v>
      </c>
      <c r="B78" s="141" t="s">
        <v>482</v>
      </c>
      <c r="C78" s="141" t="s">
        <v>5034</v>
      </c>
      <c r="D78" s="198">
        <v>550</v>
      </c>
      <c r="E78" s="40">
        <v>5702</v>
      </c>
      <c r="F78" s="138"/>
      <c r="G78" s="87" t="s">
        <v>1799</v>
      </c>
      <c r="H78" s="141"/>
      <c r="I78" s="87" t="s">
        <v>1799</v>
      </c>
      <c r="J78" s="141"/>
      <c r="K78" s="141"/>
      <c r="L78" s="87" t="s">
        <v>1799</v>
      </c>
      <c r="M78" s="87"/>
      <c r="N78" s="141"/>
      <c r="O78" s="88"/>
    </row>
    <row r="79" spans="1:15" s="89" customFormat="1" ht="27.75" customHeight="1" x14ac:dyDescent="0.2">
      <c r="A79" s="711" t="s">
        <v>2626</v>
      </c>
      <c r="B79" s="141" t="s">
        <v>443</v>
      </c>
      <c r="C79" s="706" t="s">
        <v>5035</v>
      </c>
      <c r="D79" s="198">
        <v>339</v>
      </c>
      <c r="E79" s="40">
        <v>5703</v>
      </c>
      <c r="F79" s="138"/>
      <c r="G79" s="87" t="s">
        <v>1799</v>
      </c>
      <c r="H79" s="141"/>
      <c r="I79" s="87" t="s">
        <v>1799</v>
      </c>
      <c r="J79" s="141"/>
      <c r="K79" s="141"/>
      <c r="L79" s="87" t="s">
        <v>1799</v>
      </c>
      <c r="M79" s="87"/>
      <c r="N79" s="141"/>
      <c r="O79" s="88"/>
    </row>
    <row r="80" spans="1:15" s="89" customFormat="1" ht="27.75" customHeight="1" x14ac:dyDescent="0.2">
      <c r="A80" s="711"/>
      <c r="B80" s="141" t="s">
        <v>445</v>
      </c>
      <c r="C80" s="706"/>
      <c r="D80" s="198">
        <v>265.24</v>
      </c>
      <c r="E80" s="40">
        <v>5704</v>
      </c>
      <c r="F80" s="138"/>
      <c r="G80" s="87" t="s">
        <v>1799</v>
      </c>
      <c r="H80" s="141"/>
      <c r="I80" s="87" t="s">
        <v>1799</v>
      </c>
      <c r="J80" s="141"/>
      <c r="K80" s="141"/>
      <c r="L80" s="87" t="s">
        <v>1799</v>
      </c>
      <c r="M80" s="87"/>
      <c r="N80" s="141"/>
      <c r="O80" s="88"/>
    </row>
    <row r="81" spans="1:15" s="89" customFormat="1" ht="15" customHeight="1" x14ac:dyDescent="0.2">
      <c r="A81" s="711" t="s">
        <v>2627</v>
      </c>
      <c r="B81" s="141" t="s">
        <v>483</v>
      </c>
      <c r="C81" s="706" t="s">
        <v>5036</v>
      </c>
      <c r="D81" s="198">
        <v>1600</v>
      </c>
      <c r="E81" s="40">
        <v>5728</v>
      </c>
      <c r="F81" s="138"/>
      <c r="G81" s="87" t="s">
        <v>1799</v>
      </c>
      <c r="H81" s="141"/>
      <c r="I81" s="87" t="s">
        <v>1799</v>
      </c>
      <c r="J81" s="141"/>
      <c r="K81" s="141"/>
      <c r="L81" s="87" t="s">
        <v>1799</v>
      </c>
      <c r="M81" s="87"/>
      <c r="N81" s="141"/>
      <c r="O81" s="88"/>
    </row>
    <row r="82" spans="1:15" s="89" customFormat="1" ht="15.75" x14ac:dyDescent="0.2">
      <c r="A82" s="711"/>
      <c r="B82" s="141" t="s">
        <v>484</v>
      </c>
      <c r="C82" s="706"/>
      <c r="D82" s="198">
        <v>1600</v>
      </c>
      <c r="E82" s="40">
        <v>5761</v>
      </c>
      <c r="F82" s="138"/>
      <c r="G82" s="87" t="s">
        <v>1799</v>
      </c>
      <c r="H82" s="141"/>
      <c r="I82" s="87" t="s">
        <v>1799</v>
      </c>
      <c r="J82" s="141"/>
      <c r="K82" s="141"/>
      <c r="L82" s="87" t="s">
        <v>1799</v>
      </c>
      <c r="M82" s="87"/>
      <c r="N82" s="141"/>
      <c r="O82" s="88"/>
    </row>
    <row r="83" spans="1:15" s="89" customFormat="1" ht="15.75" x14ac:dyDescent="0.2">
      <c r="A83" s="711"/>
      <c r="B83" s="141" t="s">
        <v>485</v>
      </c>
      <c r="C83" s="706"/>
      <c r="D83" s="198">
        <v>1600</v>
      </c>
      <c r="E83" s="40">
        <v>5725</v>
      </c>
      <c r="F83" s="138"/>
      <c r="G83" s="87" t="s">
        <v>1799</v>
      </c>
      <c r="H83" s="141"/>
      <c r="I83" s="87" t="s">
        <v>1799</v>
      </c>
      <c r="J83" s="141"/>
      <c r="K83" s="141"/>
      <c r="L83" s="87" t="s">
        <v>1799</v>
      </c>
      <c r="M83" s="87"/>
      <c r="N83" s="141"/>
      <c r="O83" s="88"/>
    </row>
    <row r="84" spans="1:15" s="89" customFormat="1" ht="15.75" x14ac:dyDescent="0.2">
      <c r="A84" s="711"/>
      <c r="B84" s="141" t="s">
        <v>486</v>
      </c>
      <c r="C84" s="706"/>
      <c r="D84" s="198">
        <v>1600</v>
      </c>
      <c r="E84" s="40">
        <v>5727</v>
      </c>
      <c r="F84" s="138"/>
      <c r="G84" s="87" t="s">
        <v>1799</v>
      </c>
      <c r="H84" s="141"/>
      <c r="I84" s="87" t="s">
        <v>1799</v>
      </c>
      <c r="J84" s="141"/>
      <c r="K84" s="141"/>
      <c r="L84" s="87" t="s">
        <v>1799</v>
      </c>
      <c r="M84" s="87"/>
      <c r="N84" s="141"/>
      <c r="O84" s="88"/>
    </row>
    <row r="85" spans="1:15" s="89" customFormat="1" ht="15" customHeight="1" x14ac:dyDescent="0.2">
      <c r="A85" s="711"/>
      <c r="B85" s="141" t="s">
        <v>487</v>
      </c>
      <c r="C85" s="706"/>
      <c r="D85" s="198">
        <v>200</v>
      </c>
      <c r="E85" s="40">
        <v>5724</v>
      </c>
      <c r="F85" s="138"/>
      <c r="G85" s="87" t="s">
        <v>1799</v>
      </c>
      <c r="H85" s="141"/>
      <c r="I85" s="87" t="s">
        <v>1799</v>
      </c>
      <c r="J85" s="141"/>
      <c r="K85" s="141"/>
      <c r="L85" s="87" t="s">
        <v>1799</v>
      </c>
      <c r="M85" s="87"/>
      <c r="N85" s="141"/>
      <c r="O85" s="88"/>
    </row>
    <row r="86" spans="1:15" s="89" customFormat="1" ht="15.75" x14ac:dyDescent="0.2">
      <c r="A86" s="711"/>
      <c r="B86" s="141" t="s">
        <v>488</v>
      </c>
      <c r="C86" s="706"/>
      <c r="D86" s="198">
        <v>3100</v>
      </c>
      <c r="E86" s="40">
        <v>5723</v>
      </c>
      <c r="F86" s="138"/>
      <c r="G86" s="87" t="s">
        <v>1799</v>
      </c>
      <c r="H86" s="141"/>
      <c r="I86" s="87" t="s">
        <v>1799</v>
      </c>
      <c r="J86" s="141"/>
      <c r="K86" s="141"/>
      <c r="L86" s="87" t="s">
        <v>1799</v>
      </c>
      <c r="M86" s="87"/>
      <c r="N86" s="141"/>
      <c r="O86" s="88"/>
    </row>
    <row r="87" spans="1:15" s="89" customFormat="1" ht="15.75" x14ac:dyDescent="0.2">
      <c r="A87" s="711"/>
      <c r="B87" s="141" t="s">
        <v>489</v>
      </c>
      <c r="C87" s="706"/>
      <c r="D87" s="198">
        <v>3100</v>
      </c>
      <c r="E87" s="40">
        <v>5722</v>
      </c>
      <c r="F87" s="138"/>
      <c r="G87" s="87" t="s">
        <v>1799</v>
      </c>
      <c r="H87" s="141"/>
      <c r="I87" s="87" t="s">
        <v>1799</v>
      </c>
      <c r="J87" s="141"/>
      <c r="K87" s="141"/>
      <c r="L87" s="87" t="s">
        <v>1799</v>
      </c>
      <c r="M87" s="87"/>
      <c r="N87" s="141"/>
      <c r="O87" s="88"/>
    </row>
    <row r="88" spans="1:15" s="89" customFormat="1" ht="15.75" x14ac:dyDescent="0.2">
      <c r="A88" s="711"/>
      <c r="B88" s="141" t="s">
        <v>490</v>
      </c>
      <c r="C88" s="706"/>
      <c r="D88" s="198">
        <v>3100</v>
      </c>
      <c r="E88" s="40">
        <v>5721</v>
      </c>
      <c r="F88" s="138"/>
      <c r="G88" s="87" t="s">
        <v>1799</v>
      </c>
      <c r="H88" s="141"/>
      <c r="I88" s="87" t="s">
        <v>1799</v>
      </c>
      <c r="J88" s="141"/>
      <c r="K88" s="141"/>
      <c r="L88" s="87" t="s">
        <v>1799</v>
      </c>
      <c r="M88" s="87"/>
      <c r="N88" s="141"/>
      <c r="O88" s="88"/>
    </row>
    <row r="89" spans="1:15" s="89" customFormat="1" ht="15.75" x14ac:dyDescent="0.2">
      <c r="A89" s="711"/>
      <c r="B89" s="141" t="s">
        <v>491</v>
      </c>
      <c r="C89" s="706"/>
      <c r="D89" s="198">
        <v>3100</v>
      </c>
      <c r="E89" s="40">
        <v>5720</v>
      </c>
      <c r="F89" s="138"/>
      <c r="G89" s="87" t="s">
        <v>1799</v>
      </c>
      <c r="H89" s="141"/>
      <c r="I89" s="87" t="s">
        <v>1799</v>
      </c>
      <c r="J89" s="141"/>
      <c r="K89" s="141"/>
      <c r="L89" s="87" t="s">
        <v>1799</v>
      </c>
      <c r="M89" s="87"/>
      <c r="N89" s="141"/>
      <c r="O89" s="88"/>
    </row>
    <row r="90" spans="1:15" s="89" customFormat="1" ht="15" customHeight="1" x14ac:dyDescent="0.2">
      <c r="A90" s="711"/>
      <c r="B90" s="141" t="s">
        <v>492</v>
      </c>
      <c r="C90" s="706"/>
      <c r="D90" s="198">
        <v>1000</v>
      </c>
      <c r="E90" s="40">
        <v>5719</v>
      </c>
      <c r="F90" s="138"/>
      <c r="G90" s="87" t="s">
        <v>1799</v>
      </c>
      <c r="H90" s="141"/>
      <c r="I90" s="87" t="s">
        <v>1799</v>
      </c>
      <c r="J90" s="141"/>
      <c r="K90" s="141"/>
      <c r="L90" s="87" t="s">
        <v>1799</v>
      </c>
      <c r="M90" s="87"/>
      <c r="N90" s="141"/>
      <c r="O90" s="88"/>
    </row>
    <row r="91" spans="1:15" s="89" customFormat="1" ht="15.75" x14ac:dyDescent="0.2">
      <c r="A91" s="711"/>
      <c r="B91" s="141" t="s">
        <v>493</v>
      </c>
      <c r="C91" s="706"/>
      <c r="D91" s="198">
        <v>1000</v>
      </c>
      <c r="E91" s="40">
        <v>5718</v>
      </c>
      <c r="F91" s="138"/>
      <c r="G91" s="87" t="s">
        <v>1799</v>
      </c>
      <c r="H91" s="141"/>
      <c r="I91" s="87" t="s">
        <v>1799</v>
      </c>
      <c r="J91" s="141"/>
      <c r="K91" s="141"/>
      <c r="L91" s="87" t="s">
        <v>1799</v>
      </c>
      <c r="M91" s="87"/>
      <c r="N91" s="141"/>
      <c r="O91" s="88"/>
    </row>
    <row r="92" spans="1:15" s="89" customFormat="1" ht="15.75" x14ac:dyDescent="0.2">
      <c r="A92" s="711"/>
      <c r="B92" s="141" t="s">
        <v>494</v>
      </c>
      <c r="C92" s="706"/>
      <c r="D92" s="198">
        <v>1000</v>
      </c>
      <c r="E92" s="40">
        <v>5717</v>
      </c>
      <c r="F92" s="138"/>
      <c r="G92" s="87" t="s">
        <v>1799</v>
      </c>
      <c r="H92" s="141"/>
      <c r="I92" s="87" t="s">
        <v>1799</v>
      </c>
      <c r="J92" s="141"/>
      <c r="K92" s="141"/>
      <c r="L92" s="87" t="s">
        <v>1799</v>
      </c>
      <c r="M92" s="87"/>
      <c r="N92" s="141"/>
      <c r="O92" s="88"/>
    </row>
    <row r="93" spans="1:15" s="89" customFormat="1" ht="15.75" x14ac:dyDescent="0.2">
      <c r="A93" s="711"/>
      <c r="B93" s="141" t="s">
        <v>495</v>
      </c>
      <c r="C93" s="706"/>
      <c r="D93" s="198">
        <v>2100</v>
      </c>
      <c r="E93" s="40">
        <v>5715</v>
      </c>
      <c r="F93" s="138"/>
      <c r="G93" s="87" t="s">
        <v>1799</v>
      </c>
      <c r="H93" s="141"/>
      <c r="I93" s="87" t="s">
        <v>1799</v>
      </c>
      <c r="J93" s="141"/>
      <c r="K93" s="141"/>
      <c r="L93" s="87" t="s">
        <v>1799</v>
      </c>
      <c r="M93" s="87"/>
      <c r="N93" s="141"/>
      <c r="O93" s="88"/>
    </row>
    <row r="94" spans="1:15" s="89" customFormat="1" ht="15.75" x14ac:dyDescent="0.2">
      <c r="A94" s="711"/>
      <c r="B94" s="141" t="s">
        <v>496</v>
      </c>
      <c r="C94" s="706"/>
      <c r="D94" s="198">
        <v>2100</v>
      </c>
      <c r="E94" s="40">
        <v>5716</v>
      </c>
      <c r="F94" s="138"/>
      <c r="G94" s="87" t="s">
        <v>1799</v>
      </c>
      <c r="H94" s="141"/>
      <c r="I94" s="87" t="s">
        <v>1799</v>
      </c>
      <c r="J94" s="141"/>
      <c r="K94" s="141"/>
      <c r="L94" s="87" t="s">
        <v>1799</v>
      </c>
      <c r="M94" s="87"/>
      <c r="N94" s="141"/>
      <c r="O94" s="88"/>
    </row>
    <row r="95" spans="1:15" s="89" customFormat="1" ht="15.75" x14ac:dyDescent="0.2">
      <c r="A95" s="711"/>
      <c r="B95" s="141" t="s">
        <v>497</v>
      </c>
      <c r="C95" s="706"/>
      <c r="D95" s="198">
        <v>2100</v>
      </c>
      <c r="E95" s="40">
        <v>5714</v>
      </c>
      <c r="F95" s="138"/>
      <c r="G95" s="87" t="s">
        <v>1799</v>
      </c>
      <c r="H95" s="141"/>
      <c r="I95" s="87" t="s">
        <v>1799</v>
      </c>
      <c r="J95" s="141"/>
      <c r="K95" s="141"/>
      <c r="L95" s="87" t="s">
        <v>1799</v>
      </c>
      <c r="M95" s="87"/>
      <c r="N95" s="141"/>
      <c r="O95" s="88"/>
    </row>
    <row r="96" spans="1:15" s="89" customFormat="1" ht="15" customHeight="1" x14ac:dyDescent="0.2">
      <c r="A96" s="711"/>
      <c r="B96" s="141" t="s">
        <v>498</v>
      </c>
      <c r="C96" s="706"/>
      <c r="D96" s="198">
        <v>1600</v>
      </c>
      <c r="E96" s="40">
        <v>5713</v>
      </c>
      <c r="F96" s="138"/>
      <c r="G96" s="87" t="s">
        <v>1799</v>
      </c>
      <c r="H96" s="141"/>
      <c r="I96" s="87" t="s">
        <v>1799</v>
      </c>
      <c r="J96" s="141"/>
      <c r="K96" s="141"/>
      <c r="L96" s="87" t="s">
        <v>1799</v>
      </c>
      <c r="M96" s="87"/>
      <c r="N96" s="141"/>
      <c r="O96" s="88"/>
    </row>
    <row r="97" spans="1:15" s="89" customFormat="1" ht="15.75" x14ac:dyDescent="0.2">
      <c r="A97" s="711"/>
      <c r="B97" s="141" t="s">
        <v>499</v>
      </c>
      <c r="C97" s="706"/>
      <c r="D97" s="198">
        <v>1600</v>
      </c>
      <c r="E97" s="40">
        <v>5712</v>
      </c>
      <c r="F97" s="138"/>
      <c r="G97" s="87" t="s">
        <v>1799</v>
      </c>
      <c r="H97" s="141"/>
      <c r="I97" s="87" t="s">
        <v>1799</v>
      </c>
      <c r="J97" s="141"/>
      <c r="K97" s="141"/>
      <c r="L97" s="87"/>
      <c r="M97" s="87" t="s">
        <v>1799</v>
      </c>
      <c r="N97" s="141"/>
      <c r="O97" s="88"/>
    </row>
    <row r="98" spans="1:15" s="89" customFormat="1" ht="15.75" x14ac:dyDescent="0.2">
      <c r="A98" s="711"/>
      <c r="B98" s="141" t="s">
        <v>500</v>
      </c>
      <c r="C98" s="706"/>
      <c r="D98" s="198">
        <v>1600</v>
      </c>
      <c r="E98" s="40">
        <v>5711</v>
      </c>
      <c r="F98" s="138"/>
      <c r="G98" s="87" t="s">
        <v>1799</v>
      </c>
      <c r="H98" s="141"/>
      <c r="I98" s="87" t="s">
        <v>1799</v>
      </c>
      <c r="J98" s="141"/>
      <c r="K98" s="141"/>
      <c r="L98" s="87"/>
      <c r="M98" s="87" t="s">
        <v>1799</v>
      </c>
      <c r="N98" s="141"/>
      <c r="O98" s="88"/>
    </row>
    <row r="99" spans="1:15" s="89" customFormat="1" ht="15.75" x14ac:dyDescent="0.2">
      <c r="A99" s="711"/>
      <c r="B99" s="141" t="s">
        <v>501</v>
      </c>
      <c r="C99" s="706"/>
      <c r="D99" s="198">
        <v>1600</v>
      </c>
      <c r="E99" s="40">
        <v>5710</v>
      </c>
      <c r="F99" s="138"/>
      <c r="G99" s="87" t="s">
        <v>1799</v>
      </c>
      <c r="H99" s="141"/>
      <c r="I99" s="87" t="s">
        <v>1799</v>
      </c>
      <c r="J99" s="141"/>
      <c r="K99" s="141"/>
      <c r="L99" s="87"/>
      <c r="M99" s="87" t="s">
        <v>1799</v>
      </c>
      <c r="N99" s="141"/>
      <c r="O99" s="88"/>
    </row>
    <row r="100" spans="1:15" s="89" customFormat="1" ht="15" customHeight="1" x14ac:dyDescent="0.2">
      <c r="A100" s="711"/>
      <c r="B100" s="141" t="s">
        <v>502</v>
      </c>
      <c r="C100" s="706"/>
      <c r="D100" s="198">
        <v>1600</v>
      </c>
      <c r="E100" s="40">
        <v>5709</v>
      </c>
      <c r="F100" s="138"/>
      <c r="G100" s="87" t="s">
        <v>1799</v>
      </c>
      <c r="H100" s="141"/>
      <c r="I100" s="87" t="s">
        <v>1799</v>
      </c>
      <c r="J100" s="141"/>
      <c r="K100" s="141"/>
      <c r="L100" s="87"/>
      <c r="M100" s="87" t="s">
        <v>1799</v>
      </c>
      <c r="N100" s="141"/>
      <c r="O100" s="88"/>
    </row>
    <row r="101" spans="1:15" s="89" customFormat="1" ht="15.75" x14ac:dyDescent="0.2">
      <c r="A101" s="711"/>
      <c r="B101" s="141" t="s">
        <v>503</v>
      </c>
      <c r="C101" s="706"/>
      <c r="D101" s="198">
        <v>1600</v>
      </c>
      <c r="E101" s="40">
        <v>5708</v>
      </c>
      <c r="F101" s="138"/>
      <c r="G101" s="87" t="s">
        <v>1799</v>
      </c>
      <c r="H101" s="141"/>
      <c r="I101" s="87" t="s">
        <v>1799</v>
      </c>
      <c r="J101" s="141"/>
      <c r="K101" s="141"/>
      <c r="L101" s="87"/>
      <c r="M101" s="87" t="s">
        <v>1799</v>
      </c>
      <c r="N101" s="141"/>
      <c r="O101" s="88"/>
    </row>
    <row r="102" spans="1:15" s="89" customFormat="1" ht="15.75" x14ac:dyDescent="0.2">
      <c r="A102" s="711"/>
      <c r="B102" s="141" t="s">
        <v>504</v>
      </c>
      <c r="C102" s="706"/>
      <c r="D102" s="198">
        <v>1600</v>
      </c>
      <c r="E102" s="40">
        <v>5706</v>
      </c>
      <c r="F102" s="138"/>
      <c r="G102" s="87" t="s">
        <v>1799</v>
      </c>
      <c r="H102" s="141"/>
      <c r="I102" s="87" t="s">
        <v>1799</v>
      </c>
      <c r="J102" s="141"/>
      <c r="K102" s="141"/>
      <c r="L102" s="87"/>
      <c r="M102" s="87" t="s">
        <v>1799</v>
      </c>
      <c r="N102" s="141"/>
      <c r="O102" s="88"/>
    </row>
    <row r="103" spans="1:15" s="89" customFormat="1" ht="15.75" x14ac:dyDescent="0.2">
      <c r="A103" s="711"/>
      <c r="B103" s="141" t="s">
        <v>505</v>
      </c>
      <c r="C103" s="706"/>
      <c r="D103" s="198">
        <v>1600</v>
      </c>
      <c r="E103" s="40">
        <v>5707</v>
      </c>
      <c r="F103" s="138"/>
      <c r="G103" s="87" t="s">
        <v>1799</v>
      </c>
      <c r="H103" s="141"/>
      <c r="I103" s="87" t="s">
        <v>1799</v>
      </c>
      <c r="J103" s="141"/>
      <c r="K103" s="141"/>
      <c r="L103" s="87"/>
      <c r="M103" s="87" t="s">
        <v>1799</v>
      </c>
      <c r="N103" s="141"/>
      <c r="O103" s="88"/>
    </row>
    <row r="104" spans="1:15" s="89" customFormat="1" ht="15" customHeight="1" x14ac:dyDescent="0.2">
      <c r="A104" s="711"/>
      <c r="B104" s="141" t="s">
        <v>506</v>
      </c>
      <c r="C104" s="706"/>
      <c r="D104" s="198">
        <v>1000</v>
      </c>
      <c r="E104" s="40">
        <v>5733</v>
      </c>
      <c r="F104" s="138"/>
      <c r="G104" s="87" t="s">
        <v>1799</v>
      </c>
      <c r="H104" s="141"/>
      <c r="I104" s="87" t="s">
        <v>1799</v>
      </c>
      <c r="J104" s="141"/>
      <c r="K104" s="141"/>
      <c r="L104" s="87"/>
      <c r="M104" s="87" t="s">
        <v>1799</v>
      </c>
      <c r="N104" s="141"/>
      <c r="O104" s="88"/>
    </row>
    <row r="105" spans="1:15" s="89" customFormat="1" ht="15.75" x14ac:dyDescent="0.2">
      <c r="A105" s="711"/>
      <c r="B105" s="141" t="s">
        <v>507</v>
      </c>
      <c r="C105" s="706"/>
      <c r="D105" s="198">
        <v>1000</v>
      </c>
      <c r="E105" s="40">
        <v>5730</v>
      </c>
      <c r="F105" s="138"/>
      <c r="G105" s="87" t="s">
        <v>1799</v>
      </c>
      <c r="H105" s="141"/>
      <c r="I105" s="87" t="s">
        <v>1799</v>
      </c>
      <c r="J105" s="141"/>
      <c r="K105" s="141"/>
      <c r="L105" s="87" t="s">
        <v>1799</v>
      </c>
      <c r="M105" s="87"/>
      <c r="N105" s="141"/>
      <c r="O105" s="88"/>
    </row>
    <row r="106" spans="1:15" s="89" customFormat="1" ht="15.75" x14ac:dyDescent="0.2">
      <c r="A106" s="711"/>
      <c r="B106" s="141" t="s">
        <v>508</v>
      </c>
      <c r="C106" s="706"/>
      <c r="D106" s="198">
        <v>1000</v>
      </c>
      <c r="E106" s="40">
        <v>5729</v>
      </c>
      <c r="F106" s="138"/>
      <c r="G106" s="87" t="s">
        <v>1799</v>
      </c>
      <c r="H106" s="141"/>
      <c r="I106" s="87" t="s">
        <v>1799</v>
      </c>
      <c r="J106" s="141"/>
      <c r="K106" s="141"/>
      <c r="L106" s="87" t="s">
        <v>1799</v>
      </c>
      <c r="M106" s="87"/>
      <c r="N106" s="141"/>
      <c r="O106" s="88"/>
    </row>
    <row r="107" spans="1:15" s="89" customFormat="1" ht="15.75" x14ac:dyDescent="0.2">
      <c r="A107" s="711"/>
      <c r="B107" s="141" t="s">
        <v>509</v>
      </c>
      <c r="C107" s="706"/>
      <c r="D107" s="198">
        <v>1000</v>
      </c>
      <c r="E107" s="40">
        <v>5731</v>
      </c>
      <c r="F107" s="138"/>
      <c r="G107" s="87" t="s">
        <v>1799</v>
      </c>
      <c r="H107" s="141"/>
      <c r="I107" s="87" t="s">
        <v>1799</v>
      </c>
      <c r="J107" s="141"/>
      <c r="K107" s="141"/>
      <c r="L107" s="87" t="s">
        <v>1799</v>
      </c>
      <c r="M107" s="87"/>
      <c r="N107" s="141"/>
      <c r="O107" s="88"/>
    </row>
    <row r="108" spans="1:15" s="89" customFormat="1" ht="15" customHeight="1" x14ac:dyDescent="0.2">
      <c r="A108" s="711"/>
      <c r="B108" s="141" t="s">
        <v>510</v>
      </c>
      <c r="C108" s="706"/>
      <c r="D108" s="198">
        <v>170</v>
      </c>
      <c r="E108" s="40">
        <v>5757</v>
      </c>
      <c r="F108" s="138"/>
      <c r="G108" s="87" t="s">
        <v>1799</v>
      </c>
      <c r="H108" s="141"/>
      <c r="I108" s="87" t="s">
        <v>1799</v>
      </c>
      <c r="J108" s="141"/>
      <c r="K108" s="141"/>
      <c r="L108" s="87" t="s">
        <v>1799</v>
      </c>
      <c r="M108" s="87"/>
      <c r="N108" s="141"/>
      <c r="O108" s="88"/>
    </row>
    <row r="109" spans="1:15" s="89" customFormat="1" ht="15.75" x14ac:dyDescent="0.2">
      <c r="A109" s="711"/>
      <c r="B109" s="141" t="s">
        <v>511</v>
      </c>
      <c r="C109" s="706"/>
      <c r="D109" s="198">
        <v>170</v>
      </c>
      <c r="E109" s="40">
        <v>5759</v>
      </c>
      <c r="F109" s="138"/>
      <c r="G109" s="87" t="s">
        <v>1799</v>
      </c>
      <c r="H109" s="141"/>
      <c r="I109" s="87" t="s">
        <v>1799</v>
      </c>
      <c r="J109" s="141"/>
      <c r="K109" s="141"/>
      <c r="L109" s="87"/>
      <c r="M109" s="87" t="s">
        <v>1799</v>
      </c>
      <c r="N109" s="141"/>
      <c r="O109" s="88"/>
    </row>
    <row r="110" spans="1:15" s="89" customFormat="1" ht="15.75" x14ac:dyDescent="0.2">
      <c r="A110" s="711"/>
      <c r="B110" s="141" t="s">
        <v>512</v>
      </c>
      <c r="C110" s="706"/>
      <c r="D110" s="198">
        <v>170</v>
      </c>
      <c r="E110" s="40">
        <v>5758</v>
      </c>
      <c r="F110" s="138"/>
      <c r="G110" s="87" t="s">
        <v>1799</v>
      </c>
      <c r="H110" s="141"/>
      <c r="I110" s="87" t="s">
        <v>1799</v>
      </c>
      <c r="J110" s="141"/>
      <c r="K110" s="141"/>
      <c r="L110" s="87"/>
      <c r="M110" s="87" t="s">
        <v>1799</v>
      </c>
      <c r="N110" s="141"/>
      <c r="O110" s="88"/>
    </row>
    <row r="111" spans="1:15" s="89" customFormat="1" ht="15" customHeight="1" x14ac:dyDescent="0.2">
      <c r="A111" s="711"/>
      <c r="B111" s="141" t="s">
        <v>513</v>
      </c>
      <c r="C111" s="706"/>
      <c r="D111" s="198">
        <v>5450</v>
      </c>
      <c r="E111" s="40">
        <v>5753</v>
      </c>
      <c r="F111" s="138"/>
      <c r="G111" s="87" t="s">
        <v>1799</v>
      </c>
      <c r="H111" s="141"/>
      <c r="I111" s="87" t="s">
        <v>1799</v>
      </c>
      <c r="J111" s="141"/>
      <c r="K111" s="141"/>
      <c r="L111" s="87"/>
      <c r="M111" s="87" t="s">
        <v>1799</v>
      </c>
      <c r="N111" s="141"/>
      <c r="O111" s="88"/>
    </row>
    <row r="112" spans="1:15" s="89" customFormat="1" ht="15.75" x14ac:dyDescent="0.2">
      <c r="A112" s="711"/>
      <c r="B112" s="141" t="s">
        <v>514</v>
      </c>
      <c r="C112" s="706"/>
      <c r="D112" s="198">
        <v>5400</v>
      </c>
      <c r="E112" s="40">
        <v>5760</v>
      </c>
      <c r="F112" s="138"/>
      <c r="G112" s="87" t="s">
        <v>1799</v>
      </c>
      <c r="H112" s="141"/>
      <c r="I112" s="87" t="s">
        <v>1799</v>
      </c>
      <c r="J112" s="141"/>
      <c r="K112" s="141"/>
      <c r="L112" s="87" t="s">
        <v>1799</v>
      </c>
      <c r="M112" s="87"/>
      <c r="N112" s="141"/>
      <c r="O112" s="88"/>
    </row>
    <row r="113" spans="1:15" s="89" customFormat="1" ht="15.75" x14ac:dyDescent="0.2">
      <c r="A113" s="711"/>
      <c r="B113" s="141" t="s">
        <v>515</v>
      </c>
      <c r="C113" s="706"/>
      <c r="D113" s="198">
        <v>5450</v>
      </c>
      <c r="E113" s="40">
        <v>5754</v>
      </c>
      <c r="F113" s="138"/>
      <c r="G113" s="87" t="s">
        <v>1799</v>
      </c>
      <c r="H113" s="141"/>
      <c r="I113" s="87" t="s">
        <v>1799</v>
      </c>
      <c r="J113" s="141"/>
      <c r="K113" s="141"/>
      <c r="L113" s="87" t="s">
        <v>1799</v>
      </c>
      <c r="M113" s="87"/>
      <c r="N113" s="141"/>
      <c r="O113" s="88"/>
    </row>
    <row r="114" spans="1:15" s="89" customFormat="1" ht="15.75" x14ac:dyDescent="0.2">
      <c r="A114" s="711"/>
      <c r="B114" s="141" t="s">
        <v>516</v>
      </c>
      <c r="C114" s="706"/>
      <c r="D114" s="198">
        <v>5290</v>
      </c>
      <c r="E114" s="40">
        <v>5755</v>
      </c>
      <c r="F114" s="138"/>
      <c r="G114" s="87" t="s">
        <v>1799</v>
      </c>
      <c r="H114" s="141"/>
      <c r="I114" s="87" t="s">
        <v>1799</v>
      </c>
      <c r="J114" s="141"/>
      <c r="K114" s="141"/>
      <c r="L114" s="87" t="s">
        <v>1799</v>
      </c>
      <c r="M114" s="87"/>
      <c r="N114" s="141"/>
      <c r="O114" s="88"/>
    </row>
    <row r="115" spans="1:15" s="89" customFormat="1" ht="15" customHeight="1" x14ac:dyDescent="0.2">
      <c r="A115" s="711"/>
      <c r="B115" s="141" t="s">
        <v>517</v>
      </c>
      <c r="C115" s="706"/>
      <c r="D115" s="198">
        <v>3600</v>
      </c>
      <c r="E115" s="40">
        <v>5752</v>
      </c>
      <c r="F115" s="138"/>
      <c r="G115" s="87" t="s">
        <v>1799</v>
      </c>
      <c r="H115" s="141"/>
      <c r="I115" s="87" t="s">
        <v>1799</v>
      </c>
      <c r="J115" s="141"/>
      <c r="K115" s="141"/>
      <c r="L115" s="87" t="s">
        <v>1799</v>
      </c>
      <c r="M115" s="87"/>
      <c r="N115" s="141"/>
      <c r="O115" s="88"/>
    </row>
    <row r="116" spans="1:15" s="89" customFormat="1" ht="15.75" x14ac:dyDescent="0.2">
      <c r="A116" s="711"/>
      <c r="B116" s="141" t="s">
        <v>518</v>
      </c>
      <c r="C116" s="706"/>
      <c r="D116" s="198">
        <v>3600</v>
      </c>
      <c r="E116" s="40">
        <v>5749</v>
      </c>
      <c r="F116" s="138"/>
      <c r="G116" s="87" t="s">
        <v>1799</v>
      </c>
      <c r="H116" s="141"/>
      <c r="I116" s="87" t="s">
        <v>1799</v>
      </c>
      <c r="J116" s="141"/>
      <c r="K116" s="141"/>
      <c r="L116" s="87" t="s">
        <v>1799</v>
      </c>
      <c r="M116" s="87"/>
      <c r="N116" s="141"/>
      <c r="O116" s="88"/>
    </row>
    <row r="117" spans="1:15" s="89" customFormat="1" ht="15.75" x14ac:dyDescent="0.2">
      <c r="A117" s="711"/>
      <c r="B117" s="141" t="s">
        <v>519</v>
      </c>
      <c r="C117" s="706"/>
      <c r="D117" s="198">
        <v>3600</v>
      </c>
      <c r="E117" s="40">
        <v>5751</v>
      </c>
      <c r="F117" s="138"/>
      <c r="G117" s="87" t="s">
        <v>1799</v>
      </c>
      <c r="H117" s="141"/>
      <c r="I117" s="87" t="s">
        <v>1799</v>
      </c>
      <c r="J117" s="141"/>
      <c r="K117" s="141"/>
      <c r="L117" s="87" t="s">
        <v>1799</v>
      </c>
      <c r="M117" s="87"/>
      <c r="N117" s="141"/>
      <c r="O117" s="88"/>
    </row>
    <row r="118" spans="1:15" s="89" customFormat="1" ht="15.75" x14ac:dyDescent="0.2">
      <c r="A118" s="711"/>
      <c r="B118" s="141" t="s">
        <v>520</v>
      </c>
      <c r="C118" s="706"/>
      <c r="D118" s="198">
        <v>3600</v>
      </c>
      <c r="E118" s="40">
        <v>5750</v>
      </c>
      <c r="F118" s="138"/>
      <c r="G118" s="87" t="s">
        <v>1799</v>
      </c>
      <c r="H118" s="141"/>
      <c r="I118" s="87" t="s">
        <v>1799</v>
      </c>
      <c r="J118" s="141"/>
      <c r="K118" s="141"/>
      <c r="L118" s="87" t="s">
        <v>1799</v>
      </c>
      <c r="M118" s="87"/>
      <c r="N118" s="141"/>
      <c r="O118" s="88"/>
    </row>
    <row r="119" spans="1:15" s="89" customFormat="1" ht="15" customHeight="1" x14ac:dyDescent="0.2">
      <c r="A119" s="711"/>
      <c r="B119" s="141" t="s">
        <v>521</v>
      </c>
      <c r="C119" s="706"/>
      <c r="D119" s="198">
        <v>350</v>
      </c>
      <c r="E119" s="40">
        <v>5747</v>
      </c>
      <c r="F119" s="138"/>
      <c r="G119" s="87" t="s">
        <v>1799</v>
      </c>
      <c r="H119" s="141"/>
      <c r="I119" s="87" t="s">
        <v>1799</v>
      </c>
      <c r="J119" s="141"/>
      <c r="K119" s="141"/>
      <c r="L119" s="87" t="s">
        <v>1799</v>
      </c>
      <c r="M119" s="87"/>
      <c r="N119" s="141"/>
      <c r="O119" s="88"/>
    </row>
    <row r="120" spans="1:15" s="89" customFormat="1" ht="15.75" x14ac:dyDescent="0.2">
      <c r="A120" s="711"/>
      <c r="B120" s="141" t="s">
        <v>522</v>
      </c>
      <c r="C120" s="706"/>
      <c r="D120" s="198">
        <v>350</v>
      </c>
      <c r="E120" s="40">
        <v>5746</v>
      </c>
      <c r="F120" s="138"/>
      <c r="G120" s="87" t="s">
        <v>1799</v>
      </c>
      <c r="H120" s="141"/>
      <c r="I120" s="87" t="s">
        <v>1799</v>
      </c>
      <c r="J120" s="141"/>
      <c r="K120" s="141"/>
      <c r="L120" s="87" t="s">
        <v>1799</v>
      </c>
      <c r="M120" s="87"/>
      <c r="N120" s="141"/>
      <c r="O120" s="88"/>
    </row>
    <row r="121" spans="1:15" s="89" customFormat="1" ht="15.75" x14ac:dyDescent="0.2">
      <c r="A121" s="711"/>
      <c r="B121" s="141" t="s">
        <v>523</v>
      </c>
      <c r="C121" s="706"/>
      <c r="D121" s="198">
        <v>350</v>
      </c>
      <c r="E121" s="40">
        <v>5748</v>
      </c>
      <c r="F121" s="138"/>
      <c r="G121" s="87" t="s">
        <v>1799</v>
      </c>
      <c r="H121" s="141"/>
      <c r="I121" s="87" t="s">
        <v>1799</v>
      </c>
      <c r="J121" s="141"/>
      <c r="K121" s="141"/>
      <c r="L121" s="87"/>
      <c r="M121" s="87" t="s">
        <v>1799</v>
      </c>
      <c r="N121" s="141"/>
      <c r="O121" s="88"/>
    </row>
    <row r="122" spans="1:15" s="89" customFormat="1" ht="15.75" x14ac:dyDescent="0.2">
      <c r="A122" s="711"/>
      <c r="B122" s="141" t="s">
        <v>524</v>
      </c>
      <c r="C122" s="706"/>
      <c r="D122" s="198">
        <v>300</v>
      </c>
      <c r="E122" s="40">
        <v>5745</v>
      </c>
      <c r="F122" s="138"/>
      <c r="G122" s="87" t="s">
        <v>1799</v>
      </c>
      <c r="H122" s="141"/>
      <c r="I122" s="87" t="s">
        <v>1799</v>
      </c>
      <c r="J122" s="141"/>
      <c r="K122" s="141"/>
      <c r="L122" s="87"/>
      <c r="M122" s="87" t="s">
        <v>1799</v>
      </c>
      <c r="N122" s="141"/>
      <c r="O122" s="88"/>
    </row>
    <row r="123" spans="1:15" s="89" customFormat="1" ht="15" customHeight="1" x14ac:dyDescent="0.2">
      <c r="A123" s="711"/>
      <c r="B123" s="141" t="s">
        <v>525</v>
      </c>
      <c r="C123" s="706"/>
      <c r="D123" s="198">
        <v>300</v>
      </c>
      <c r="E123" s="40">
        <v>5743</v>
      </c>
      <c r="F123" s="138"/>
      <c r="G123" s="87" t="s">
        <v>1799</v>
      </c>
      <c r="H123" s="141"/>
      <c r="I123" s="87" t="s">
        <v>1799</v>
      </c>
      <c r="J123" s="141"/>
      <c r="K123" s="141"/>
      <c r="L123" s="87"/>
      <c r="M123" s="87" t="s">
        <v>1799</v>
      </c>
      <c r="N123" s="141"/>
      <c r="O123" s="88"/>
    </row>
    <row r="124" spans="1:15" s="89" customFormat="1" ht="15.75" x14ac:dyDescent="0.2">
      <c r="A124" s="711"/>
      <c r="B124" s="141" t="s">
        <v>526</v>
      </c>
      <c r="C124" s="706"/>
      <c r="D124" s="198">
        <v>300</v>
      </c>
      <c r="E124" s="40">
        <v>5744</v>
      </c>
      <c r="F124" s="138"/>
      <c r="G124" s="87" t="s">
        <v>1799</v>
      </c>
      <c r="H124" s="141"/>
      <c r="I124" s="87" t="s">
        <v>1799</v>
      </c>
      <c r="J124" s="141"/>
      <c r="K124" s="141"/>
      <c r="L124" s="87"/>
      <c r="M124" s="87" t="s">
        <v>1799</v>
      </c>
      <c r="N124" s="141"/>
      <c r="O124" s="88"/>
    </row>
    <row r="125" spans="1:15" s="89" customFormat="1" ht="15.75" x14ac:dyDescent="0.2">
      <c r="A125" s="711"/>
      <c r="B125" s="141" t="s">
        <v>527</v>
      </c>
      <c r="C125" s="706"/>
      <c r="D125" s="198">
        <v>300</v>
      </c>
      <c r="E125" s="40">
        <v>5742</v>
      </c>
      <c r="F125" s="138"/>
      <c r="G125" s="87" t="s">
        <v>1799</v>
      </c>
      <c r="H125" s="141"/>
      <c r="I125" s="87" t="s">
        <v>1799</v>
      </c>
      <c r="J125" s="141"/>
      <c r="K125" s="141"/>
      <c r="L125" s="87"/>
      <c r="M125" s="87" t="s">
        <v>1799</v>
      </c>
      <c r="N125" s="141"/>
      <c r="O125" s="88"/>
    </row>
    <row r="126" spans="1:15" s="89" customFormat="1" ht="15" customHeight="1" x14ac:dyDescent="0.2">
      <c r="A126" s="711"/>
      <c r="B126" s="141" t="s">
        <v>528</v>
      </c>
      <c r="C126" s="706"/>
      <c r="D126" s="198">
        <v>300</v>
      </c>
      <c r="E126" s="40">
        <v>5740</v>
      </c>
      <c r="F126" s="138"/>
      <c r="G126" s="87" t="s">
        <v>1799</v>
      </c>
      <c r="H126" s="141"/>
      <c r="I126" s="87" t="s">
        <v>1799</v>
      </c>
      <c r="J126" s="141"/>
      <c r="K126" s="141"/>
      <c r="L126" s="87"/>
      <c r="M126" s="87" t="s">
        <v>1799</v>
      </c>
      <c r="N126" s="141"/>
      <c r="O126" s="88"/>
    </row>
    <row r="127" spans="1:15" s="89" customFormat="1" ht="15.75" x14ac:dyDescent="0.2">
      <c r="A127" s="711"/>
      <c r="B127" s="141" t="s">
        <v>105</v>
      </c>
      <c r="C127" s="706"/>
      <c r="D127" s="198">
        <v>300</v>
      </c>
      <c r="E127" s="40">
        <v>5741</v>
      </c>
      <c r="F127" s="138"/>
      <c r="G127" s="87" t="s">
        <v>1799</v>
      </c>
      <c r="H127" s="141"/>
      <c r="I127" s="87" t="s">
        <v>1799</v>
      </c>
      <c r="J127" s="141"/>
      <c r="K127" s="141"/>
      <c r="L127" s="87"/>
      <c r="M127" s="87" t="s">
        <v>1799</v>
      </c>
      <c r="N127" s="141"/>
      <c r="O127" s="88"/>
    </row>
    <row r="128" spans="1:15" s="89" customFormat="1" ht="15.75" x14ac:dyDescent="0.2">
      <c r="A128" s="711"/>
      <c r="B128" s="141" t="s">
        <v>106</v>
      </c>
      <c r="C128" s="706"/>
      <c r="D128" s="198">
        <v>300</v>
      </c>
      <c r="E128" s="40">
        <v>5739</v>
      </c>
      <c r="F128" s="138"/>
      <c r="G128" s="87" t="s">
        <v>1799</v>
      </c>
      <c r="H128" s="141"/>
      <c r="I128" s="87" t="s">
        <v>1799</v>
      </c>
      <c r="J128" s="141"/>
      <c r="K128" s="141"/>
      <c r="L128" s="87"/>
      <c r="M128" s="87" t="s">
        <v>1799</v>
      </c>
      <c r="N128" s="141"/>
      <c r="O128" s="88"/>
    </row>
    <row r="129" spans="1:15" s="89" customFormat="1" ht="15" customHeight="1" x14ac:dyDescent="0.2">
      <c r="A129" s="711"/>
      <c r="B129" s="141" t="s">
        <v>529</v>
      </c>
      <c r="C129" s="706"/>
      <c r="D129" s="198">
        <v>3000</v>
      </c>
      <c r="E129" s="40">
        <v>5737</v>
      </c>
      <c r="F129" s="138"/>
      <c r="G129" s="87" t="s">
        <v>1799</v>
      </c>
      <c r="H129" s="141"/>
      <c r="I129" s="87" t="s">
        <v>1799</v>
      </c>
      <c r="J129" s="141"/>
      <c r="K129" s="141"/>
      <c r="L129" s="87"/>
      <c r="M129" s="87" t="s">
        <v>1799</v>
      </c>
      <c r="N129" s="141"/>
      <c r="O129" s="88"/>
    </row>
    <row r="130" spans="1:15" s="89" customFormat="1" ht="15.75" x14ac:dyDescent="0.2">
      <c r="A130" s="711"/>
      <c r="B130" s="141" t="s">
        <v>530</v>
      </c>
      <c r="C130" s="706"/>
      <c r="D130" s="198">
        <v>3000</v>
      </c>
      <c r="E130" s="40">
        <v>5736</v>
      </c>
      <c r="F130" s="138"/>
      <c r="G130" s="87" t="s">
        <v>1799</v>
      </c>
      <c r="H130" s="141"/>
      <c r="I130" s="87" t="s">
        <v>1799</v>
      </c>
      <c r="J130" s="141"/>
      <c r="K130" s="141"/>
      <c r="L130" s="87"/>
      <c r="M130" s="87" t="s">
        <v>1799</v>
      </c>
      <c r="N130" s="141"/>
      <c r="O130" s="88"/>
    </row>
    <row r="131" spans="1:15" s="89" customFormat="1" ht="15.75" x14ac:dyDescent="0.2">
      <c r="A131" s="711"/>
      <c r="B131" s="141" t="s">
        <v>531</v>
      </c>
      <c r="C131" s="706"/>
      <c r="D131" s="198">
        <v>3000</v>
      </c>
      <c r="E131" s="40">
        <v>5734</v>
      </c>
      <c r="F131" s="138"/>
      <c r="G131" s="87" t="s">
        <v>1799</v>
      </c>
      <c r="H131" s="141"/>
      <c r="I131" s="87" t="s">
        <v>1799</v>
      </c>
      <c r="J131" s="141"/>
      <c r="K131" s="141"/>
      <c r="L131" s="87" t="s">
        <v>1799</v>
      </c>
      <c r="M131" s="87"/>
      <c r="N131" s="141"/>
      <c r="O131" s="88"/>
    </row>
    <row r="132" spans="1:15" s="89" customFormat="1" ht="15.75" x14ac:dyDescent="0.2">
      <c r="A132" s="711"/>
      <c r="B132" s="141" t="s">
        <v>532</v>
      </c>
      <c r="C132" s="706"/>
      <c r="D132" s="198">
        <v>3000</v>
      </c>
      <c r="E132" s="40">
        <v>5738</v>
      </c>
      <c r="F132" s="138"/>
      <c r="G132" s="87" t="s">
        <v>1799</v>
      </c>
      <c r="H132" s="141"/>
      <c r="I132" s="87" t="s">
        <v>1799</v>
      </c>
      <c r="J132" s="141"/>
      <c r="K132" s="141"/>
      <c r="L132" s="87" t="s">
        <v>1799</v>
      </c>
      <c r="M132" s="87"/>
      <c r="N132" s="141"/>
      <c r="O132" s="88"/>
    </row>
    <row r="133" spans="1:15" s="89" customFormat="1" ht="15.75" x14ac:dyDescent="0.2">
      <c r="A133" s="711"/>
      <c r="B133" s="141" t="s">
        <v>533</v>
      </c>
      <c r="C133" s="706"/>
      <c r="D133" s="198">
        <v>3000</v>
      </c>
      <c r="E133" s="40">
        <v>5735</v>
      </c>
      <c r="F133" s="138"/>
      <c r="G133" s="87" t="s">
        <v>1799</v>
      </c>
      <c r="H133" s="141"/>
      <c r="I133" s="87" t="s">
        <v>1799</v>
      </c>
      <c r="J133" s="141"/>
      <c r="K133" s="141"/>
      <c r="L133" s="87" t="s">
        <v>1799</v>
      </c>
      <c r="M133" s="87"/>
      <c r="N133" s="141"/>
      <c r="O133" s="88"/>
    </row>
    <row r="134" spans="1:15" s="89" customFormat="1" ht="45.75" customHeight="1" x14ac:dyDescent="0.2">
      <c r="A134" s="150" t="s">
        <v>2628</v>
      </c>
      <c r="B134" s="141" t="s">
        <v>446</v>
      </c>
      <c r="C134" s="141" t="s">
        <v>5037</v>
      </c>
      <c r="D134" s="198">
        <v>1728</v>
      </c>
      <c r="E134" s="40">
        <v>5705</v>
      </c>
      <c r="F134" s="138"/>
      <c r="G134" s="87" t="s">
        <v>1799</v>
      </c>
      <c r="H134" s="141"/>
      <c r="I134" s="87" t="s">
        <v>1799</v>
      </c>
      <c r="J134" s="141"/>
      <c r="K134" s="141"/>
      <c r="L134" s="87" t="s">
        <v>1799</v>
      </c>
      <c r="M134" s="87"/>
      <c r="N134" s="141"/>
      <c r="O134" s="88"/>
    </row>
    <row r="135" spans="1:15" s="89" customFormat="1" ht="45.75" customHeight="1" x14ac:dyDescent="0.2">
      <c r="A135" s="150" t="s">
        <v>2629</v>
      </c>
      <c r="B135" s="141" t="s">
        <v>534</v>
      </c>
      <c r="C135" s="141" t="s">
        <v>5038</v>
      </c>
      <c r="D135" s="198">
        <f>615+170+100</f>
        <v>885</v>
      </c>
      <c r="E135" s="40">
        <v>5762</v>
      </c>
      <c r="F135" s="138"/>
      <c r="G135" s="87" t="s">
        <v>1799</v>
      </c>
      <c r="H135" s="141"/>
      <c r="I135" s="87" t="s">
        <v>1799</v>
      </c>
      <c r="J135" s="141"/>
      <c r="K135" s="141"/>
      <c r="L135" s="87" t="s">
        <v>1799</v>
      </c>
      <c r="M135" s="87"/>
      <c r="N135" s="141"/>
      <c r="O135" s="88"/>
    </row>
    <row r="136" spans="1:15" s="89" customFormat="1" ht="45.75" customHeight="1" x14ac:dyDescent="0.2">
      <c r="A136" s="711" t="s">
        <v>2630</v>
      </c>
      <c r="B136" s="141" t="s">
        <v>445</v>
      </c>
      <c r="C136" s="706" t="s">
        <v>5002</v>
      </c>
      <c r="D136" s="198">
        <v>132.62</v>
      </c>
      <c r="E136" s="40">
        <v>5763</v>
      </c>
      <c r="F136" s="138"/>
      <c r="G136" s="87" t="s">
        <v>1799</v>
      </c>
      <c r="H136" s="141"/>
      <c r="I136" s="87" t="s">
        <v>1799</v>
      </c>
      <c r="J136" s="141"/>
      <c r="K136" s="141"/>
      <c r="L136" s="87" t="s">
        <v>1799</v>
      </c>
      <c r="M136" s="87"/>
      <c r="N136" s="141"/>
      <c r="O136" s="88"/>
    </row>
    <row r="137" spans="1:15" s="89" customFormat="1" ht="45.75" customHeight="1" x14ac:dyDescent="0.2">
      <c r="A137" s="711"/>
      <c r="B137" s="141" t="s">
        <v>442</v>
      </c>
      <c r="C137" s="706"/>
      <c r="D137" s="198">
        <v>108.48</v>
      </c>
      <c r="E137" s="40">
        <v>5764</v>
      </c>
      <c r="F137" s="138"/>
      <c r="G137" s="87" t="s">
        <v>1799</v>
      </c>
      <c r="H137" s="141"/>
      <c r="I137" s="87" t="s">
        <v>1799</v>
      </c>
      <c r="J137" s="141"/>
      <c r="K137" s="141"/>
      <c r="L137" s="87" t="s">
        <v>1799</v>
      </c>
      <c r="M137" s="87"/>
      <c r="N137" s="141"/>
      <c r="O137" s="88"/>
    </row>
    <row r="138" spans="1:15" s="89" customFormat="1" ht="47.25" x14ac:dyDescent="0.2">
      <c r="A138" s="150" t="s">
        <v>2631</v>
      </c>
      <c r="B138" s="141" t="s">
        <v>535</v>
      </c>
      <c r="C138" s="141" t="s">
        <v>5039</v>
      </c>
      <c r="D138" s="198">
        <v>10399.77</v>
      </c>
      <c r="E138" s="40" t="s">
        <v>644</v>
      </c>
      <c r="F138" s="138"/>
      <c r="G138" s="87" t="s">
        <v>1799</v>
      </c>
      <c r="H138" s="141"/>
      <c r="I138" s="87" t="s">
        <v>1799</v>
      </c>
      <c r="J138" s="141"/>
      <c r="K138" s="141"/>
      <c r="L138" s="87" t="s">
        <v>1799</v>
      </c>
      <c r="M138" s="87"/>
      <c r="N138" s="141"/>
      <c r="O138" s="88"/>
    </row>
    <row r="139" spans="1:15" s="89" customFormat="1" ht="47.25" x14ac:dyDescent="0.2">
      <c r="A139" s="150" t="s">
        <v>2632</v>
      </c>
      <c r="B139" s="141" t="s">
        <v>536</v>
      </c>
      <c r="C139" s="141" t="s">
        <v>5040</v>
      </c>
      <c r="D139" s="198">
        <v>8970</v>
      </c>
      <c r="E139" s="40" t="s">
        <v>645</v>
      </c>
      <c r="F139" s="138"/>
      <c r="G139" s="87" t="s">
        <v>1799</v>
      </c>
      <c r="H139" s="141"/>
      <c r="I139" s="87" t="s">
        <v>1799</v>
      </c>
      <c r="J139" s="141"/>
      <c r="K139" s="141"/>
      <c r="L139" s="87" t="s">
        <v>1799</v>
      </c>
      <c r="M139" s="87"/>
      <c r="N139" s="141"/>
      <c r="O139" s="88"/>
    </row>
    <row r="140" spans="1:15" s="89" customFormat="1" ht="39.75" customHeight="1" x14ac:dyDescent="0.2">
      <c r="A140" s="150" t="s">
        <v>2633</v>
      </c>
      <c r="B140" s="141" t="s">
        <v>537</v>
      </c>
      <c r="C140" s="141" t="s">
        <v>5041</v>
      </c>
      <c r="D140" s="198">
        <v>3600</v>
      </c>
      <c r="E140" s="40">
        <v>5766</v>
      </c>
      <c r="F140" s="138"/>
      <c r="G140" s="87" t="s">
        <v>1799</v>
      </c>
      <c r="H140" s="141"/>
      <c r="I140" s="87" t="s">
        <v>1799</v>
      </c>
      <c r="J140" s="141"/>
      <c r="K140" s="141"/>
      <c r="L140" s="87" t="s">
        <v>1799</v>
      </c>
      <c r="M140" s="87"/>
      <c r="N140" s="141"/>
      <c r="O140" s="88"/>
    </row>
    <row r="141" spans="1:15" s="89" customFormat="1" ht="39.75" customHeight="1" x14ac:dyDescent="0.2">
      <c r="A141" s="711" t="s">
        <v>2634</v>
      </c>
      <c r="B141" s="141" t="s">
        <v>220</v>
      </c>
      <c r="C141" s="706" t="s">
        <v>5042</v>
      </c>
      <c r="D141" s="198">
        <v>415</v>
      </c>
      <c r="E141" s="40">
        <v>5768</v>
      </c>
      <c r="F141" s="138"/>
      <c r="G141" s="87" t="s">
        <v>1799</v>
      </c>
      <c r="H141" s="141"/>
      <c r="I141" s="87" t="s">
        <v>1799</v>
      </c>
      <c r="J141" s="141"/>
      <c r="K141" s="141"/>
      <c r="L141" s="87" t="s">
        <v>1799</v>
      </c>
      <c r="M141" s="87"/>
      <c r="N141" s="141"/>
      <c r="O141" s="88"/>
    </row>
    <row r="142" spans="1:15" s="89" customFormat="1" ht="39.75" customHeight="1" x14ac:dyDescent="0.2">
      <c r="A142" s="711"/>
      <c r="B142" s="141" t="s">
        <v>110</v>
      </c>
      <c r="C142" s="706"/>
      <c r="D142" s="198">
        <v>4890</v>
      </c>
      <c r="E142" s="40">
        <v>5767</v>
      </c>
      <c r="F142" s="138"/>
      <c r="G142" s="87" t="s">
        <v>1799</v>
      </c>
      <c r="H142" s="141"/>
      <c r="I142" s="87" t="s">
        <v>1799</v>
      </c>
      <c r="J142" s="141"/>
      <c r="K142" s="141"/>
      <c r="L142" s="87" t="s">
        <v>1799</v>
      </c>
      <c r="M142" s="87"/>
      <c r="N142" s="141"/>
      <c r="O142" s="88"/>
    </row>
    <row r="143" spans="1:15" s="89" customFormat="1" ht="39.75" customHeight="1" x14ac:dyDescent="0.2">
      <c r="A143" s="150" t="s">
        <v>2635</v>
      </c>
      <c r="B143" s="141" t="s">
        <v>538</v>
      </c>
      <c r="C143" s="141" t="s">
        <v>5043</v>
      </c>
      <c r="D143" s="198">
        <v>1102.8800000000001</v>
      </c>
      <c r="E143" s="40">
        <v>5769</v>
      </c>
      <c r="F143" s="138"/>
      <c r="G143" s="87" t="s">
        <v>1799</v>
      </c>
      <c r="H143" s="141"/>
      <c r="I143" s="87" t="s">
        <v>1799</v>
      </c>
      <c r="J143" s="141"/>
      <c r="K143" s="141"/>
      <c r="L143" s="87" t="s">
        <v>1799</v>
      </c>
      <c r="M143" s="87"/>
      <c r="N143" s="141"/>
      <c r="O143" s="88"/>
    </row>
    <row r="144" spans="1:15" s="89" customFormat="1" ht="39.75" customHeight="1" x14ac:dyDescent="0.2">
      <c r="A144" s="711" t="s">
        <v>2636</v>
      </c>
      <c r="B144" s="141" t="s">
        <v>441</v>
      </c>
      <c r="C144" s="706" t="s">
        <v>5044</v>
      </c>
      <c r="D144" s="198">
        <v>244.08</v>
      </c>
      <c r="E144" s="40">
        <v>5770</v>
      </c>
      <c r="F144" s="138"/>
      <c r="G144" s="87" t="s">
        <v>1799</v>
      </c>
      <c r="H144" s="141"/>
      <c r="I144" s="87" t="s">
        <v>1799</v>
      </c>
      <c r="J144" s="141"/>
      <c r="K144" s="141"/>
      <c r="L144" s="87" t="s">
        <v>1799</v>
      </c>
      <c r="M144" s="87"/>
      <c r="N144" s="141"/>
      <c r="O144" s="88"/>
    </row>
    <row r="145" spans="1:15" s="89" customFormat="1" ht="39.75" customHeight="1" x14ac:dyDescent="0.2">
      <c r="A145" s="711"/>
      <c r="B145" s="141" t="s">
        <v>443</v>
      </c>
      <c r="C145" s="706"/>
      <c r="D145" s="198">
        <v>162.72</v>
      </c>
      <c r="E145" s="40">
        <v>5771</v>
      </c>
      <c r="F145" s="138"/>
      <c r="G145" s="87" t="s">
        <v>1799</v>
      </c>
      <c r="H145" s="141"/>
      <c r="I145" s="87" t="s">
        <v>1799</v>
      </c>
      <c r="J145" s="141"/>
      <c r="K145" s="141"/>
      <c r="L145" s="87" t="s">
        <v>1799</v>
      </c>
      <c r="M145" s="87"/>
      <c r="N145" s="141"/>
      <c r="O145" s="88"/>
    </row>
    <row r="146" spans="1:15" s="89" customFormat="1" ht="39.75" customHeight="1" x14ac:dyDescent="0.2">
      <c r="A146" s="711" t="s">
        <v>2637</v>
      </c>
      <c r="B146" s="141" t="s">
        <v>94</v>
      </c>
      <c r="C146" s="706" t="s">
        <v>5079</v>
      </c>
      <c r="D146" s="198">
        <v>515</v>
      </c>
      <c r="E146" s="40">
        <v>5772</v>
      </c>
      <c r="F146" s="138"/>
      <c r="G146" s="87" t="s">
        <v>1799</v>
      </c>
      <c r="H146" s="141"/>
      <c r="I146" s="87" t="s">
        <v>1799</v>
      </c>
      <c r="J146" s="141"/>
      <c r="K146" s="141"/>
      <c r="L146" s="87" t="s">
        <v>1799</v>
      </c>
      <c r="M146" s="87"/>
      <c r="N146" s="141"/>
      <c r="O146" s="88"/>
    </row>
    <row r="147" spans="1:15" s="89" customFormat="1" ht="39.75" customHeight="1" x14ac:dyDescent="0.2">
      <c r="A147" s="711"/>
      <c r="B147" s="141" t="s">
        <v>195</v>
      </c>
      <c r="C147" s="706"/>
      <c r="D147" s="198">
        <v>240</v>
      </c>
      <c r="E147" s="40">
        <v>5773</v>
      </c>
      <c r="F147" s="138"/>
      <c r="G147" s="87" t="s">
        <v>1799</v>
      </c>
      <c r="H147" s="141"/>
      <c r="I147" s="87" t="s">
        <v>1799</v>
      </c>
      <c r="J147" s="141"/>
      <c r="K147" s="141"/>
      <c r="L147" s="87" t="s">
        <v>1799</v>
      </c>
      <c r="M147" s="87"/>
      <c r="N147" s="141"/>
      <c r="O147" s="88"/>
    </row>
    <row r="148" spans="1:15" s="89" customFormat="1" ht="39.75" customHeight="1" x14ac:dyDescent="0.2">
      <c r="A148" s="711" t="s">
        <v>2638</v>
      </c>
      <c r="B148" s="141" t="s">
        <v>441</v>
      </c>
      <c r="C148" s="706" t="s">
        <v>5002</v>
      </c>
      <c r="D148" s="198">
        <v>169.5</v>
      </c>
      <c r="E148" s="40">
        <v>5774</v>
      </c>
      <c r="F148" s="138"/>
      <c r="G148" s="87" t="s">
        <v>1799</v>
      </c>
      <c r="H148" s="141"/>
      <c r="I148" s="87" t="s">
        <v>1799</v>
      </c>
      <c r="J148" s="141"/>
      <c r="K148" s="141"/>
      <c r="L148" s="87" t="s">
        <v>1799</v>
      </c>
      <c r="M148" s="87"/>
      <c r="N148" s="141"/>
      <c r="O148" s="88"/>
    </row>
    <row r="149" spans="1:15" s="89" customFormat="1" ht="39.75" customHeight="1" x14ac:dyDescent="0.2">
      <c r="A149" s="711"/>
      <c r="B149" s="141" t="s">
        <v>442</v>
      </c>
      <c r="C149" s="706"/>
      <c r="D149" s="198">
        <v>108.48</v>
      </c>
      <c r="E149" s="40">
        <v>5775</v>
      </c>
      <c r="F149" s="138"/>
      <c r="G149" s="87" t="s">
        <v>1799</v>
      </c>
      <c r="H149" s="141"/>
      <c r="I149" s="87" t="s">
        <v>1799</v>
      </c>
      <c r="J149" s="141"/>
      <c r="K149" s="141"/>
      <c r="L149" s="87" t="s">
        <v>1799</v>
      </c>
      <c r="M149" s="87"/>
      <c r="N149" s="141"/>
      <c r="O149" s="88"/>
    </row>
    <row r="150" spans="1:15" s="89" customFormat="1" ht="39.75" customHeight="1" x14ac:dyDescent="0.2">
      <c r="A150" s="150" t="s">
        <v>2639</v>
      </c>
      <c r="B150" s="141" t="s">
        <v>539</v>
      </c>
      <c r="C150" s="141" t="s">
        <v>5046</v>
      </c>
      <c r="D150" s="198">
        <v>425</v>
      </c>
      <c r="E150" s="40">
        <v>5776</v>
      </c>
      <c r="F150" s="138"/>
      <c r="G150" s="87" t="s">
        <v>1799</v>
      </c>
      <c r="H150" s="141"/>
      <c r="I150" s="87" t="s">
        <v>1799</v>
      </c>
      <c r="J150" s="141"/>
      <c r="K150" s="141"/>
      <c r="L150" s="87" t="s">
        <v>1799</v>
      </c>
      <c r="M150" s="87"/>
      <c r="N150" s="141"/>
      <c r="O150" s="88"/>
    </row>
    <row r="151" spans="1:15" s="89" customFormat="1" ht="39.75" customHeight="1" x14ac:dyDescent="0.2">
      <c r="A151" s="150" t="s">
        <v>2640</v>
      </c>
      <c r="B151" s="141" t="s">
        <v>540</v>
      </c>
      <c r="C151" s="141" t="s">
        <v>5045</v>
      </c>
      <c r="D151" s="198">
        <v>188</v>
      </c>
      <c r="E151" s="40">
        <v>5777</v>
      </c>
      <c r="F151" s="138"/>
      <c r="G151" s="87" t="s">
        <v>1799</v>
      </c>
      <c r="H151" s="141"/>
      <c r="I151" s="87" t="s">
        <v>1799</v>
      </c>
      <c r="J151" s="141"/>
      <c r="K151" s="141"/>
      <c r="L151" s="87" t="s">
        <v>1799</v>
      </c>
      <c r="M151" s="87"/>
      <c r="N151" s="141"/>
      <c r="O151" s="88"/>
    </row>
    <row r="152" spans="1:15" s="89" customFormat="1" ht="39.75" customHeight="1" x14ac:dyDescent="0.2">
      <c r="A152" s="150" t="s">
        <v>2641</v>
      </c>
      <c r="B152" s="141" t="s">
        <v>541</v>
      </c>
      <c r="C152" s="141" t="s">
        <v>5080</v>
      </c>
      <c r="D152" s="198">
        <v>922.85</v>
      </c>
      <c r="E152" s="40">
        <v>5780</v>
      </c>
      <c r="F152" s="138"/>
      <c r="G152" s="87" t="s">
        <v>1799</v>
      </c>
      <c r="H152" s="141"/>
      <c r="I152" s="87" t="s">
        <v>1799</v>
      </c>
      <c r="J152" s="141"/>
      <c r="K152" s="141"/>
      <c r="L152" s="87" t="s">
        <v>1799</v>
      </c>
      <c r="M152" s="87"/>
      <c r="N152" s="141"/>
      <c r="O152" s="88"/>
    </row>
    <row r="153" spans="1:15" s="89" customFormat="1" ht="51.75" customHeight="1" x14ac:dyDescent="0.2">
      <c r="A153" s="711" t="s">
        <v>2642</v>
      </c>
      <c r="B153" s="141" t="s">
        <v>443</v>
      </c>
      <c r="C153" s="706" t="s">
        <v>5047</v>
      </c>
      <c r="D153" s="198">
        <v>226</v>
      </c>
      <c r="E153" s="40">
        <v>5785</v>
      </c>
      <c r="F153" s="138"/>
      <c r="G153" s="87" t="s">
        <v>1799</v>
      </c>
      <c r="H153" s="141"/>
      <c r="I153" s="87" t="s">
        <v>1799</v>
      </c>
      <c r="J153" s="141"/>
      <c r="K153" s="141"/>
      <c r="L153" s="87" t="s">
        <v>1799</v>
      </c>
      <c r="M153" s="87"/>
      <c r="N153" s="141"/>
      <c r="O153" s="88"/>
    </row>
    <row r="154" spans="1:15" s="89" customFormat="1" ht="51.75" customHeight="1" x14ac:dyDescent="0.2">
      <c r="A154" s="711"/>
      <c r="B154" s="141" t="s">
        <v>445</v>
      </c>
      <c r="C154" s="706"/>
      <c r="D154" s="198">
        <v>176.83</v>
      </c>
      <c r="E154" s="40">
        <v>5781</v>
      </c>
      <c r="F154" s="138"/>
      <c r="G154" s="87" t="s">
        <v>1799</v>
      </c>
      <c r="H154" s="141"/>
      <c r="I154" s="87" t="s">
        <v>1799</v>
      </c>
      <c r="J154" s="141"/>
      <c r="K154" s="141"/>
      <c r="L154" s="87" t="s">
        <v>1799</v>
      </c>
      <c r="M154" s="87"/>
      <c r="N154" s="141"/>
      <c r="O154" s="88"/>
    </row>
    <row r="155" spans="1:15" s="89" customFormat="1" ht="52.5" customHeight="1" x14ac:dyDescent="0.2">
      <c r="A155" s="150" t="s">
        <v>2643</v>
      </c>
      <c r="B155" s="141" t="s">
        <v>542</v>
      </c>
      <c r="C155" s="141" t="s">
        <v>5048</v>
      </c>
      <c r="D155" s="198">
        <v>1728.3</v>
      </c>
      <c r="E155" s="40">
        <v>5786</v>
      </c>
      <c r="F155" s="138"/>
      <c r="G155" s="87" t="s">
        <v>1799</v>
      </c>
      <c r="H155" s="141"/>
      <c r="I155" s="87" t="s">
        <v>1799</v>
      </c>
      <c r="J155" s="141"/>
      <c r="K155" s="141"/>
      <c r="L155" s="87" t="s">
        <v>1799</v>
      </c>
      <c r="M155" s="87"/>
      <c r="N155" s="141"/>
      <c r="O155" s="88"/>
    </row>
    <row r="156" spans="1:15" s="89" customFormat="1" ht="32.25" customHeight="1" x14ac:dyDescent="0.2">
      <c r="A156" s="711" t="s">
        <v>2644</v>
      </c>
      <c r="B156" s="141" t="s">
        <v>543</v>
      </c>
      <c r="C156" s="706" t="s">
        <v>5049</v>
      </c>
      <c r="D156" s="198">
        <v>906</v>
      </c>
      <c r="E156" s="40">
        <v>5784</v>
      </c>
      <c r="F156" s="138"/>
      <c r="G156" s="87" t="s">
        <v>1799</v>
      </c>
      <c r="H156" s="141"/>
      <c r="I156" s="87" t="s">
        <v>1799</v>
      </c>
      <c r="J156" s="141"/>
      <c r="K156" s="141"/>
      <c r="L156" s="87"/>
      <c r="M156" s="87" t="s">
        <v>1799</v>
      </c>
      <c r="N156" s="141"/>
      <c r="O156" s="88"/>
    </row>
    <row r="157" spans="1:15" s="89" customFormat="1" ht="32.25" customHeight="1" x14ac:dyDescent="0.2">
      <c r="A157" s="711"/>
      <c r="B157" s="141" t="s">
        <v>544</v>
      </c>
      <c r="C157" s="706"/>
      <c r="D157" s="198">
        <v>3792.75</v>
      </c>
      <c r="E157" s="40">
        <v>5783</v>
      </c>
      <c r="F157" s="138"/>
      <c r="G157" s="87" t="s">
        <v>1799</v>
      </c>
      <c r="H157" s="141"/>
      <c r="I157" s="87" t="s">
        <v>1799</v>
      </c>
      <c r="J157" s="141"/>
      <c r="K157" s="141"/>
      <c r="L157" s="87"/>
      <c r="M157" s="87" t="s">
        <v>1799</v>
      </c>
      <c r="N157" s="141"/>
      <c r="O157" s="88"/>
    </row>
    <row r="158" spans="1:15" s="89" customFormat="1" ht="32.25" customHeight="1" x14ac:dyDescent="0.2">
      <c r="A158" s="711"/>
      <c r="B158" s="141" t="s">
        <v>545</v>
      </c>
      <c r="C158" s="706"/>
      <c r="D158" s="198">
        <v>1274.3</v>
      </c>
      <c r="E158" s="40">
        <v>5782</v>
      </c>
      <c r="F158" s="138"/>
      <c r="G158" s="87" t="s">
        <v>1799</v>
      </c>
      <c r="H158" s="141"/>
      <c r="I158" s="87" t="s">
        <v>1799</v>
      </c>
      <c r="J158" s="141"/>
      <c r="K158" s="141"/>
      <c r="L158" s="87"/>
      <c r="M158" s="87" t="s">
        <v>1799</v>
      </c>
      <c r="N158" s="141"/>
      <c r="O158" s="88"/>
    </row>
    <row r="159" spans="1:15" s="89" customFormat="1" ht="45" customHeight="1" x14ac:dyDescent="0.2">
      <c r="A159" s="150" t="s">
        <v>2645</v>
      </c>
      <c r="B159" s="141" t="s">
        <v>546</v>
      </c>
      <c r="C159" s="141" t="s">
        <v>5050</v>
      </c>
      <c r="D159" s="198">
        <v>1661.35</v>
      </c>
      <c r="E159" s="40">
        <v>5791</v>
      </c>
      <c r="F159" s="138"/>
      <c r="G159" s="87" t="s">
        <v>1799</v>
      </c>
      <c r="H159" s="141"/>
      <c r="I159" s="87" t="s">
        <v>1799</v>
      </c>
      <c r="J159" s="141"/>
      <c r="K159" s="141"/>
      <c r="L159" s="87"/>
      <c r="M159" s="87" t="s">
        <v>1799</v>
      </c>
      <c r="N159" s="141"/>
      <c r="O159" s="88"/>
    </row>
    <row r="160" spans="1:15" s="89" customFormat="1" ht="34.5" customHeight="1" x14ac:dyDescent="0.2">
      <c r="A160" s="711" t="s">
        <v>2646</v>
      </c>
      <c r="B160" s="141" t="s">
        <v>547</v>
      </c>
      <c r="C160" s="706" t="s">
        <v>3540</v>
      </c>
      <c r="D160" s="198">
        <v>1392.24</v>
      </c>
      <c r="E160" s="40">
        <v>5788</v>
      </c>
      <c r="F160" s="138"/>
      <c r="G160" s="87" t="s">
        <v>1799</v>
      </c>
      <c r="H160" s="141"/>
      <c r="I160" s="87" t="s">
        <v>1799</v>
      </c>
      <c r="J160" s="141"/>
      <c r="K160" s="141"/>
      <c r="L160" s="87"/>
      <c r="M160" s="87" t="s">
        <v>1799</v>
      </c>
      <c r="N160" s="141"/>
      <c r="O160" s="88"/>
    </row>
    <row r="161" spans="1:15" s="89" customFormat="1" ht="34.5" customHeight="1" x14ac:dyDescent="0.2">
      <c r="A161" s="711"/>
      <c r="B161" s="141" t="s">
        <v>548</v>
      </c>
      <c r="C161" s="706"/>
      <c r="D161" s="198">
        <v>220</v>
      </c>
      <c r="E161" s="40">
        <v>5789</v>
      </c>
      <c r="F161" s="138"/>
      <c r="G161" s="87" t="s">
        <v>1799</v>
      </c>
      <c r="H161" s="141"/>
      <c r="I161" s="87" t="s">
        <v>1799</v>
      </c>
      <c r="J161" s="141"/>
      <c r="K161" s="141"/>
      <c r="L161" s="87"/>
      <c r="M161" s="87" t="s">
        <v>1799</v>
      </c>
      <c r="N161" s="141"/>
      <c r="O161" s="88"/>
    </row>
    <row r="162" spans="1:15" s="89" customFormat="1" ht="52.5" customHeight="1" x14ac:dyDescent="0.2">
      <c r="A162" s="150" t="s">
        <v>2647</v>
      </c>
      <c r="B162" s="141" t="s">
        <v>549</v>
      </c>
      <c r="C162" s="141" t="s">
        <v>5051</v>
      </c>
      <c r="D162" s="198">
        <v>4895.16</v>
      </c>
      <c r="E162" s="40">
        <v>5790</v>
      </c>
      <c r="F162" s="138"/>
      <c r="G162" s="87" t="s">
        <v>1799</v>
      </c>
      <c r="H162" s="141"/>
      <c r="I162" s="87" t="s">
        <v>1799</v>
      </c>
      <c r="J162" s="141"/>
      <c r="K162" s="141"/>
      <c r="L162" s="87" t="s">
        <v>1799</v>
      </c>
      <c r="M162" s="87"/>
      <c r="N162" s="141"/>
      <c r="O162" s="88"/>
    </row>
    <row r="163" spans="1:15" s="89" customFormat="1" ht="27.75" customHeight="1" x14ac:dyDescent="0.2">
      <c r="A163" s="711" t="s">
        <v>2648</v>
      </c>
      <c r="B163" s="141" t="s">
        <v>442</v>
      </c>
      <c r="C163" s="706" t="s">
        <v>5052</v>
      </c>
      <c r="D163" s="198">
        <v>189.84</v>
      </c>
      <c r="E163" s="40">
        <v>5793</v>
      </c>
      <c r="F163" s="138"/>
      <c r="G163" s="87" t="s">
        <v>1799</v>
      </c>
      <c r="H163" s="141"/>
      <c r="I163" s="87" t="s">
        <v>1799</v>
      </c>
      <c r="J163" s="141"/>
      <c r="K163" s="141"/>
      <c r="L163" s="87" t="s">
        <v>1799</v>
      </c>
      <c r="M163" s="87"/>
      <c r="N163" s="141"/>
      <c r="O163" s="88"/>
    </row>
    <row r="164" spans="1:15" s="89" customFormat="1" ht="27.75" customHeight="1" x14ac:dyDescent="0.2">
      <c r="A164" s="711"/>
      <c r="B164" s="141" t="s">
        <v>443</v>
      </c>
      <c r="C164" s="706"/>
      <c r="D164" s="198">
        <v>296.63</v>
      </c>
      <c r="E164" s="40">
        <v>5792</v>
      </c>
      <c r="F164" s="138"/>
      <c r="G164" s="87" t="s">
        <v>1799</v>
      </c>
      <c r="H164" s="141"/>
      <c r="I164" s="87" t="s">
        <v>1799</v>
      </c>
      <c r="J164" s="141"/>
      <c r="K164" s="141"/>
      <c r="L164" s="87" t="s">
        <v>1799</v>
      </c>
      <c r="M164" s="87"/>
      <c r="N164" s="141"/>
      <c r="O164" s="88"/>
    </row>
    <row r="165" spans="1:15" s="89" customFormat="1" ht="33.75" customHeight="1" x14ac:dyDescent="0.2">
      <c r="A165" s="711" t="s">
        <v>2649</v>
      </c>
      <c r="B165" s="141" t="s">
        <v>441</v>
      </c>
      <c r="C165" s="706" t="s">
        <v>3541</v>
      </c>
      <c r="D165" s="198">
        <v>213.57</v>
      </c>
      <c r="E165" s="40">
        <v>5798</v>
      </c>
      <c r="F165" s="138"/>
      <c r="G165" s="87" t="s">
        <v>1799</v>
      </c>
      <c r="H165" s="141"/>
      <c r="I165" s="87" t="s">
        <v>1799</v>
      </c>
      <c r="J165" s="141"/>
      <c r="K165" s="141"/>
      <c r="L165" s="87" t="s">
        <v>1799</v>
      </c>
      <c r="M165" s="87"/>
      <c r="N165" s="141"/>
      <c r="O165" s="88"/>
    </row>
    <row r="166" spans="1:15" s="89" customFormat="1" ht="33.75" customHeight="1" x14ac:dyDescent="0.2">
      <c r="A166" s="711"/>
      <c r="B166" s="141" t="s">
        <v>443</v>
      </c>
      <c r="C166" s="706"/>
      <c r="D166" s="198">
        <v>142.38</v>
      </c>
      <c r="E166" s="40">
        <v>5797</v>
      </c>
      <c r="F166" s="138"/>
      <c r="G166" s="87" t="s">
        <v>1799</v>
      </c>
      <c r="H166" s="141"/>
      <c r="I166" s="87" t="s">
        <v>1799</v>
      </c>
      <c r="J166" s="141"/>
      <c r="K166" s="141"/>
      <c r="L166" s="87" t="s">
        <v>1799</v>
      </c>
      <c r="M166" s="87"/>
      <c r="N166" s="141"/>
      <c r="O166" s="88"/>
    </row>
    <row r="167" spans="1:15" s="89" customFormat="1" ht="37.5" customHeight="1" x14ac:dyDescent="0.2">
      <c r="A167" s="150" t="s">
        <v>2650</v>
      </c>
      <c r="B167" s="141" t="s">
        <v>550</v>
      </c>
      <c r="C167" s="141" t="s">
        <v>5054</v>
      </c>
      <c r="D167" s="198">
        <v>214.39</v>
      </c>
      <c r="E167" s="40">
        <v>5796</v>
      </c>
      <c r="F167" s="138"/>
      <c r="G167" s="87" t="s">
        <v>1799</v>
      </c>
      <c r="H167" s="141"/>
      <c r="I167" s="87" t="s">
        <v>1799</v>
      </c>
      <c r="J167" s="141"/>
      <c r="K167" s="141"/>
      <c r="L167" s="87" t="s">
        <v>1799</v>
      </c>
      <c r="M167" s="87"/>
      <c r="N167" s="141"/>
      <c r="O167" s="88"/>
    </row>
    <row r="168" spans="1:15" s="89" customFormat="1" ht="38.25" customHeight="1" x14ac:dyDescent="0.2">
      <c r="A168" s="711" t="s">
        <v>2651</v>
      </c>
      <c r="B168" s="141" t="s">
        <v>446</v>
      </c>
      <c r="C168" s="706" t="s">
        <v>5055</v>
      </c>
      <c r="D168" s="198">
        <v>600</v>
      </c>
      <c r="E168" s="40">
        <v>5795</v>
      </c>
      <c r="F168" s="138"/>
      <c r="G168" s="87" t="s">
        <v>1799</v>
      </c>
      <c r="H168" s="141"/>
      <c r="I168" s="87" t="s">
        <v>1799</v>
      </c>
      <c r="J168" s="141"/>
      <c r="K168" s="141"/>
      <c r="L168" s="87" t="s">
        <v>1799</v>
      </c>
      <c r="M168" s="87"/>
      <c r="N168" s="141"/>
      <c r="O168" s="88"/>
    </row>
    <row r="169" spans="1:15" s="89" customFormat="1" ht="38.25" customHeight="1" x14ac:dyDescent="0.2">
      <c r="A169" s="711"/>
      <c r="B169" s="141" t="s">
        <v>551</v>
      </c>
      <c r="C169" s="706"/>
      <c r="D169" s="198">
        <v>900</v>
      </c>
      <c r="E169" s="40">
        <v>5794</v>
      </c>
      <c r="F169" s="138"/>
      <c r="G169" s="87" t="s">
        <v>1799</v>
      </c>
      <c r="H169" s="141"/>
      <c r="I169" s="87" t="s">
        <v>1799</v>
      </c>
      <c r="J169" s="141"/>
      <c r="K169" s="141"/>
      <c r="L169" s="87" t="s">
        <v>1799</v>
      </c>
      <c r="M169" s="87"/>
      <c r="N169" s="141"/>
      <c r="O169" s="88"/>
    </row>
    <row r="170" spans="1:15" s="89" customFormat="1" ht="63" customHeight="1" x14ac:dyDescent="0.2">
      <c r="A170" s="150" t="s">
        <v>2652</v>
      </c>
      <c r="B170" s="141" t="s">
        <v>497</v>
      </c>
      <c r="C170" s="141" t="s">
        <v>5081</v>
      </c>
      <c r="D170" s="198">
        <v>2400</v>
      </c>
      <c r="E170" s="40">
        <v>5801</v>
      </c>
      <c r="F170" s="138"/>
      <c r="G170" s="87" t="s">
        <v>1799</v>
      </c>
      <c r="H170" s="141"/>
      <c r="I170" s="87" t="s">
        <v>1799</v>
      </c>
      <c r="J170" s="141"/>
      <c r="K170" s="141"/>
      <c r="L170" s="87" t="s">
        <v>1799</v>
      </c>
      <c r="M170" s="87"/>
      <c r="N170" s="141"/>
      <c r="O170" s="88"/>
    </row>
    <row r="171" spans="1:15" s="89" customFormat="1" ht="52.5" customHeight="1" x14ac:dyDescent="0.2">
      <c r="A171" s="150" t="s">
        <v>2653</v>
      </c>
      <c r="B171" s="141" t="s">
        <v>552</v>
      </c>
      <c r="C171" s="141" t="s">
        <v>5056</v>
      </c>
      <c r="D171" s="198">
        <v>1995</v>
      </c>
      <c r="E171" s="40">
        <v>5799</v>
      </c>
      <c r="F171" s="138"/>
      <c r="G171" s="87" t="s">
        <v>1799</v>
      </c>
      <c r="H171" s="141"/>
      <c r="I171" s="87" t="s">
        <v>1799</v>
      </c>
      <c r="J171" s="141"/>
      <c r="K171" s="141"/>
      <c r="L171" s="87"/>
      <c r="M171" s="87" t="s">
        <v>1799</v>
      </c>
      <c r="N171" s="141"/>
      <c r="O171" s="88"/>
    </row>
    <row r="172" spans="1:15" s="89" customFormat="1" ht="28.5" customHeight="1" x14ac:dyDescent="0.2">
      <c r="A172" s="711" t="s">
        <v>2654</v>
      </c>
      <c r="B172" s="141" t="s">
        <v>553</v>
      </c>
      <c r="C172" s="706" t="s">
        <v>5057</v>
      </c>
      <c r="D172" s="198">
        <v>4564.18</v>
      </c>
      <c r="E172" s="40">
        <v>5804</v>
      </c>
      <c r="F172" s="138"/>
      <c r="G172" s="87" t="s">
        <v>1799</v>
      </c>
      <c r="H172" s="141"/>
      <c r="I172" s="87" t="s">
        <v>1799</v>
      </c>
      <c r="J172" s="141"/>
      <c r="K172" s="141"/>
      <c r="L172" s="87"/>
      <c r="M172" s="87" t="s">
        <v>1799</v>
      </c>
      <c r="N172" s="141"/>
      <c r="O172" s="88"/>
    </row>
    <row r="173" spans="1:15" s="89" customFormat="1" ht="28.5" customHeight="1" x14ac:dyDescent="0.2">
      <c r="A173" s="711"/>
      <c r="B173" s="141" t="s">
        <v>174</v>
      </c>
      <c r="C173" s="706"/>
      <c r="D173" s="198">
        <v>40</v>
      </c>
      <c r="E173" s="40">
        <v>5803</v>
      </c>
      <c r="F173" s="138"/>
      <c r="G173" s="87" t="s">
        <v>1799</v>
      </c>
      <c r="H173" s="141"/>
      <c r="I173" s="87" t="s">
        <v>1799</v>
      </c>
      <c r="J173" s="141"/>
      <c r="K173" s="141"/>
      <c r="L173" s="87"/>
      <c r="M173" s="87" t="s">
        <v>1799</v>
      </c>
      <c r="N173" s="141"/>
      <c r="O173" s="88"/>
    </row>
    <row r="174" spans="1:15" s="89" customFormat="1" ht="28.5" customHeight="1" x14ac:dyDescent="0.2">
      <c r="A174" s="711"/>
      <c r="B174" s="141" t="s">
        <v>452</v>
      </c>
      <c r="C174" s="706"/>
      <c r="D174" s="198">
        <v>3076.56</v>
      </c>
      <c r="E174" s="40">
        <v>5802</v>
      </c>
      <c r="F174" s="138"/>
      <c r="G174" s="87" t="s">
        <v>1799</v>
      </c>
      <c r="H174" s="141"/>
      <c r="I174" s="87" t="s">
        <v>1799</v>
      </c>
      <c r="J174" s="141"/>
      <c r="K174" s="141"/>
      <c r="L174" s="87"/>
      <c r="M174" s="87" t="s">
        <v>1799</v>
      </c>
      <c r="N174" s="141"/>
      <c r="O174" s="88"/>
    </row>
    <row r="175" spans="1:15" s="89" customFormat="1" ht="46.5" customHeight="1" x14ac:dyDescent="0.2">
      <c r="A175" s="150" t="s">
        <v>2655</v>
      </c>
      <c r="B175" s="141" t="s">
        <v>554</v>
      </c>
      <c r="C175" s="141" t="s">
        <v>5082</v>
      </c>
      <c r="D175" s="198">
        <v>2100</v>
      </c>
      <c r="E175" s="40">
        <v>5805</v>
      </c>
      <c r="F175" s="138"/>
      <c r="G175" s="87" t="s">
        <v>1799</v>
      </c>
      <c r="H175" s="141"/>
      <c r="I175" s="87" t="s">
        <v>1799</v>
      </c>
      <c r="J175" s="141"/>
      <c r="K175" s="141"/>
      <c r="L175" s="87"/>
      <c r="M175" s="87" t="s">
        <v>1799</v>
      </c>
      <c r="N175" s="141"/>
      <c r="O175" s="88"/>
    </row>
    <row r="176" spans="1:15" s="89" customFormat="1" ht="47.25" x14ac:dyDescent="0.2">
      <c r="A176" s="150" t="s">
        <v>2656</v>
      </c>
      <c r="B176" s="141" t="s">
        <v>89</v>
      </c>
      <c r="C176" s="285" t="s">
        <v>5058</v>
      </c>
      <c r="D176" s="198">
        <v>13540</v>
      </c>
      <c r="E176" s="40" t="s">
        <v>646</v>
      </c>
      <c r="F176" s="138"/>
      <c r="G176" s="87" t="s">
        <v>1799</v>
      </c>
      <c r="H176" s="141"/>
      <c r="I176" s="87" t="s">
        <v>1799</v>
      </c>
      <c r="J176" s="141"/>
      <c r="K176" s="141"/>
      <c r="L176" s="87"/>
      <c r="M176" s="87" t="s">
        <v>1799</v>
      </c>
      <c r="N176" s="141"/>
      <c r="O176" s="88"/>
    </row>
    <row r="177" spans="1:15" s="89" customFormat="1" ht="34.5" customHeight="1" x14ac:dyDescent="0.2">
      <c r="A177" s="711" t="s">
        <v>2657</v>
      </c>
      <c r="B177" s="141" t="s">
        <v>459</v>
      </c>
      <c r="C177" s="706" t="s">
        <v>5059</v>
      </c>
      <c r="D177" s="198">
        <v>8000</v>
      </c>
      <c r="E177" s="40">
        <v>5807</v>
      </c>
      <c r="F177" s="138"/>
      <c r="G177" s="87" t="s">
        <v>1799</v>
      </c>
      <c r="H177" s="141"/>
      <c r="I177" s="87" t="s">
        <v>1799</v>
      </c>
      <c r="J177" s="141"/>
      <c r="K177" s="141"/>
      <c r="L177" s="87"/>
      <c r="M177" s="87" t="s">
        <v>1799</v>
      </c>
      <c r="N177" s="141"/>
      <c r="O177" s="88"/>
    </row>
    <row r="178" spans="1:15" s="89" customFormat="1" ht="34.5" customHeight="1" x14ac:dyDescent="0.2">
      <c r="A178" s="711"/>
      <c r="B178" s="141" t="s">
        <v>469</v>
      </c>
      <c r="C178" s="706"/>
      <c r="D178" s="198">
        <v>6000</v>
      </c>
      <c r="E178" s="40">
        <v>5806</v>
      </c>
      <c r="F178" s="138"/>
      <c r="G178" s="87" t="s">
        <v>1799</v>
      </c>
      <c r="H178" s="141"/>
      <c r="I178" s="87" t="s">
        <v>1799</v>
      </c>
      <c r="J178" s="141"/>
      <c r="K178" s="141"/>
      <c r="L178" s="87" t="s">
        <v>1799</v>
      </c>
      <c r="M178" s="87"/>
      <c r="N178" s="141"/>
      <c r="O178" s="88"/>
    </row>
    <row r="179" spans="1:15" s="89" customFormat="1" ht="31.5" customHeight="1" x14ac:dyDescent="0.2">
      <c r="A179" s="711" t="s">
        <v>2658</v>
      </c>
      <c r="B179" s="141" t="s">
        <v>635</v>
      </c>
      <c r="C179" s="706" t="s">
        <v>5060</v>
      </c>
      <c r="D179" s="198">
        <v>2938</v>
      </c>
      <c r="E179" s="40">
        <v>5812</v>
      </c>
      <c r="F179" s="138"/>
      <c r="G179" s="87" t="s">
        <v>1799</v>
      </c>
      <c r="H179" s="141"/>
      <c r="I179" s="87" t="s">
        <v>1799</v>
      </c>
      <c r="J179" s="141"/>
      <c r="K179" s="141"/>
      <c r="L179" s="87" t="s">
        <v>1799</v>
      </c>
      <c r="M179" s="87"/>
      <c r="N179" s="141"/>
      <c r="O179" s="88"/>
    </row>
    <row r="180" spans="1:15" s="89" customFormat="1" ht="31.5" customHeight="1" x14ac:dyDescent="0.2">
      <c r="A180" s="711"/>
      <c r="B180" s="141" t="s">
        <v>636</v>
      </c>
      <c r="C180" s="706"/>
      <c r="D180" s="198">
        <v>330</v>
      </c>
      <c r="E180" s="40">
        <v>5810</v>
      </c>
      <c r="F180" s="138"/>
      <c r="G180" s="87" t="s">
        <v>1799</v>
      </c>
      <c r="H180" s="141"/>
      <c r="I180" s="87" t="s">
        <v>1799</v>
      </c>
      <c r="J180" s="141"/>
      <c r="K180" s="141"/>
      <c r="L180" s="87" t="s">
        <v>1799</v>
      </c>
      <c r="M180" s="87"/>
      <c r="N180" s="141"/>
      <c r="O180" s="88"/>
    </row>
    <row r="181" spans="1:15" s="89" customFormat="1" ht="31.5" customHeight="1" x14ac:dyDescent="0.2">
      <c r="A181" s="711"/>
      <c r="B181" s="141" t="s">
        <v>637</v>
      </c>
      <c r="C181" s="706"/>
      <c r="D181" s="198">
        <v>4569</v>
      </c>
      <c r="E181" s="40">
        <v>5809</v>
      </c>
      <c r="F181" s="138"/>
      <c r="G181" s="87" t="s">
        <v>1799</v>
      </c>
      <c r="H181" s="141"/>
      <c r="I181" s="87" t="s">
        <v>1799</v>
      </c>
      <c r="J181" s="141"/>
      <c r="K181" s="141"/>
      <c r="L181" s="87"/>
      <c r="M181" s="87" t="s">
        <v>1799</v>
      </c>
      <c r="N181" s="141"/>
      <c r="O181" s="88"/>
    </row>
    <row r="182" spans="1:15" s="89" customFormat="1" ht="31.5" customHeight="1" x14ac:dyDescent="0.2">
      <c r="A182" s="711"/>
      <c r="B182" s="141" t="s">
        <v>638</v>
      </c>
      <c r="C182" s="706"/>
      <c r="D182" s="198">
        <v>103.96</v>
      </c>
      <c r="E182" s="40">
        <v>5811</v>
      </c>
      <c r="F182" s="138"/>
      <c r="G182" s="87" t="s">
        <v>1799</v>
      </c>
      <c r="H182" s="141"/>
      <c r="I182" s="87" t="s">
        <v>1799</v>
      </c>
      <c r="J182" s="141"/>
      <c r="K182" s="141"/>
      <c r="L182" s="87"/>
      <c r="M182" s="87" t="s">
        <v>1799</v>
      </c>
      <c r="N182" s="141"/>
      <c r="O182" s="88"/>
    </row>
    <row r="183" spans="1:15" s="89" customFormat="1" ht="54" customHeight="1" x14ac:dyDescent="0.2">
      <c r="A183" s="150" t="s">
        <v>2659</v>
      </c>
      <c r="B183" s="141" t="s">
        <v>555</v>
      </c>
      <c r="C183" s="141" t="s">
        <v>5061</v>
      </c>
      <c r="D183" s="198">
        <v>4608.45</v>
      </c>
      <c r="E183" s="40">
        <v>5813</v>
      </c>
      <c r="F183" s="138"/>
      <c r="G183" s="87" t="s">
        <v>1799</v>
      </c>
      <c r="H183" s="141"/>
      <c r="I183" s="87" t="s">
        <v>1799</v>
      </c>
      <c r="J183" s="141"/>
      <c r="K183" s="141"/>
      <c r="L183" s="87" t="s">
        <v>1799</v>
      </c>
      <c r="M183" s="87"/>
      <c r="N183" s="141"/>
      <c r="O183" s="88"/>
    </row>
    <row r="184" spans="1:15" s="89" customFormat="1" ht="33.75" customHeight="1" x14ac:dyDescent="0.2">
      <c r="A184" s="711" t="s">
        <v>2660</v>
      </c>
      <c r="B184" s="141" t="s">
        <v>442</v>
      </c>
      <c r="C184" s="706" t="s">
        <v>5002</v>
      </c>
      <c r="D184" s="198">
        <v>108.48</v>
      </c>
      <c r="E184" s="40">
        <v>5814</v>
      </c>
      <c r="F184" s="138"/>
      <c r="G184" s="87" t="s">
        <v>1799</v>
      </c>
      <c r="H184" s="141"/>
      <c r="I184" s="87" t="s">
        <v>1799</v>
      </c>
      <c r="J184" s="141"/>
      <c r="K184" s="141"/>
      <c r="L184" s="87" t="s">
        <v>1799</v>
      </c>
      <c r="M184" s="87"/>
      <c r="N184" s="141"/>
      <c r="O184" s="88"/>
    </row>
    <row r="185" spans="1:15" s="89" customFormat="1" ht="33.75" customHeight="1" x14ac:dyDescent="0.2">
      <c r="A185" s="711"/>
      <c r="B185" s="141" t="s">
        <v>443</v>
      </c>
      <c r="C185" s="706"/>
      <c r="D185" s="198">
        <v>169.5</v>
      </c>
      <c r="E185" s="40">
        <v>5815</v>
      </c>
      <c r="F185" s="138"/>
      <c r="G185" s="87" t="s">
        <v>1799</v>
      </c>
      <c r="H185" s="141"/>
      <c r="I185" s="87" t="s">
        <v>1799</v>
      </c>
      <c r="J185" s="141"/>
      <c r="K185" s="141"/>
      <c r="L185" s="87" t="s">
        <v>1799</v>
      </c>
      <c r="M185" s="87"/>
      <c r="N185" s="141"/>
      <c r="O185" s="88"/>
    </row>
    <row r="186" spans="1:15" s="89" customFormat="1" ht="39.75" customHeight="1" x14ac:dyDescent="0.2">
      <c r="A186" s="150" t="s">
        <v>2661</v>
      </c>
      <c r="B186" s="141" t="s">
        <v>546</v>
      </c>
      <c r="C186" s="141" t="s">
        <v>5062</v>
      </c>
      <c r="D186" s="198">
        <v>316.8</v>
      </c>
      <c r="E186" s="40">
        <v>5816</v>
      </c>
      <c r="F186" s="138"/>
      <c r="G186" s="87" t="s">
        <v>1799</v>
      </c>
      <c r="H186" s="141"/>
      <c r="I186" s="87" t="s">
        <v>1799</v>
      </c>
      <c r="J186" s="141"/>
      <c r="K186" s="141"/>
      <c r="L186" s="87"/>
      <c r="M186" s="87" t="s">
        <v>1799</v>
      </c>
      <c r="N186" s="141"/>
      <c r="O186" s="88"/>
    </row>
    <row r="187" spans="1:15" s="89" customFormat="1" ht="47.25" x14ac:dyDescent="0.2">
      <c r="A187" s="150" t="s">
        <v>2662</v>
      </c>
      <c r="B187" s="141" t="s">
        <v>443</v>
      </c>
      <c r="C187" s="141" t="s">
        <v>5083</v>
      </c>
      <c r="D187" s="198">
        <v>81.36</v>
      </c>
      <c r="E187" s="40">
        <v>5818</v>
      </c>
      <c r="F187" s="138"/>
      <c r="G187" s="87" t="s">
        <v>1799</v>
      </c>
      <c r="H187" s="141"/>
      <c r="I187" s="87" t="s">
        <v>1799</v>
      </c>
      <c r="J187" s="141"/>
      <c r="K187" s="141"/>
      <c r="L187" s="87"/>
      <c r="M187" s="87" t="s">
        <v>1799</v>
      </c>
      <c r="N187" s="141"/>
      <c r="O187" s="88"/>
    </row>
    <row r="188" spans="1:15" s="89" customFormat="1" ht="34.5" customHeight="1" x14ac:dyDescent="0.2">
      <c r="A188" s="150" t="s">
        <v>2663</v>
      </c>
      <c r="B188" s="141" t="s">
        <v>556</v>
      </c>
      <c r="C188" s="141" t="s">
        <v>5063</v>
      </c>
      <c r="D188" s="198">
        <v>914.1</v>
      </c>
      <c r="E188" s="40">
        <v>5819</v>
      </c>
      <c r="F188" s="138"/>
      <c r="G188" s="87" t="s">
        <v>1799</v>
      </c>
      <c r="H188" s="141"/>
      <c r="I188" s="87" t="s">
        <v>1799</v>
      </c>
      <c r="J188" s="141"/>
      <c r="K188" s="141"/>
      <c r="L188" s="87"/>
      <c r="M188" s="87" t="s">
        <v>1799</v>
      </c>
      <c r="N188" s="141"/>
      <c r="O188" s="88"/>
    </row>
    <row r="189" spans="1:15" s="89" customFormat="1" ht="47.25" x14ac:dyDescent="0.2">
      <c r="A189" s="150" t="s">
        <v>2664</v>
      </c>
      <c r="B189" s="141" t="s">
        <v>4849</v>
      </c>
      <c r="C189" s="141" t="s">
        <v>5064</v>
      </c>
      <c r="D189" s="198">
        <v>7112.6</v>
      </c>
      <c r="E189" s="40" t="s">
        <v>3553</v>
      </c>
      <c r="F189" s="138"/>
      <c r="G189" s="87" t="s">
        <v>1799</v>
      </c>
      <c r="H189" s="141"/>
      <c r="I189" s="87" t="s">
        <v>1799</v>
      </c>
      <c r="J189" s="141"/>
      <c r="K189" s="141"/>
      <c r="L189" s="87" t="s">
        <v>1799</v>
      </c>
      <c r="M189" s="87"/>
      <c r="N189" s="141"/>
      <c r="O189" s="88"/>
    </row>
    <row r="190" spans="1:15" s="89" customFormat="1" ht="24.75" customHeight="1" x14ac:dyDescent="0.2">
      <c r="A190" s="711" t="s">
        <v>2665</v>
      </c>
      <c r="B190" s="141" t="s">
        <v>441</v>
      </c>
      <c r="C190" s="706" t="s">
        <v>5065</v>
      </c>
      <c r="D190" s="198">
        <v>276.62</v>
      </c>
      <c r="E190" s="40">
        <v>5820</v>
      </c>
      <c r="F190" s="138"/>
      <c r="G190" s="87" t="s">
        <v>1799</v>
      </c>
      <c r="H190" s="141"/>
      <c r="I190" s="87" t="s">
        <v>1799</v>
      </c>
      <c r="J190" s="141"/>
      <c r="K190" s="141"/>
      <c r="L190" s="87" t="s">
        <v>1799</v>
      </c>
      <c r="M190" s="87"/>
      <c r="N190" s="141"/>
      <c r="O190" s="88"/>
    </row>
    <row r="191" spans="1:15" s="89" customFormat="1" ht="24.75" customHeight="1" x14ac:dyDescent="0.2">
      <c r="A191" s="711"/>
      <c r="B191" s="141" t="s">
        <v>442</v>
      </c>
      <c r="C191" s="706"/>
      <c r="D191" s="198">
        <v>162.72</v>
      </c>
      <c r="E191" s="40">
        <v>5821</v>
      </c>
      <c r="F191" s="138"/>
      <c r="G191" s="87" t="s">
        <v>1799</v>
      </c>
      <c r="H191" s="141"/>
      <c r="I191" s="87" t="s">
        <v>1799</v>
      </c>
      <c r="J191" s="141"/>
      <c r="K191" s="141"/>
      <c r="L191" s="87" t="s">
        <v>1799</v>
      </c>
      <c r="M191" s="87"/>
      <c r="N191" s="141"/>
      <c r="O191" s="88"/>
    </row>
    <row r="192" spans="1:15" s="89" customFormat="1" ht="48" customHeight="1" x14ac:dyDescent="0.2">
      <c r="A192" s="711" t="s">
        <v>2666</v>
      </c>
      <c r="B192" s="141" t="s">
        <v>557</v>
      </c>
      <c r="C192" s="706" t="s">
        <v>5066</v>
      </c>
      <c r="D192" s="198">
        <v>3000</v>
      </c>
      <c r="E192" s="40" t="s">
        <v>647</v>
      </c>
      <c r="F192" s="138"/>
      <c r="G192" s="87" t="s">
        <v>1799</v>
      </c>
      <c r="H192" s="141"/>
      <c r="I192" s="87" t="s">
        <v>1799</v>
      </c>
      <c r="J192" s="141"/>
      <c r="K192" s="141"/>
      <c r="L192" s="87" t="s">
        <v>1799</v>
      </c>
      <c r="M192" s="87"/>
      <c r="N192" s="141"/>
      <c r="O192" s="88"/>
    </row>
    <row r="193" spans="1:15" s="89" customFormat="1" ht="48" customHeight="1" x14ac:dyDescent="0.2">
      <c r="A193" s="711"/>
      <c r="B193" s="141" t="s">
        <v>558</v>
      </c>
      <c r="C193" s="706"/>
      <c r="D193" s="198">
        <v>12000</v>
      </c>
      <c r="E193" s="40" t="s">
        <v>648</v>
      </c>
      <c r="F193" s="138"/>
      <c r="G193" s="87" t="s">
        <v>1799</v>
      </c>
      <c r="H193" s="141"/>
      <c r="I193" s="87" t="s">
        <v>1799</v>
      </c>
      <c r="J193" s="141"/>
      <c r="K193" s="141"/>
      <c r="L193" s="87" t="s">
        <v>1799</v>
      </c>
      <c r="M193" s="87"/>
      <c r="N193" s="141"/>
      <c r="O193" s="88"/>
    </row>
    <row r="194" spans="1:15" s="89" customFormat="1" ht="73.5" customHeight="1" x14ac:dyDescent="0.2">
      <c r="A194" s="150" t="s">
        <v>2667</v>
      </c>
      <c r="B194" s="141" t="s">
        <v>559</v>
      </c>
      <c r="C194" s="141" t="s">
        <v>5067</v>
      </c>
      <c r="D194" s="198">
        <v>2373</v>
      </c>
      <c r="E194" s="40" t="s">
        <v>3555</v>
      </c>
      <c r="F194" s="138"/>
      <c r="G194" s="87" t="s">
        <v>1799</v>
      </c>
      <c r="H194" s="141"/>
      <c r="I194" s="87" t="s">
        <v>1799</v>
      </c>
      <c r="J194" s="141"/>
      <c r="K194" s="141"/>
      <c r="L194" s="87" t="s">
        <v>1799</v>
      </c>
      <c r="M194" s="87"/>
      <c r="N194" s="141"/>
      <c r="O194" s="88"/>
    </row>
    <row r="195" spans="1:15" s="89" customFormat="1" ht="42" customHeight="1" x14ac:dyDescent="0.2">
      <c r="A195" s="150" t="s">
        <v>2668</v>
      </c>
      <c r="B195" s="141" t="s">
        <v>560</v>
      </c>
      <c r="C195" s="141" t="s">
        <v>5068</v>
      </c>
      <c r="D195" s="198">
        <v>1532.52</v>
      </c>
      <c r="E195" s="40">
        <v>5822</v>
      </c>
      <c r="F195" s="138"/>
      <c r="G195" s="87" t="s">
        <v>1799</v>
      </c>
      <c r="H195" s="141"/>
      <c r="I195" s="87" t="s">
        <v>1799</v>
      </c>
      <c r="J195" s="141"/>
      <c r="K195" s="141"/>
      <c r="L195" s="87" t="s">
        <v>1799</v>
      </c>
      <c r="M195" s="87"/>
      <c r="N195" s="141"/>
      <c r="O195" s="88"/>
    </row>
    <row r="196" spans="1:15" s="89" customFormat="1" ht="36.75" customHeight="1" x14ac:dyDescent="0.2">
      <c r="A196" s="150" t="s">
        <v>2669</v>
      </c>
      <c r="B196" s="141" t="s">
        <v>561</v>
      </c>
      <c r="C196" s="141" t="s">
        <v>5074</v>
      </c>
      <c r="D196" s="198">
        <v>500</v>
      </c>
      <c r="E196" s="40">
        <v>5823</v>
      </c>
      <c r="F196" s="138"/>
      <c r="G196" s="87" t="s">
        <v>1799</v>
      </c>
      <c r="H196" s="141"/>
      <c r="I196" s="87" t="s">
        <v>1799</v>
      </c>
      <c r="J196" s="141"/>
      <c r="K196" s="141"/>
      <c r="L196" s="87" t="s">
        <v>1799</v>
      </c>
      <c r="M196" s="87"/>
      <c r="N196" s="141"/>
      <c r="O196" s="88"/>
    </row>
    <row r="197" spans="1:15" s="89" customFormat="1" ht="32.25" customHeight="1" x14ac:dyDescent="0.2">
      <c r="A197" s="711" t="s">
        <v>2670</v>
      </c>
      <c r="B197" s="141" t="s">
        <v>443</v>
      </c>
      <c r="C197" s="706" t="s">
        <v>5075</v>
      </c>
      <c r="D197" s="198">
        <v>264.42</v>
      </c>
      <c r="E197" s="40">
        <v>5824</v>
      </c>
      <c r="F197" s="138"/>
      <c r="G197" s="87" t="s">
        <v>1799</v>
      </c>
      <c r="H197" s="141"/>
      <c r="I197" s="87" t="s">
        <v>1799</v>
      </c>
      <c r="J197" s="141"/>
      <c r="K197" s="141"/>
      <c r="L197" s="87" t="s">
        <v>1799</v>
      </c>
      <c r="M197" s="87"/>
      <c r="N197" s="141"/>
      <c r="O197" s="88"/>
    </row>
    <row r="198" spans="1:15" s="89" customFormat="1" ht="32.25" customHeight="1" x14ac:dyDescent="0.2">
      <c r="A198" s="711"/>
      <c r="B198" s="141" t="s">
        <v>441</v>
      </c>
      <c r="C198" s="706"/>
      <c r="D198" s="198">
        <v>264.42</v>
      </c>
      <c r="E198" s="40">
        <v>5825</v>
      </c>
      <c r="F198" s="138"/>
      <c r="G198" s="87" t="s">
        <v>1799</v>
      </c>
      <c r="H198" s="141"/>
      <c r="I198" s="87" t="s">
        <v>1799</v>
      </c>
      <c r="J198" s="141"/>
      <c r="K198" s="141"/>
      <c r="L198" s="87" t="s">
        <v>1799</v>
      </c>
      <c r="M198" s="87"/>
      <c r="N198" s="141"/>
      <c r="O198" s="88"/>
    </row>
    <row r="199" spans="1:15" s="89" customFormat="1" ht="23.25" customHeight="1" x14ac:dyDescent="0.2">
      <c r="A199" s="711" t="s">
        <v>2671</v>
      </c>
      <c r="B199" s="141" t="s">
        <v>562</v>
      </c>
      <c r="C199" s="706" t="s">
        <v>5084</v>
      </c>
      <c r="D199" s="198">
        <v>3086</v>
      </c>
      <c r="E199" s="40">
        <v>5826</v>
      </c>
      <c r="F199" s="138"/>
      <c r="G199" s="87" t="s">
        <v>1799</v>
      </c>
      <c r="H199" s="141"/>
      <c r="I199" s="87" t="s">
        <v>1799</v>
      </c>
      <c r="J199" s="141"/>
      <c r="K199" s="141"/>
      <c r="L199" s="87"/>
      <c r="M199" s="87" t="s">
        <v>1799</v>
      </c>
      <c r="N199" s="141"/>
      <c r="O199" s="88"/>
    </row>
    <row r="200" spans="1:15" s="89" customFormat="1" ht="23.25" customHeight="1" x14ac:dyDescent="0.2">
      <c r="A200" s="711"/>
      <c r="B200" s="141" t="s">
        <v>563</v>
      </c>
      <c r="C200" s="706"/>
      <c r="D200" s="198">
        <v>140</v>
      </c>
      <c r="E200" s="40">
        <v>5827</v>
      </c>
      <c r="F200" s="138"/>
      <c r="G200" s="87" t="s">
        <v>1799</v>
      </c>
      <c r="H200" s="141"/>
      <c r="I200" s="87" t="s">
        <v>1799</v>
      </c>
      <c r="J200" s="141"/>
      <c r="K200" s="141"/>
      <c r="L200" s="87"/>
      <c r="M200" s="87" t="s">
        <v>1799</v>
      </c>
      <c r="N200" s="141"/>
      <c r="O200" s="88"/>
    </row>
    <row r="201" spans="1:15" s="89" customFormat="1" ht="51" customHeight="1" x14ac:dyDescent="0.2">
      <c r="A201" s="150" t="s">
        <v>2672</v>
      </c>
      <c r="B201" s="141" t="s">
        <v>564</v>
      </c>
      <c r="C201" s="141" t="s">
        <v>5069</v>
      </c>
      <c r="D201" s="198">
        <v>5866.56</v>
      </c>
      <c r="E201" s="40">
        <v>5829</v>
      </c>
      <c r="F201" s="138"/>
      <c r="G201" s="87" t="s">
        <v>1799</v>
      </c>
      <c r="H201" s="141"/>
      <c r="I201" s="87" t="s">
        <v>1799</v>
      </c>
      <c r="J201" s="141"/>
      <c r="K201" s="141"/>
      <c r="L201" s="87"/>
      <c r="M201" s="87" t="s">
        <v>1799</v>
      </c>
      <c r="N201" s="141"/>
      <c r="O201" s="88"/>
    </row>
    <row r="202" spans="1:15" s="89" customFormat="1" ht="51" customHeight="1" x14ac:dyDescent="0.2">
      <c r="A202" s="150" t="s">
        <v>2673</v>
      </c>
      <c r="B202" s="141" t="s">
        <v>565</v>
      </c>
      <c r="C202" s="141" t="s">
        <v>5070</v>
      </c>
      <c r="D202" s="198">
        <v>897.16</v>
      </c>
      <c r="E202" s="40">
        <v>5830</v>
      </c>
      <c r="F202" s="138"/>
      <c r="G202" s="87" t="s">
        <v>1799</v>
      </c>
      <c r="H202" s="141"/>
      <c r="I202" s="87" t="s">
        <v>1799</v>
      </c>
      <c r="J202" s="141"/>
      <c r="K202" s="141"/>
      <c r="L202" s="87" t="s">
        <v>1799</v>
      </c>
      <c r="M202" s="87"/>
      <c r="N202" s="141"/>
      <c r="O202" s="88"/>
    </row>
    <row r="203" spans="1:15" s="89" customFormat="1" ht="51" customHeight="1" x14ac:dyDescent="0.2">
      <c r="A203" s="150" t="s">
        <v>2674</v>
      </c>
      <c r="B203" s="141" t="s">
        <v>566</v>
      </c>
      <c r="C203" s="141" t="s">
        <v>5071</v>
      </c>
      <c r="D203" s="198">
        <v>2700</v>
      </c>
      <c r="E203" s="40">
        <v>5831</v>
      </c>
      <c r="F203" s="138"/>
      <c r="G203" s="87" t="s">
        <v>1799</v>
      </c>
      <c r="H203" s="141"/>
      <c r="I203" s="87" t="s">
        <v>1799</v>
      </c>
      <c r="J203" s="141"/>
      <c r="K203" s="141"/>
      <c r="L203" s="87" t="s">
        <v>1799</v>
      </c>
      <c r="M203" s="87"/>
      <c r="N203" s="141"/>
      <c r="O203" s="88"/>
    </row>
    <row r="204" spans="1:15" s="89" customFormat="1" ht="51" customHeight="1" x14ac:dyDescent="0.2">
      <c r="A204" s="150" t="s">
        <v>2675</v>
      </c>
      <c r="B204" s="141" t="s">
        <v>153</v>
      </c>
      <c r="C204" s="141" t="s">
        <v>3548</v>
      </c>
      <c r="D204" s="198">
        <v>320</v>
      </c>
      <c r="E204" s="40">
        <v>5832</v>
      </c>
      <c r="F204" s="138"/>
      <c r="G204" s="87" t="s">
        <v>1799</v>
      </c>
      <c r="H204" s="141"/>
      <c r="I204" s="87" t="s">
        <v>1799</v>
      </c>
      <c r="J204" s="141"/>
      <c r="K204" s="141"/>
      <c r="L204" s="87"/>
      <c r="M204" s="87" t="s">
        <v>1799</v>
      </c>
      <c r="N204" s="141"/>
      <c r="O204" s="88"/>
    </row>
    <row r="205" spans="1:15" s="89" customFormat="1" ht="51" customHeight="1" x14ac:dyDescent="0.2">
      <c r="A205" s="150" t="s">
        <v>2676</v>
      </c>
      <c r="B205" s="141" t="s">
        <v>567</v>
      </c>
      <c r="C205" s="141" t="s">
        <v>3542</v>
      </c>
      <c r="D205" s="198">
        <v>4350</v>
      </c>
      <c r="E205" s="40">
        <v>5833</v>
      </c>
      <c r="F205" s="138"/>
      <c r="G205" s="87" t="s">
        <v>1799</v>
      </c>
      <c r="H205" s="141"/>
      <c r="I205" s="87" t="s">
        <v>1799</v>
      </c>
      <c r="J205" s="141"/>
      <c r="K205" s="141"/>
      <c r="L205" s="87" t="s">
        <v>1799</v>
      </c>
      <c r="M205" s="87"/>
      <c r="N205" s="141"/>
      <c r="O205" s="88"/>
    </row>
    <row r="206" spans="1:15" s="89" customFormat="1" ht="56.25" customHeight="1" x14ac:dyDescent="0.2">
      <c r="A206" s="150" t="s">
        <v>2677</v>
      </c>
      <c r="B206" s="141" t="s">
        <v>568</v>
      </c>
      <c r="C206" s="141" t="s">
        <v>5072</v>
      </c>
      <c r="D206" s="198">
        <v>5000</v>
      </c>
      <c r="E206" s="40" t="s">
        <v>649</v>
      </c>
      <c r="F206" s="138"/>
      <c r="G206" s="87" t="s">
        <v>1799</v>
      </c>
      <c r="H206" s="141"/>
      <c r="I206" s="87" t="s">
        <v>1799</v>
      </c>
      <c r="J206" s="141"/>
      <c r="K206" s="141"/>
      <c r="L206" s="87" t="s">
        <v>1799</v>
      </c>
      <c r="M206" s="87"/>
      <c r="N206" s="141"/>
      <c r="O206" s="88"/>
    </row>
    <row r="207" spans="1:15" s="89" customFormat="1" ht="44.25" customHeight="1" x14ac:dyDescent="0.2">
      <c r="A207" s="711" t="s">
        <v>2678</v>
      </c>
      <c r="B207" s="141" t="s">
        <v>442</v>
      </c>
      <c r="C207" s="706" t="s">
        <v>5073</v>
      </c>
      <c r="D207" s="198">
        <v>162.72</v>
      </c>
      <c r="E207" s="40">
        <v>5834</v>
      </c>
      <c r="F207" s="138"/>
      <c r="G207" s="87" t="s">
        <v>1799</v>
      </c>
      <c r="H207" s="141"/>
      <c r="I207" s="87" t="s">
        <v>1799</v>
      </c>
      <c r="J207" s="141"/>
      <c r="K207" s="141"/>
      <c r="L207" s="87" t="s">
        <v>1799</v>
      </c>
      <c r="M207" s="87"/>
      <c r="N207" s="141"/>
      <c r="O207" s="88"/>
    </row>
    <row r="208" spans="1:15" s="89" customFormat="1" ht="44.25" customHeight="1" x14ac:dyDescent="0.2">
      <c r="A208" s="711"/>
      <c r="B208" s="141" t="s">
        <v>445</v>
      </c>
      <c r="C208" s="706"/>
      <c r="D208" s="198">
        <v>198.93</v>
      </c>
      <c r="E208" s="40">
        <v>5835</v>
      </c>
      <c r="F208" s="138"/>
      <c r="G208" s="87" t="s">
        <v>1799</v>
      </c>
      <c r="H208" s="141"/>
      <c r="I208" s="87" t="s">
        <v>1799</v>
      </c>
      <c r="J208" s="141"/>
      <c r="K208" s="141"/>
      <c r="L208" s="87" t="s">
        <v>1799</v>
      </c>
      <c r="M208" s="87"/>
      <c r="N208" s="141"/>
      <c r="O208" s="88"/>
    </row>
    <row r="209" spans="1:15" s="89" customFormat="1" ht="32.25" customHeight="1" x14ac:dyDescent="0.2">
      <c r="A209" s="711" t="s">
        <v>2679</v>
      </c>
      <c r="B209" s="141" t="s">
        <v>153</v>
      </c>
      <c r="C209" s="706" t="s">
        <v>5076</v>
      </c>
      <c r="D209" s="198">
        <v>10446.200000000001</v>
      </c>
      <c r="E209" s="40">
        <v>5836</v>
      </c>
      <c r="F209" s="138"/>
      <c r="G209" s="87" t="s">
        <v>1799</v>
      </c>
      <c r="H209" s="141"/>
      <c r="I209" s="87" t="s">
        <v>1799</v>
      </c>
      <c r="J209" s="141"/>
      <c r="K209" s="141"/>
      <c r="L209" s="87" t="s">
        <v>1799</v>
      </c>
      <c r="M209" s="87"/>
      <c r="N209" s="141"/>
      <c r="O209" s="88"/>
    </row>
    <row r="210" spans="1:15" s="89" customFormat="1" ht="32.25" customHeight="1" x14ac:dyDescent="0.2">
      <c r="A210" s="711"/>
      <c r="B210" s="141" t="s">
        <v>226</v>
      </c>
      <c r="C210" s="706"/>
      <c r="D210" s="198">
        <v>2532.3200000000002</v>
      </c>
      <c r="E210" s="40">
        <v>5837</v>
      </c>
      <c r="F210" s="138"/>
      <c r="G210" s="87" t="s">
        <v>1799</v>
      </c>
      <c r="H210" s="141"/>
      <c r="I210" s="87" t="s">
        <v>1799</v>
      </c>
      <c r="J210" s="141"/>
      <c r="K210" s="141"/>
      <c r="L210" s="87" t="s">
        <v>1799</v>
      </c>
      <c r="M210" s="87"/>
      <c r="N210" s="141"/>
      <c r="O210" s="88"/>
    </row>
    <row r="211" spans="1:15" s="89" customFormat="1" ht="32.25" customHeight="1" x14ac:dyDescent="0.2">
      <c r="A211" s="711"/>
      <c r="B211" s="141" t="s">
        <v>569</v>
      </c>
      <c r="C211" s="706"/>
      <c r="D211" s="198">
        <v>813.25</v>
      </c>
      <c r="E211" s="40">
        <v>5838</v>
      </c>
      <c r="F211" s="138"/>
      <c r="G211" s="87" t="s">
        <v>1799</v>
      </c>
      <c r="H211" s="141"/>
      <c r="I211" s="87" t="s">
        <v>1799</v>
      </c>
      <c r="J211" s="141"/>
      <c r="K211" s="141"/>
      <c r="L211" s="87" t="s">
        <v>1799</v>
      </c>
      <c r="M211" s="87"/>
      <c r="N211" s="141"/>
      <c r="O211" s="88"/>
    </row>
    <row r="212" spans="1:15" s="89" customFormat="1" ht="47.25" x14ac:dyDescent="0.2">
      <c r="A212" s="150" t="s">
        <v>2680</v>
      </c>
      <c r="B212" s="141" t="s">
        <v>570</v>
      </c>
      <c r="C212" s="141" t="s">
        <v>5077</v>
      </c>
      <c r="D212" s="198">
        <v>10000</v>
      </c>
      <c r="E212" s="40" t="s">
        <v>687</v>
      </c>
      <c r="F212" s="138"/>
      <c r="G212" s="87" t="s">
        <v>1799</v>
      </c>
      <c r="H212" s="141"/>
      <c r="I212" s="87" t="s">
        <v>1799</v>
      </c>
      <c r="J212" s="141"/>
      <c r="K212" s="141"/>
      <c r="L212" s="87" t="s">
        <v>1799</v>
      </c>
      <c r="M212" s="87"/>
      <c r="N212" s="141"/>
      <c r="O212" s="88"/>
    </row>
    <row r="213" spans="1:15" s="89" customFormat="1" ht="56.25" customHeight="1" x14ac:dyDescent="0.2">
      <c r="A213" s="150" t="s">
        <v>2681</v>
      </c>
      <c r="B213" s="141" t="s">
        <v>460</v>
      </c>
      <c r="C213" s="141" t="s">
        <v>5078</v>
      </c>
      <c r="D213" s="198">
        <v>2000</v>
      </c>
      <c r="E213" s="40">
        <v>5839</v>
      </c>
      <c r="F213" s="138"/>
      <c r="G213" s="87" t="s">
        <v>1799</v>
      </c>
      <c r="H213" s="141"/>
      <c r="I213" s="87" t="s">
        <v>1799</v>
      </c>
      <c r="J213" s="141"/>
      <c r="K213" s="141"/>
      <c r="L213" s="87" t="s">
        <v>1799</v>
      </c>
      <c r="M213" s="87"/>
      <c r="N213" s="141"/>
      <c r="O213" s="88"/>
    </row>
    <row r="214" spans="1:15" s="89" customFormat="1" ht="24" customHeight="1" x14ac:dyDescent="0.2">
      <c r="A214" s="711" t="s">
        <v>2682</v>
      </c>
      <c r="B214" s="141" t="s">
        <v>571</v>
      </c>
      <c r="C214" s="706" t="s">
        <v>3549</v>
      </c>
      <c r="D214" s="198">
        <v>370.48</v>
      </c>
      <c r="E214" s="40">
        <v>5840</v>
      </c>
      <c r="F214" s="138"/>
      <c r="G214" s="87" t="s">
        <v>1799</v>
      </c>
      <c r="H214" s="141"/>
      <c r="I214" s="87" t="s">
        <v>1799</v>
      </c>
      <c r="J214" s="141"/>
      <c r="K214" s="141"/>
      <c r="L214" s="87" t="s">
        <v>1799</v>
      </c>
      <c r="M214" s="87"/>
      <c r="N214" s="141"/>
      <c r="O214" s="88"/>
    </row>
    <row r="215" spans="1:15" s="89" customFormat="1" ht="24" customHeight="1" x14ac:dyDescent="0.2">
      <c r="A215" s="711"/>
      <c r="B215" s="141" t="s">
        <v>572</v>
      </c>
      <c r="C215" s="706"/>
      <c r="D215" s="198">
        <v>598</v>
      </c>
      <c r="E215" s="40">
        <v>5841</v>
      </c>
      <c r="F215" s="138"/>
      <c r="G215" s="87" t="s">
        <v>1799</v>
      </c>
      <c r="H215" s="141"/>
      <c r="I215" s="87" t="s">
        <v>1799</v>
      </c>
      <c r="J215" s="141"/>
      <c r="K215" s="141"/>
      <c r="L215" s="87" t="s">
        <v>1799</v>
      </c>
      <c r="M215" s="87"/>
      <c r="N215" s="141"/>
      <c r="O215" s="88"/>
    </row>
    <row r="216" spans="1:15" s="89" customFormat="1" ht="24" customHeight="1" x14ac:dyDescent="0.2">
      <c r="A216" s="737" t="s">
        <v>2683</v>
      </c>
      <c r="B216" s="194" t="s">
        <v>123</v>
      </c>
      <c r="C216" s="740" t="s">
        <v>3550</v>
      </c>
      <c r="D216" s="198">
        <v>415</v>
      </c>
      <c r="E216" s="196">
        <v>5842</v>
      </c>
      <c r="F216" s="138"/>
      <c r="G216" s="87" t="s">
        <v>1799</v>
      </c>
      <c r="H216" s="141"/>
      <c r="I216" s="87" t="s">
        <v>1799</v>
      </c>
      <c r="J216" s="141"/>
      <c r="K216" s="141"/>
      <c r="L216" s="87" t="s">
        <v>1799</v>
      </c>
      <c r="M216" s="87"/>
      <c r="N216" s="141"/>
      <c r="O216" s="88"/>
    </row>
    <row r="217" spans="1:15" s="89" customFormat="1" ht="24" customHeight="1" x14ac:dyDescent="0.2">
      <c r="A217" s="737"/>
      <c r="B217" s="194" t="s">
        <v>573</v>
      </c>
      <c r="C217" s="740"/>
      <c r="D217" s="198">
        <v>530</v>
      </c>
      <c r="E217" s="196">
        <v>5843</v>
      </c>
      <c r="F217" s="138"/>
      <c r="G217" s="87" t="s">
        <v>1799</v>
      </c>
      <c r="H217" s="141"/>
      <c r="I217" s="87" t="s">
        <v>1799</v>
      </c>
      <c r="J217" s="141"/>
      <c r="K217" s="141"/>
      <c r="L217" s="87" t="s">
        <v>1799</v>
      </c>
      <c r="M217" s="87"/>
      <c r="N217" s="141"/>
      <c r="O217" s="88"/>
    </row>
    <row r="218" spans="1:15" s="89" customFormat="1" ht="24" customHeight="1" x14ac:dyDescent="0.2">
      <c r="A218" s="737"/>
      <c r="B218" s="194" t="s">
        <v>574</v>
      </c>
      <c r="C218" s="740"/>
      <c r="D218" s="198">
        <v>69</v>
      </c>
      <c r="E218" s="196">
        <v>5844</v>
      </c>
      <c r="F218" s="138"/>
      <c r="G218" s="87" t="s">
        <v>1799</v>
      </c>
      <c r="H218" s="141"/>
      <c r="I218" s="87" t="s">
        <v>1799</v>
      </c>
      <c r="J218" s="141"/>
      <c r="K218" s="141"/>
      <c r="L218" s="87" t="s">
        <v>1799</v>
      </c>
      <c r="M218" s="87"/>
      <c r="N218" s="141"/>
      <c r="O218" s="88"/>
    </row>
    <row r="219" spans="1:15" s="89" customFormat="1" ht="24" customHeight="1" x14ac:dyDescent="0.2">
      <c r="A219" s="737"/>
      <c r="B219" s="194" t="s">
        <v>575</v>
      </c>
      <c r="C219" s="740"/>
      <c r="D219" s="198">
        <v>492.86</v>
      </c>
      <c r="E219" s="196">
        <v>5845</v>
      </c>
      <c r="F219" s="138"/>
      <c r="G219" s="87" t="s">
        <v>1799</v>
      </c>
      <c r="H219" s="141"/>
      <c r="I219" s="87" t="s">
        <v>1799</v>
      </c>
      <c r="J219" s="141"/>
      <c r="K219" s="141"/>
      <c r="L219" s="87" t="s">
        <v>1799</v>
      </c>
      <c r="M219" s="87"/>
      <c r="N219" s="141"/>
      <c r="O219" s="88"/>
    </row>
    <row r="220" spans="1:15" s="89" customFormat="1" ht="30" customHeight="1" x14ac:dyDescent="0.2">
      <c r="A220" s="737" t="s">
        <v>2684</v>
      </c>
      <c r="B220" s="194" t="s">
        <v>441</v>
      </c>
      <c r="C220" s="740" t="s">
        <v>5085</v>
      </c>
      <c r="D220" s="198">
        <v>508.5</v>
      </c>
      <c r="E220" s="196">
        <v>5846</v>
      </c>
      <c r="F220" s="138"/>
      <c r="G220" s="87" t="s">
        <v>1799</v>
      </c>
      <c r="H220" s="141"/>
      <c r="I220" s="87" t="s">
        <v>1799</v>
      </c>
      <c r="J220" s="141"/>
      <c r="K220" s="141"/>
      <c r="L220" s="87" t="s">
        <v>1799</v>
      </c>
      <c r="M220" s="87"/>
      <c r="N220" s="141"/>
      <c r="O220" s="88"/>
    </row>
    <row r="221" spans="1:15" s="89" customFormat="1" ht="30" customHeight="1" x14ac:dyDescent="0.2">
      <c r="A221" s="737"/>
      <c r="B221" s="194" t="s">
        <v>442</v>
      </c>
      <c r="C221" s="740"/>
      <c r="D221" s="198">
        <v>325.44</v>
      </c>
      <c r="E221" s="196">
        <v>5847</v>
      </c>
      <c r="F221" s="138"/>
      <c r="G221" s="87" t="s">
        <v>1799</v>
      </c>
      <c r="H221" s="141"/>
      <c r="I221" s="87" t="s">
        <v>1799</v>
      </c>
      <c r="J221" s="141"/>
      <c r="K221" s="141"/>
      <c r="L221" s="87"/>
      <c r="M221" s="87" t="s">
        <v>1799</v>
      </c>
      <c r="N221" s="141"/>
      <c r="O221" s="88"/>
    </row>
    <row r="222" spans="1:15" s="89" customFormat="1" ht="45.75" customHeight="1" x14ac:dyDescent="0.2">
      <c r="A222" s="737" t="s">
        <v>2685</v>
      </c>
      <c r="B222" s="194" t="s">
        <v>576</v>
      </c>
      <c r="C222" s="740" t="s">
        <v>5086</v>
      </c>
      <c r="D222" s="193">
        <f>1549.71*6</f>
        <v>9298.26</v>
      </c>
      <c r="E222" s="739" t="s">
        <v>688</v>
      </c>
      <c r="F222" s="138"/>
      <c r="G222" s="87" t="s">
        <v>1799</v>
      </c>
      <c r="H222" s="141"/>
      <c r="I222" s="87" t="s">
        <v>1799</v>
      </c>
      <c r="J222" s="141"/>
      <c r="K222" s="141"/>
      <c r="L222" s="87"/>
      <c r="M222" s="87" t="s">
        <v>1799</v>
      </c>
      <c r="N222" s="141"/>
      <c r="O222" s="88"/>
    </row>
    <row r="223" spans="1:15" s="89" customFormat="1" ht="45.75" customHeight="1" x14ac:dyDescent="0.2">
      <c r="A223" s="737"/>
      <c r="B223" s="194" t="s">
        <v>577</v>
      </c>
      <c r="C223" s="740"/>
      <c r="D223" s="193">
        <f>1549.71*6</f>
        <v>9298.26</v>
      </c>
      <c r="E223" s="739"/>
      <c r="F223" s="138"/>
      <c r="G223" s="87" t="s">
        <v>1799</v>
      </c>
      <c r="H223" s="141"/>
      <c r="I223" s="87" t="s">
        <v>1799</v>
      </c>
      <c r="J223" s="141"/>
      <c r="K223" s="141"/>
      <c r="L223" s="87"/>
      <c r="M223" s="87" t="s">
        <v>1799</v>
      </c>
      <c r="N223" s="141"/>
      <c r="O223" s="88"/>
    </row>
    <row r="224" spans="1:15" s="89" customFormat="1" ht="54.75" customHeight="1" x14ac:dyDescent="0.2">
      <c r="A224" s="195" t="s">
        <v>2686</v>
      </c>
      <c r="B224" s="194" t="s">
        <v>578</v>
      </c>
      <c r="C224" s="194" t="s">
        <v>5087</v>
      </c>
      <c r="D224" s="193">
        <v>4625</v>
      </c>
      <c r="E224" s="196">
        <v>5848</v>
      </c>
      <c r="F224" s="138"/>
      <c r="G224" s="87" t="s">
        <v>1799</v>
      </c>
      <c r="H224" s="141"/>
      <c r="I224" s="87" t="s">
        <v>1799</v>
      </c>
      <c r="J224" s="141"/>
      <c r="K224" s="141"/>
      <c r="L224" s="87"/>
      <c r="M224" s="87" t="s">
        <v>1799</v>
      </c>
      <c r="N224" s="141"/>
      <c r="O224" s="88"/>
    </row>
    <row r="225" spans="1:15" s="89" customFormat="1" ht="54.75" customHeight="1" x14ac:dyDescent="0.2">
      <c r="A225" s="195" t="s">
        <v>2687</v>
      </c>
      <c r="B225" s="194" t="s">
        <v>174</v>
      </c>
      <c r="C225" s="194" t="s">
        <v>5088</v>
      </c>
      <c r="D225" s="198">
        <v>350</v>
      </c>
      <c r="E225" s="196">
        <v>5849</v>
      </c>
      <c r="F225" s="138"/>
      <c r="G225" s="87" t="s">
        <v>1799</v>
      </c>
      <c r="H225" s="141"/>
      <c r="I225" s="87" t="s">
        <v>1799</v>
      </c>
      <c r="J225" s="141"/>
      <c r="K225" s="141"/>
      <c r="L225" s="87"/>
      <c r="M225" s="87" t="s">
        <v>1799</v>
      </c>
      <c r="N225" s="141"/>
      <c r="O225" s="88"/>
    </row>
    <row r="226" spans="1:15" s="89" customFormat="1" ht="54.75" customHeight="1" x14ac:dyDescent="0.2">
      <c r="A226" s="195" t="s">
        <v>2688</v>
      </c>
      <c r="B226" s="194" t="s">
        <v>174</v>
      </c>
      <c r="C226" s="194" t="s">
        <v>5089</v>
      </c>
      <c r="D226" s="198">
        <v>360</v>
      </c>
      <c r="E226" s="196">
        <v>5850</v>
      </c>
      <c r="F226" s="138"/>
      <c r="G226" s="87" t="s">
        <v>1799</v>
      </c>
      <c r="H226" s="141"/>
      <c r="I226" s="87" t="s">
        <v>1799</v>
      </c>
      <c r="J226" s="141"/>
      <c r="K226" s="141"/>
      <c r="L226" s="87" t="s">
        <v>1799</v>
      </c>
      <c r="M226" s="87"/>
      <c r="N226" s="141"/>
      <c r="O226" s="88"/>
    </row>
    <row r="227" spans="1:15" s="89" customFormat="1" ht="54.75" customHeight="1" x14ac:dyDescent="0.2">
      <c r="A227" s="195" t="s">
        <v>2689</v>
      </c>
      <c r="B227" s="194" t="s">
        <v>579</v>
      </c>
      <c r="C227" s="194" t="s">
        <v>5090</v>
      </c>
      <c r="D227" s="198">
        <v>2912.64</v>
      </c>
      <c r="E227" s="196">
        <v>5851</v>
      </c>
      <c r="F227" s="138"/>
      <c r="G227" s="87" t="s">
        <v>1799</v>
      </c>
      <c r="H227" s="141"/>
      <c r="I227" s="87" t="s">
        <v>1799</v>
      </c>
      <c r="J227" s="141"/>
      <c r="K227" s="141"/>
      <c r="L227" s="87" t="s">
        <v>1799</v>
      </c>
      <c r="M227" s="87"/>
      <c r="N227" s="141"/>
      <c r="O227" s="88"/>
    </row>
    <row r="228" spans="1:15" s="89" customFormat="1" ht="75.75" customHeight="1" x14ac:dyDescent="0.2">
      <c r="A228" s="195" t="s">
        <v>2690</v>
      </c>
      <c r="B228" s="194" t="s">
        <v>443</v>
      </c>
      <c r="C228" s="194" t="s">
        <v>5091</v>
      </c>
      <c r="D228" s="198">
        <v>6780</v>
      </c>
      <c r="E228" s="196">
        <v>5852</v>
      </c>
      <c r="F228" s="138"/>
      <c r="G228" s="87" t="s">
        <v>1799</v>
      </c>
      <c r="H228" s="141"/>
      <c r="I228" s="87" t="s">
        <v>1799</v>
      </c>
      <c r="J228" s="141"/>
      <c r="K228" s="141"/>
      <c r="L228" s="87" t="s">
        <v>1799</v>
      </c>
      <c r="M228" s="87"/>
      <c r="N228" s="141"/>
      <c r="O228" s="88"/>
    </row>
    <row r="229" spans="1:15" s="89" customFormat="1" ht="40.5" customHeight="1" x14ac:dyDescent="0.2">
      <c r="A229" s="195" t="s">
        <v>2691</v>
      </c>
      <c r="B229" s="194" t="s">
        <v>580</v>
      </c>
      <c r="C229" s="194" t="s">
        <v>5092</v>
      </c>
      <c r="D229" s="198">
        <v>515.5</v>
      </c>
      <c r="E229" s="196">
        <v>5853</v>
      </c>
      <c r="F229" s="138"/>
      <c r="G229" s="87" t="s">
        <v>1799</v>
      </c>
      <c r="H229" s="141"/>
      <c r="I229" s="87" t="s">
        <v>1799</v>
      </c>
      <c r="J229" s="141"/>
      <c r="K229" s="141"/>
      <c r="L229" s="87" t="s">
        <v>1799</v>
      </c>
      <c r="M229" s="87"/>
      <c r="N229" s="141"/>
      <c r="O229" s="88"/>
    </row>
    <row r="230" spans="1:15" s="89" customFormat="1" ht="52.5" customHeight="1" x14ac:dyDescent="0.2">
      <c r="A230" s="195" t="s">
        <v>2692</v>
      </c>
      <c r="B230" s="194" t="s">
        <v>581</v>
      </c>
      <c r="C230" s="194" t="s">
        <v>5093</v>
      </c>
      <c r="D230" s="198">
        <v>1920</v>
      </c>
      <c r="E230" s="196">
        <v>5854</v>
      </c>
      <c r="F230" s="138"/>
      <c r="G230" s="87" t="s">
        <v>1799</v>
      </c>
      <c r="H230" s="141"/>
      <c r="I230" s="87" t="s">
        <v>1799</v>
      </c>
      <c r="J230" s="141"/>
      <c r="K230" s="141"/>
      <c r="L230" s="87" t="s">
        <v>1799</v>
      </c>
      <c r="M230" s="87"/>
      <c r="N230" s="141"/>
      <c r="O230" s="88"/>
    </row>
    <row r="231" spans="1:15" s="89" customFormat="1" ht="52.5" customHeight="1" x14ac:dyDescent="0.2">
      <c r="A231" s="195" t="s">
        <v>2693</v>
      </c>
      <c r="B231" s="194" t="s">
        <v>201</v>
      </c>
      <c r="C231" s="194" t="s">
        <v>5094</v>
      </c>
      <c r="D231" s="198">
        <v>425.72</v>
      </c>
      <c r="E231" s="196">
        <v>5855</v>
      </c>
      <c r="F231" s="138"/>
      <c r="G231" s="87" t="s">
        <v>1799</v>
      </c>
      <c r="H231" s="141"/>
      <c r="I231" s="87" t="s">
        <v>1799</v>
      </c>
      <c r="J231" s="141"/>
      <c r="K231" s="141"/>
      <c r="L231" s="87"/>
      <c r="M231" s="87" t="s">
        <v>1799</v>
      </c>
      <c r="N231" s="141"/>
      <c r="O231" s="88"/>
    </row>
    <row r="232" spans="1:15" s="89" customFormat="1" ht="45.75" customHeight="1" x14ac:dyDescent="0.2">
      <c r="A232" s="737" t="s">
        <v>2694</v>
      </c>
      <c r="B232" s="194" t="s">
        <v>441</v>
      </c>
      <c r="C232" s="740" t="s">
        <v>5095</v>
      </c>
      <c r="D232" s="198">
        <v>211.86</v>
      </c>
      <c r="E232" s="196">
        <v>5856</v>
      </c>
      <c r="F232" s="138"/>
      <c r="G232" s="87" t="s">
        <v>1799</v>
      </c>
      <c r="H232" s="141"/>
      <c r="I232" s="87" t="s">
        <v>1799</v>
      </c>
      <c r="J232" s="141"/>
      <c r="K232" s="141"/>
      <c r="L232" s="87"/>
      <c r="M232" s="87" t="s">
        <v>1799</v>
      </c>
      <c r="N232" s="141"/>
      <c r="O232" s="88"/>
    </row>
    <row r="233" spans="1:15" s="89" customFormat="1" ht="45.75" customHeight="1" x14ac:dyDescent="0.2">
      <c r="A233" s="737"/>
      <c r="B233" s="194" t="s">
        <v>443</v>
      </c>
      <c r="C233" s="740"/>
      <c r="D233" s="198">
        <v>211.86</v>
      </c>
      <c r="E233" s="196">
        <v>5857</v>
      </c>
      <c r="F233" s="138"/>
      <c r="G233" s="87" t="s">
        <v>1799</v>
      </c>
      <c r="H233" s="141"/>
      <c r="I233" s="87" t="s">
        <v>1799</v>
      </c>
      <c r="J233" s="141"/>
      <c r="K233" s="141"/>
      <c r="L233" s="87"/>
      <c r="M233" s="87" t="s">
        <v>1799</v>
      </c>
      <c r="N233" s="141"/>
      <c r="O233" s="88"/>
    </row>
    <row r="234" spans="1:15" s="89" customFormat="1" ht="48.75" customHeight="1" x14ac:dyDescent="0.2">
      <c r="A234" s="737" t="s">
        <v>2695</v>
      </c>
      <c r="B234" s="194" t="s">
        <v>441</v>
      </c>
      <c r="C234" s="740" t="s">
        <v>5096</v>
      </c>
      <c r="D234" s="198">
        <v>264.42</v>
      </c>
      <c r="E234" s="196">
        <v>5859</v>
      </c>
      <c r="F234" s="138"/>
      <c r="G234" s="87" t="s">
        <v>1799</v>
      </c>
      <c r="H234" s="141"/>
      <c r="I234" s="87" t="s">
        <v>1799</v>
      </c>
      <c r="J234" s="141"/>
      <c r="K234" s="141"/>
      <c r="L234" s="87"/>
      <c r="M234" s="87" t="s">
        <v>1799</v>
      </c>
      <c r="N234" s="141"/>
      <c r="O234" s="88"/>
    </row>
    <row r="235" spans="1:15" s="89" customFormat="1" ht="48.75" customHeight="1" x14ac:dyDescent="0.2">
      <c r="A235" s="737"/>
      <c r="B235" s="194" t="s">
        <v>443</v>
      </c>
      <c r="C235" s="740"/>
      <c r="D235" s="198">
        <v>264.42</v>
      </c>
      <c r="E235" s="196">
        <v>5860</v>
      </c>
      <c r="F235" s="138"/>
      <c r="G235" s="87" t="s">
        <v>1799</v>
      </c>
      <c r="H235" s="141"/>
      <c r="I235" s="87" t="s">
        <v>1799</v>
      </c>
      <c r="J235" s="141"/>
      <c r="K235" s="141"/>
      <c r="L235" s="87" t="s">
        <v>1799</v>
      </c>
      <c r="M235" s="87"/>
      <c r="N235" s="141"/>
      <c r="O235" s="88"/>
    </row>
    <row r="236" spans="1:15" s="89" customFormat="1" ht="47.25" customHeight="1" x14ac:dyDescent="0.2">
      <c r="A236" s="195" t="s">
        <v>2696</v>
      </c>
      <c r="B236" s="194" t="s">
        <v>582</v>
      </c>
      <c r="C236" s="194" t="s">
        <v>5097</v>
      </c>
      <c r="D236" s="198">
        <v>14400</v>
      </c>
      <c r="E236" s="196">
        <v>5858</v>
      </c>
      <c r="F236" s="138"/>
      <c r="G236" s="87" t="s">
        <v>1799</v>
      </c>
      <c r="H236" s="141"/>
      <c r="I236" s="87" t="s">
        <v>1799</v>
      </c>
      <c r="J236" s="141"/>
      <c r="K236" s="141"/>
      <c r="L236" s="87" t="s">
        <v>1799</v>
      </c>
      <c r="M236" s="87"/>
      <c r="N236" s="141"/>
      <c r="O236" s="88"/>
    </row>
    <row r="237" spans="1:15" s="89" customFormat="1" ht="72.75" customHeight="1" x14ac:dyDescent="0.2">
      <c r="A237" s="737" t="s">
        <v>2697</v>
      </c>
      <c r="B237" s="194" t="s">
        <v>4850</v>
      </c>
      <c r="C237" s="740" t="s">
        <v>5098</v>
      </c>
      <c r="D237" s="198">
        <v>7800</v>
      </c>
      <c r="E237" s="196" t="s">
        <v>650</v>
      </c>
      <c r="F237" s="138"/>
      <c r="G237" s="87" t="s">
        <v>1799</v>
      </c>
      <c r="H237" s="141"/>
      <c r="I237" s="87" t="s">
        <v>1799</v>
      </c>
      <c r="J237" s="141"/>
      <c r="K237" s="141"/>
      <c r="L237" s="87" t="s">
        <v>1799</v>
      </c>
      <c r="M237" s="87"/>
      <c r="N237" s="141"/>
      <c r="O237" s="88"/>
    </row>
    <row r="238" spans="1:15" s="89" customFormat="1" ht="60" customHeight="1" x14ac:dyDescent="0.2">
      <c r="A238" s="737"/>
      <c r="B238" s="194" t="s">
        <v>583</v>
      </c>
      <c r="C238" s="740"/>
      <c r="D238" s="198">
        <v>15600</v>
      </c>
      <c r="E238" s="196" t="s">
        <v>651</v>
      </c>
      <c r="F238" s="138"/>
      <c r="G238" s="87" t="s">
        <v>1799</v>
      </c>
      <c r="H238" s="141"/>
      <c r="I238" s="87" t="s">
        <v>1799</v>
      </c>
      <c r="J238" s="141"/>
      <c r="K238" s="141"/>
      <c r="L238" s="87"/>
      <c r="M238" s="87" t="s">
        <v>1799</v>
      </c>
      <c r="N238" s="141"/>
      <c r="O238" s="88"/>
    </row>
    <row r="239" spans="1:15" s="89" customFormat="1" ht="39.75" customHeight="1" x14ac:dyDescent="0.2">
      <c r="A239" s="737" t="s">
        <v>2698</v>
      </c>
      <c r="B239" s="194" t="s">
        <v>584</v>
      </c>
      <c r="C239" s="740" t="s">
        <v>5099</v>
      </c>
      <c r="D239" s="198">
        <v>1400</v>
      </c>
      <c r="E239" s="196">
        <v>5861</v>
      </c>
      <c r="F239" s="138"/>
      <c r="G239" s="87" t="s">
        <v>1799</v>
      </c>
      <c r="H239" s="141"/>
      <c r="I239" s="87" t="s">
        <v>1799</v>
      </c>
      <c r="J239" s="141"/>
      <c r="K239" s="141"/>
      <c r="L239" s="87"/>
      <c r="M239" s="87" t="s">
        <v>1799</v>
      </c>
      <c r="N239" s="141"/>
      <c r="O239" s="88"/>
    </row>
    <row r="240" spans="1:15" s="89" customFormat="1" ht="39.75" customHeight="1" x14ac:dyDescent="0.2">
      <c r="A240" s="737"/>
      <c r="B240" s="194" t="s">
        <v>585</v>
      </c>
      <c r="C240" s="740"/>
      <c r="D240" s="198">
        <v>325</v>
      </c>
      <c r="E240" s="196">
        <v>5862</v>
      </c>
      <c r="F240" s="138"/>
      <c r="G240" s="87" t="s">
        <v>1799</v>
      </c>
      <c r="H240" s="141"/>
      <c r="I240" s="87" t="s">
        <v>1799</v>
      </c>
      <c r="J240" s="141"/>
      <c r="K240" s="141"/>
      <c r="L240" s="87"/>
      <c r="M240" s="87" t="s">
        <v>1799</v>
      </c>
      <c r="N240" s="141"/>
      <c r="O240" s="88"/>
    </row>
    <row r="241" spans="1:15" s="89" customFormat="1" ht="27.75" customHeight="1" x14ac:dyDescent="0.2">
      <c r="A241" s="737" t="s">
        <v>2699</v>
      </c>
      <c r="B241" s="194" t="s">
        <v>504</v>
      </c>
      <c r="C241" s="740" t="s">
        <v>5100</v>
      </c>
      <c r="D241" s="198">
        <v>1717</v>
      </c>
      <c r="E241" s="196">
        <v>5865</v>
      </c>
      <c r="F241" s="138"/>
      <c r="G241" s="87" t="s">
        <v>1799</v>
      </c>
      <c r="H241" s="141"/>
      <c r="I241" s="87" t="s">
        <v>1799</v>
      </c>
      <c r="J241" s="141"/>
      <c r="K241" s="141"/>
      <c r="L241" s="87" t="s">
        <v>1799</v>
      </c>
      <c r="M241" s="87"/>
      <c r="N241" s="141"/>
      <c r="O241" s="88"/>
    </row>
    <row r="242" spans="1:15" s="89" customFormat="1" ht="27.75" customHeight="1" x14ac:dyDescent="0.2">
      <c r="A242" s="737"/>
      <c r="B242" s="194" t="s">
        <v>494</v>
      </c>
      <c r="C242" s="740"/>
      <c r="D242" s="198">
        <v>1000</v>
      </c>
      <c r="E242" s="196">
        <v>5866</v>
      </c>
      <c r="F242" s="138"/>
      <c r="G242" s="87" t="s">
        <v>1799</v>
      </c>
      <c r="H242" s="141"/>
      <c r="I242" s="87" t="s">
        <v>1799</v>
      </c>
      <c r="J242" s="141"/>
      <c r="K242" s="141"/>
      <c r="L242" s="87" t="s">
        <v>1799</v>
      </c>
      <c r="M242" s="87"/>
      <c r="N242" s="141"/>
      <c r="O242" s="88"/>
    </row>
    <row r="243" spans="1:15" s="89" customFormat="1" ht="27.75" customHeight="1" x14ac:dyDescent="0.2">
      <c r="A243" s="737"/>
      <c r="B243" s="194" t="s">
        <v>490</v>
      </c>
      <c r="C243" s="740"/>
      <c r="D243" s="198">
        <v>3100</v>
      </c>
      <c r="E243" s="196">
        <v>5867</v>
      </c>
      <c r="F243" s="138"/>
      <c r="G243" s="87" t="s">
        <v>1799</v>
      </c>
      <c r="H243" s="141"/>
      <c r="I243" s="87" t="s">
        <v>1799</v>
      </c>
      <c r="J243" s="141"/>
      <c r="K243" s="141"/>
      <c r="L243" s="87" t="s">
        <v>1799</v>
      </c>
      <c r="M243" s="87"/>
      <c r="N243" s="141"/>
      <c r="O243" s="88"/>
    </row>
    <row r="244" spans="1:15" s="89" customFormat="1" ht="27.75" customHeight="1" x14ac:dyDescent="0.2">
      <c r="A244" s="737"/>
      <c r="B244" s="194" t="s">
        <v>527</v>
      </c>
      <c r="C244" s="740"/>
      <c r="D244" s="198">
        <v>340</v>
      </c>
      <c r="E244" s="196">
        <v>5868</v>
      </c>
      <c r="F244" s="138"/>
      <c r="G244" s="87" t="s">
        <v>1799</v>
      </c>
      <c r="H244" s="141"/>
      <c r="I244" s="87" t="s">
        <v>1799</v>
      </c>
      <c r="J244" s="141"/>
      <c r="K244" s="141"/>
      <c r="L244" s="87"/>
      <c r="M244" s="87" t="s">
        <v>1799</v>
      </c>
      <c r="N244" s="141"/>
      <c r="O244" s="88"/>
    </row>
    <row r="245" spans="1:15" s="89" customFormat="1" ht="27.75" customHeight="1" x14ac:dyDescent="0.2">
      <c r="A245" s="737"/>
      <c r="B245" s="194" t="s">
        <v>525</v>
      </c>
      <c r="C245" s="740"/>
      <c r="D245" s="198">
        <v>340</v>
      </c>
      <c r="E245" s="196">
        <v>5869</v>
      </c>
      <c r="F245" s="138"/>
      <c r="G245" s="87" t="s">
        <v>1799</v>
      </c>
      <c r="H245" s="141"/>
      <c r="I245" s="87" t="s">
        <v>1799</v>
      </c>
      <c r="J245" s="141"/>
      <c r="K245" s="141"/>
      <c r="L245" s="87"/>
      <c r="M245" s="87" t="s">
        <v>1799</v>
      </c>
      <c r="N245" s="141"/>
      <c r="O245" s="88"/>
    </row>
    <row r="246" spans="1:15" s="89" customFormat="1" ht="27.75" customHeight="1" x14ac:dyDescent="0.2">
      <c r="A246" s="737"/>
      <c r="B246" s="194" t="s">
        <v>523</v>
      </c>
      <c r="C246" s="740"/>
      <c r="D246" s="198">
        <v>400</v>
      </c>
      <c r="E246" s="196">
        <v>5870</v>
      </c>
      <c r="F246" s="138"/>
      <c r="G246" s="87" t="s">
        <v>1799</v>
      </c>
      <c r="H246" s="141"/>
      <c r="I246" s="87" t="s">
        <v>1799</v>
      </c>
      <c r="J246" s="141"/>
      <c r="K246" s="141"/>
      <c r="L246" s="87"/>
      <c r="M246" s="87" t="s">
        <v>1799</v>
      </c>
      <c r="N246" s="141"/>
      <c r="O246" s="88"/>
    </row>
    <row r="247" spans="1:15" s="89" customFormat="1" ht="27.75" customHeight="1" x14ac:dyDescent="0.2">
      <c r="A247" s="737"/>
      <c r="B247" s="194" t="s">
        <v>518</v>
      </c>
      <c r="C247" s="740"/>
      <c r="D247" s="198">
        <v>4097</v>
      </c>
      <c r="E247" s="196">
        <v>5871</v>
      </c>
      <c r="F247" s="138"/>
      <c r="G247" s="87" t="s">
        <v>1799</v>
      </c>
      <c r="H247" s="141"/>
      <c r="I247" s="87" t="s">
        <v>1799</v>
      </c>
      <c r="J247" s="141"/>
      <c r="K247" s="141"/>
      <c r="L247" s="87"/>
      <c r="M247" s="87" t="s">
        <v>1799</v>
      </c>
      <c r="N247" s="141"/>
      <c r="O247" s="88"/>
    </row>
    <row r="248" spans="1:15" s="89" customFormat="1" ht="27.75" customHeight="1" x14ac:dyDescent="0.2">
      <c r="A248" s="737"/>
      <c r="B248" s="194" t="s">
        <v>510</v>
      </c>
      <c r="C248" s="740"/>
      <c r="D248" s="198">
        <v>345</v>
      </c>
      <c r="E248" s="196">
        <v>5873</v>
      </c>
      <c r="F248" s="138"/>
      <c r="G248" s="87" t="s">
        <v>1799</v>
      </c>
      <c r="H248" s="141"/>
      <c r="I248" s="87" t="s">
        <v>1799</v>
      </c>
      <c r="J248" s="141"/>
      <c r="K248" s="141"/>
      <c r="L248" s="87" t="s">
        <v>1799</v>
      </c>
      <c r="M248" s="87"/>
      <c r="N248" s="141"/>
      <c r="O248" s="88"/>
    </row>
    <row r="249" spans="1:15" s="89" customFormat="1" ht="27.75" customHeight="1" x14ac:dyDescent="0.2">
      <c r="A249" s="737"/>
      <c r="B249" s="194" t="s">
        <v>517</v>
      </c>
      <c r="C249" s="740"/>
      <c r="D249" s="198">
        <v>4097</v>
      </c>
      <c r="E249" s="196">
        <v>5874</v>
      </c>
      <c r="F249" s="138"/>
      <c r="G249" s="87" t="s">
        <v>1799</v>
      </c>
      <c r="H249" s="141"/>
      <c r="I249" s="87" t="s">
        <v>1799</v>
      </c>
      <c r="J249" s="141"/>
      <c r="K249" s="141"/>
      <c r="L249" s="87" t="s">
        <v>1799</v>
      </c>
      <c r="M249" s="87"/>
      <c r="N249" s="141"/>
      <c r="O249" s="88"/>
    </row>
    <row r="250" spans="1:15" s="89" customFormat="1" ht="40.5" customHeight="1" x14ac:dyDescent="0.2">
      <c r="A250" s="195" t="s">
        <v>2700</v>
      </c>
      <c r="B250" s="194" t="s">
        <v>174</v>
      </c>
      <c r="C250" s="194" t="s">
        <v>3551</v>
      </c>
      <c r="D250" s="198">
        <f>405+144</f>
        <v>549</v>
      </c>
      <c r="E250" s="196">
        <v>5875</v>
      </c>
      <c r="F250" s="138"/>
      <c r="G250" s="87" t="s">
        <v>1799</v>
      </c>
      <c r="H250" s="141"/>
      <c r="I250" s="87" t="s">
        <v>1799</v>
      </c>
      <c r="J250" s="141"/>
      <c r="K250" s="141"/>
      <c r="L250" s="87" t="s">
        <v>1799</v>
      </c>
      <c r="M250" s="87"/>
      <c r="N250" s="141"/>
      <c r="O250" s="88"/>
    </row>
    <row r="251" spans="1:15" s="89" customFormat="1" ht="40.5" customHeight="1" x14ac:dyDescent="0.2">
      <c r="A251" s="737" t="s">
        <v>2701</v>
      </c>
      <c r="B251" s="194" t="s">
        <v>134</v>
      </c>
      <c r="C251" s="740" t="s">
        <v>5101</v>
      </c>
      <c r="D251" s="198">
        <v>1490</v>
      </c>
      <c r="E251" s="196">
        <v>5876</v>
      </c>
      <c r="F251" s="138"/>
      <c r="G251" s="87" t="s">
        <v>1799</v>
      </c>
      <c r="H251" s="141"/>
      <c r="I251" s="87" t="s">
        <v>1799</v>
      </c>
      <c r="J251" s="141"/>
      <c r="K251" s="141"/>
      <c r="L251" s="87" t="s">
        <v>1799</v>
      </c>
      <c r="M251" s="87"/>
      <c r="N251" s="141"/>
      <c r="O251" s="88"/>
    </row>
    <row r="252" spans="1:15" s="89" customFormat="1" ht="40.5" customHeight="1" x14ac:dyDescent="0.2">
      <c r="A252" s="737"/>
      <c r="B252" s="194" t="s">
        <v>586</v>
      </c>
      <c r="C252" s="740"/>
      <c r="D252" s="198">
        <v>600</v>
      </c>
      <c r="E252" s="196">
        <v>5877</v>
      </c>
      <c r="F252" s="138"/>
      <c r="G252" s="87" t="s">
        <v>1799</v>
      </c>
      <c r="H252" s="141"/>
      <c r="I252" s="87" t="s">
        <v>1799</v>
      </c>
      <c r="J252" s="141"/>
      <c r="K252" s="141"/>
      <c r="L252" s="87" t="s">
        <v>1799</v>
      </c>
      <c r="M252" s="87"/>
      <c r="N252" s="141"/>
      <c r="O252" s="88"/>
    </row>
    <row r="253" spans="1:15" s="89" customFormat="1" ht="40.5" customHeight="1" x14ac:dyDescent="0.2">
      <c r="A253" s="737"/>
      <c r="B253" s="194" t="s">
        <v>587</v>
      </c>
      <c r="C253" s="740"/>
      <c r="D253" s="198">
        <v>16.5</v>
      </c>
      <c r="E253" s="196">
        <v>5878</v>
      </c>
      <c r="F253" s="138"/>
      <c r="G253" s="87" t="s">
        <v>1799</v>
      </c>
      <c r="H253" s="141"/>
      <c r="I253" s="87" t="s">
        <v>1799</v>
      </c>
      <c r="J253" s="141"/>
      <c r="K253" s="141"/>
      <c r="L253" s="87" t="s">
        <v>1799</v>
      </c>
      <c r="M253" s="87"/>
      <c r="N253" s="141"/>
      <c r="O253" s="88"/>
    </row>
    <row r="254" spans="1:15" s="89" customFormat="1" ht="40.5" customHeight="1" x14ac:dyDescent="0.2">
      <c r="A254" s="737"/>
      <c r="B254" s="194" t="s">
        <v>588</v>
      </c>
      <c r="C254" s="740"/>
      <c r="D254" s="198">
        <v>741</v>
      </c>
      <c r="E254" s="196">
        <v>5879</v>
      </c>
      <c r="F254" s="138"/>
      <c r="G254" s="87" t="s">
        <v>1799</v>
      </c>
      <c r="H254" s="141"/>
      <c r="I254" s="87" t="s">
        <v>1799</v>
      </c>
      <c r="J254" s="141"/>
      <c r="K254" s="141"/>
      <c r="L254" s="87" t="s">
        <v>1799</v>
      </c>
      <c r="M254" s="87"/>
      <c r="N254" s="141"/>
      <c r="O254" s="88"/>
    </row>
    <row r="255" spans="1:15" s="89" customFormat="1" ht="40.5" customHeight="1" x14ac:dyDescent="0.2">
      <c r="A255" s="195" t="s">
        <v>2702</v>
      </c>
      <c r="B255" s="194" t="s">
        <v>4851</v>
      </c>
      <c r="C255" s="194" t="s">
        <v>5102</v>
      </c>
      <c r="D255" s="198">
        <v>197.8</v>
      </c>
      <c r="E255" s="196">
        <v>5880</v>
      </c>
      <c r="F255" s="138"/>
      <c r="G255" s="87" t="s">
        <v>1799</v>
      </c>
      <c r="H255" s="141"/>
      <c r="I255" s="87" t="s">
        <v>1799</v>
      </c>
      <c r="J255" s="141"/>
      <c r="K255" s="141"/>
      <c r="L255" s="87" t="s">
        <v>1799</v>
      </c>
      <c r="M255" s="87"/>
      <c r="N255" s="141"/>
      <c r="O255" s="88"/>
    </row>
    <row r="256" spans="1:15" s="89" customFormat="1" ht="40.5" customHeight="1" x14ac:dyDescent="0.2">
      <c r="A256" s="195" t="s">
        <v>2703</v>
      </c>
      <c r="B256" s="194" t="s">
        <v>220</v>
      </c>
      <c r="C256" s="194" t="s">
        <v>5103</v>
      </c>
      <c r="D256" s="198">
        <v>8400</v>
      </c>
      <c r="E256" s="196">
        <v>5881</v>
      </c>
      <c r="F256" s="138"/>
      <c r="G256" s="87" t="s">
        <v>1799</v>
      </c>
      <c r="H256" s="141"/>
      <c r="I256" s="87" t="s">
        <v>1799</v>
      </c>
      <c r="J256" s="141"/>
      <c r="K256" s="141"/>
      <c r="L256" s="87" t="s">
        <v>1799</v>
      </c>
      <c r="M256" s="87"/>
      <c r="N256" s="141"/>
      <c r="O256" s="88"/>
    </row>
    <row r="257" spans="1:15" s="89" customFormat="1" ht="40.5" customHeight="1" x14ac:dyDescent="0.2">
      <c r="A257" s="150" t="s">
        <v>2704</v>
      </c>
      <c r="B257" s="141" t="s">
        <v>170</v>
      </c>
      <c r="C257" s="141" t="s">
        <v>5104</v>
      </c>
      <c r="D257" s="198">
        <v>5080.5</v>
      </c>
      <c r="E257" s="40">
        <v>5882</v>
      </c>
      <c r="F257" s="138"/>
      <c r="G257" s="87" t="s">
        <v>1799</v>
      </c>
      <c r="H257" s="141"/>
      <c r="I257" s="87" t="s">
        <v>1799</v>
      </c>
      <c r="J257" s="141"/>
      <c r="K257" s="141"/>
      <c r="L257" s="87"/>
      <c r="M257" s="87" t="s">
        <v>1799</v>
      </c>
      <c r="N257" s="141"/>
      <c r="O257" s="88"/>
    </row>
    <row r="258" spans="1:15" s="89" customFormat="1" ht="40.5" customHeight="1" x14ac:dyDescent="0.2">
      <c r="A258" s="150" t="s">
        <v>2705</v>
      </c>
      <c r="B258" s="141" t="s">
        <v>589</v>
      </c>
      <c r="C258" s="141" t="s">
        <v>5105</v>
      </c>
      <c r="D258" s="198">
        <v>565</v>
      </c>
      <c r="E258" s="40">
        <v>5884</v>
      </c>
      <c r="F258" s="138"/>
      <c r="G258" s="87" t="s">
        <v>1799</v>
      </c>
      <c r="H258" s="141"/>
      <c r="I258" s="87" t="s">
        <v>1799</v>
      </c>
      <c r="J258" s="141"/>
      <c r="K258" s="141"/>
      <c r="L258" s="87"/>
      <c r="M258" s="87" t="s">
        <v>1799</v>
      </c>
      <c r="N258" s="141"/>
      <c r="O258" s="88"/>
    </row>
    <row r="259" spans="1:15" s="89" customFormat="1" ht="40.5" customHeight="1" x14ac:dyDescent="0.2">
      <c r="A259" s="150" t="s">
        <v>2706</v>
      </c>
      <c r="B259" s="141" t="s">
        <v>590</v>
      </c>
      <c r="C259" s="141" t="s">
        <v>3543</v>
      </c>
      <c r="D259" s="198">
        <v>253</v>
      </c>
      <c r="E259" s="40">
        <v>5885</v>
      </c>
      <c r="F259" s="138"/>
      <c r="G259" s="87" t="s">
        <v>1799</v>
      </c>
      <c r="H259" s="141"/>
      <c r="I259" s="87" t="s">
        <v>1799</v>
      </c>
      <c r="J259" s="141"/>
      <c r="K259" s="141"/>
      <c r="L259" s="87"/>
      <c r="M259" s="87" t="s">
        <v>1799</v>
      </c>
      <c r="N259" s="141"/>
      <c r="O259" s="88"/>
    </row>
    <row r="260" spans="1:15" s="89" customFormat="1" ht="36.75" customHeight="1" x14ac:dyDescent="0.2">
      <c r="A260" s="711" t="s">
        <v>2707</v>
      </c>
      <c r="B260" s="141" t="s">
        <v>591</v>
      </c>
      <c r="C260" s="706" t="s">
        <v>5106</v>
      </c>
      <c r="D260" s="198">
        <v>2212.6999999999998</v>
      </c>
      <c r="E260" s="40">
        <v>5863</v>
      </c>
      <c r="F260" s="138"/>
      <c r="G260" s="87" t="s">
        <v>1799</v>
      </c>
      <c r="H260" s="141"/>
      <c r="I260" s="87" t="s">
        <v>1799</v>
      </c>
      <c r="J260" s="141"/>
      <c r="K260" s="141"/>
      <c r="L260" s="87"/>
      <c r="M260" s="87" t="s">
        <v>1799</v>
      </c>
      <c r="N260" s="141"/>
      <c r="O260" s="88"/>
    </row>
    <row r="261" spans="1:15" s="89" customFormat="1" ht="36.75" customHeight="1" x14ac:dyDescent="0.2">
      <c r="A261" s="711"/>
      <c r="B261" s="141" t="s">
        <v>592</v>
      </c>
      <c r="C261" s="706"/>
      <c r="D261" s="198">
        <v>5813.85</v>
      </c>
      <c r="E261" s="40">
        <v>5864</v>
      </c>
      <c r="F261" s="138"/>
      <c r="G261" s="87" t="s">
        <v>1799</v>
      </c>
      <c r="H261" s="141"/>
      <c r="I261" s="87" t="s">
        <v>1799</v>
      </c>
      <c r="J261" s="141"/>
      <c r="K261" s="141"/>
      <c r="L261" s="87"/>
      <c r="M261" s="87" t="s">
        <v>1799</v>
      </c>
      <c r="N261" s="141"/>
      <c r="O261" s="88"/>
    </row>
    <row r="262" spans="1:15" s="89" customFormat="1" ht="36.75" customHeight="1" x14ac:dyDescent="0.2">
      <c r="A262" s="711"/>
      <c r="B262" s="141" t="s">
        <v>591</v>
      </c>
      <c r="C262" s="706"/>
      <c r="D262" s="198">
        <v>217.74</v>
      </c>
      <c r="E262" s="40">
        <v>5890</v>
      </c>
      <c r="F262" s="138"/>
      <c r="G262" s="87" t="s">
        <v>1799</v>
      </c>
      <c r="H262" s="141"/>
      <c r="I262" s="87" t="s">
        <v>1799</v>
      </c>
      <c r="J262" s="141"/>
      <c r="K262" s="141"/>
      <c r="L262" s="87"/>
      <c r="M262" s="87" t="s">
        <v>1799</v>
      </c>
      <c r="N262" s="141"/>
      <c r="O262" s="88"/>
    </row>
    <row r="263" spans="1:15" s="89" customFormat="1" ht="36.75" customHeight="1" x14ac:dyDescent="0.2">
      <c r="A263" s="711"/>
      <c r="B263" s="141" t="s">
        <v>592</v>
      </c>
      <c r="C263" s="706"/>
      <c r="D263" s="198">
        <v>118.8</v>
      </c>
      <c r="E263" s="40">
        <v>5891</v>
      </c>
      <c r="F263" s="138"/>
      <c r="G263" s="87" t="s">
        <v>1799</v>
      </c>
      <c r="H263" s="141"/>
      <c r="I263" s="87" t="s">
        <v>1799</v>
      </c>
      <c r="J263" s="141"/>
      <c r="K263" s="141"/>
      <c r="L263" s="87"/>
      <c r="M263" s="87" t="s">
        <v>1799</v>
      </c>
      <c r="N263" s="141"/>
      <c r="O263" s="88"/>
    </row>
    <row r="264" spans="1:15" s="89" customFormat="1" ht="36.75" customHeight="1" x14ac:dyDescent="0.2">
      <c r="A264" s="150" t="s">
        <v>2708</v>
      </c>
      <c r="B264" s="141" t="s">
        <v>639</v>
      </c>
      <c r="C264" s="141" t="s">
        <v>5063</v>
      </c>
      <c r="D264" s="198">
        <v>415.5</v>
      </c>
      <c r="E264" s="40">
        <v>5886</v>
      </c>
      <c r="F264" s="138"/>
      <c r="G264" s="87" t="s">
        <v>1799</v>
      </c>
      <c r="H264" s="141"/>
      <c r="I264" s="87" t="s">
        <v>1799</v>
      </c>
      <c r="J264" s="141"/>
      <c r="K264" s="141"/>
      <c r="L264" s="87" t="s">
        <v>1799</v>
      </c>
      <c r="M264" s="87"/>
      <c r="N264" s="141"/>
      <c r="O264" s="88"/>
    </row>
    <row r="265" spans="1:15" s="89" customFormat="1" ht="36.75" customHeight="1" x14ac:dyDescent="0.2">
      <c r="A265" s="711" t="s">
        <v>2709</v>
      </c>
      <c r="B265" s="141" t="s">
        <v>226</v>
      </c>
      <c r="C265" s="706" t="s">
        <v>5084</v>
      </c>
      <c r="D265" s="198">
        <v>76.72</v>
      </c>
      <c r="E265" s="40">
        <v>5888</v>
      </c>
      <c r="F265" s="138"/>
      <c r="G265" s="87" t="s">
        <v>1799</v>
      </c>
      <c r="H265" s="141"/>
      <c r="I265" s="87" t="s">
        <v>1799</v>
      </c>
      <c r="J265" s="141"/>
      <c r="K265" s="141"/>
      <c r="L265" s="87" t="s">
        <v>1799</v>
      </c>
      <c r="M265" s="87"/>
      <c r="N265" s="141"/>
      <c r="O265" s="88"/>
    </row>
    <row r="266" spans="1:15" s="89" customFormat="1" ht="36.75" customHeight="1" x14ac:dyDescent="0.2">
      <c r="A266" s="711"/>
      <c r="B266" s="141" t="s">
        <v>562</v>
      </c>
      <c r="C266" s="706"/>
      <c r="D266" s="198">
        <v>260</v>
      </c>
      <c r="E266" s="40">
        <v>5887</v>
      </c>
      <c r="F266" s="138"/>
      <c r="G266" s="87" t="s">
        <v>1799</v>
      </c>
      <c r="H266" s="141"/>
      <c r="I266" s="87" t="s">
        <v>1799</v>
      </c>
      <c r="J266" s="141"/>
      <c r="K266" s="141"/>
      <c r="L266" s="87" t="s">
        <v>1799</v>
      </c>
      <c r="M266" s="87"/>
      <c r="N266" s="141"/>
      <c r="O266" s="88"/>
    </row>
    <row r="267" spans="1:15" s="89" customFormat="1" ht="36.75" customHeight="1" x14ac:dyDescent="0.2">
      <c r="A267" s="150" t="s">
        <v>2710</v>
      </c>
      <c r="B267" s="141" t="s">
        <v>550</v>
      </c>
      <c r="C267" s="141" t="s">
        <v>5053</v>
      </c>
      <c r="D267" s="198">
        <v>101.2</v>
      </c>
      <c r="E267" s="40">
        <v>5889</v>
      </c>
      <c r="F267" s="138"/>
      <c r="G267" s="87" t="s">
        <v>1799</v>
      </c>
      <c r="H267" s="141"/>
      <c r="I267" s="87" t="s">
        <v>1799</v>
      </c>
      <c r="J267" s="141"/>
      <c r="K267" s="141"/>
      <c r="L267" s="87" t="s">
        <v>1799</v>
      </c>
      <c r="M267" s="87"/>
      <c r="N267" s="141"/>
      <c r="O267" s="88"/>
    </row>
    <row r="268" spans="1:15" s="89" customFormat="1" ht="31.5" x14ac:dyDescent="0.2">
      <c r="A268" s="150" t="s">
        <v>2711</v>
      </c>
      <c r="B268" s="141" t="s">
        <v>442</v>
      </c>
      <c r="C268" s="141" t="s">
        <v>5035</v>
      </c>
      <c r="D268" s="198">
        <v>108.48</v>
      </c>
      <c r="E268" s="40">
        <v>5895</v>
      </c>
      <c r="F268" s="138"/>
      <c r="G268" s="87" t="s">
        <v>1799</v>
      </c>
      <c r="H268" s="141"/>
      <c r="I268" s="87" t="s">
        <v>1799</v>
      </c>
      <c r="J268" s="141"/>
      <c r="K268" s="141"/>
      <c r="L268" s="87" t="s">
        <v>1799</v>
      </c>
      <c r="M268" s="87"/>
      <c r="N268" s="141"/>
      <c r="O268" s="88"/>
    </row>
    <row r="269" spans="1:15" s="89" customFormat="1" ht="27.75" customHeight="1" x14ac:dyDescent="0.2">
      <c r="A269" s="711" t="s">
        <v>2712</v>
      </c>
      <c r="B269" s="141" t="s">
        <v>593</v>
      </c>
      <c r="C269" s="706" t="s">
        <v>5107</v>
      </c>
      <c r="D269" s="198">
        <v>372.9</v>
      </c>
      <c r="E269" s="40">
        <v>5892</v>
      </c>
      <c r="F269" s="138"/>
      <c r="G269" s="87" t="s">
        <v>1799</v>
      </c>
      <c r="H269" s="141"/>
      <c r="I269" s="87" t="s">
        <v>1799</v>
      </c>
      <c r="J269" s="141"/>
      <c r="K269" s="141"/>
      <c r="L269" s="87" t="s">
        <v>1799</v>
      </c>
      <c r="M269" s="87"/>
      <c r="N269" s="141"/>
      <c r="O269" s="88"/>
    </row>
    <row r="270" spans="1:15" s="89" customFormat="1" ht="27.75" customHeight="1" x14ac:dyDescent="0.2">
      <c r="A270" s="711"/>
      <c r="B270" s="141" t="s">
        <v>594</v>
      </c>
      <c r="C270" s="706"/>
      <c r="D270" s="198">
        <f>47.52+61.08+288</f>
        <v>396.6</v>
      </c>
      <c r="E270" s="40">
        <v>5893</v>
      </c>
      <c r="F270" s="138"/>
      <c r="G270" s="87" t="s">
        <v>1799</v>
      </c>
      <c r="H270" s="141"/>
      <c r="I270" s="87" t="s">
        <v>1799</v>
      </c>
      <c r="J270" s="141"/>
      <c r="K270" s="141"/>
      <c r="L270" s="87" t="s">
        <v>1799</v>
      </c>
      <c r="M270" s="87"/>
      <c r="N270" s="141"/>
      <c r="O270" s="88"/>
    </row>
    <row r="271" spans="1:15" s="89" customFormat="1" ht="27.75" customHeight="1" x14ac:dyDescent="0.2">
      <c r="A271" s="711"/>
      <c r="B271" s="141" t="s">
        <v>595</v>
      </c>
      <c r="C271" s="706"/>
      <c r="D271" s="198">
        <v>131.69999999999999</v>
      </c>
      <c r="E271" s="40">
        <v>5894</v>
      </c>
      <c r="F271" s="138"/>
      <c r="G271" s="87" t="s">
        <v>1799</v>
      </c>
      <c r="H271" s="141"/>
      <c r="I271" s="87" t="s">
        <v>1799</v>
      </c>
      <c r="J271" s="141"/>
      <c r="K271" s="141"/>
      <c r="L271" s="87" t="s">
        <v>1799</v>
      </c>
      <c r="M271" s="87"/>
      <c r="N271" s="141"/>
      <c r="O271" s="88"/>
    </row>
    <row r="272" spans="1:15" s="89" customFormat="1" ht="27.75" customHeight="1" x14ac:dyDescent="0.2">
      <c r="A272" s="711" t="s">
        <v>2713</v>
      </c>
      <c r="B272" s="141" t="s">
        <v>596</v>
      </c>
      <c r="C272" s="706" t="s">
        <v>5108</v>
      </c>
      <c r="D272" s="198">
        <v>205.26</v>
      </c>
      <c r="E272" s="40">
        <v>5898</v>
      </c>
      <c r="F272" s="138"/>
      <c r="G272" s="87" t="s">
        <v>1799</v>
      </c>
      <c r="H272" s="141"/>
      <c r="I272" s="87" t="s">
        <v>1799</v>
      </c>
      <c r="J272" s="141"/>
      <c r="K272" s="141"/>
      <c r="L272" s="87" t="s">
        <v>1799</v>
      </c>
      <c r="M272" s="87"/>
      <c r="N272" s="141"/>
      <c r="O272" s="88"/>
    </row>
    <row r="273" spans="1:15" s="89" customFormat="1" ht="27.75" customHeight="1" x14ac:dyDescent="0.2">
      <c r="A273" s="711"/>
      <c r="B273" s="141" t="s">
        <v>597</v>
      </c>
      <c r="C273" s="706"/>
      <c r="D273" s="198">
        <v>348.8</v>
      </c>
      <c r="E273" s="40">
        <v>5899</v>
      </c>
      <c r="F273" s="138"/>
      <c r="G273" s="87" t="s">
        <v>1799</v>
      </c>
      <c r="H273" s="141"/>
      <c r="I273" s="87" t="s">
        <v>1799</v>
      </c>
      <c r="J273" s="141"/>
      <c r="K273" s="141"/>
      <c r="L273" s="87" t="s">
        <v>1799</v>
      </c>
      <c r="M273" s="87"/>
      <c r="N273" s="141"/>
      <c r="O273" s="88"/>
    </row>
    <row r="274" spans="1:15" s="89" customFormat="1" ht="27.75" customHeight="1" x14ac:dyDescent="0.2">
      <c r="A274" s="711"/>
      <c r="B274" s="141" t="s">
        <v>153</v>
      </c>
      <c r="C274" s="706"/>
      <c r="D274" s="198">
        <v>35</v>
      </c>
      <c r="E274" s="40">
        <v>5900</v>
      </c>
      <c r="F274" s="138"/>
      <c r="G274" s="87" t="s">
        <v>1799</v>
      </c>
      <c r="H274" s="141"/>
      <c r="I274" s="87" t="s">
        <v>1799</v>
      </c>
      <c r="J274" s="141"/>
      <c r="K274" s="141"/>
      <c r="L274" s="87" t="s">
        <v>1799</v>
      </c>
      <c r="M274" s="87"/>
      <c r="N274" s="141"/>
      <c r="O274" s="88"/>
    </row>
    <row r="275" spans="1:15" s="89" customFormat="1" ht="27.75" customHeight="1" x14ac:dyDescent="0.2">
      <c r="A275" s="711"/>
      <c r="B275" s="141" t="s">
        <v>123</v>
      </c>
      <c r="C275" s="706"/>
      <c r="D275" s="198">
        <v>160</v>
      </c>
      <c r="E275" s="40">
        <v>5901</v>
      </c>
      <c r="F275" s="138"/>
      <c r="G275" s="87" t="s">
        <v>1799</v>
      </c>
      <c r="H275" s="141"/>
      <c r="I275" s="87" t="s">
        <v>1799</v>
      </c>
      <c r="J275" s="141"/>
      <c r="K275" s="141"/>
      <c r="L275" s="87" t="s">
        <v>1799</v>
      </c>
      <c r="M275" s="87"/>
      <c r="N275" s="141"/>
      <c r="O275" s="88"/>
    </row>
    <row r="276" spans="1:15" s="89" customFormat="1" ht="27.75" customHeight="1" x14ac:dyDescent="0.2">
      <c r="A276" s="711"/>
      <c r="B276" s="141" t="s">
        <v>464</v>
      </c>
      <c r="C276" s="706"/>
      <c r="D276" s="198">
        <v>49.05</v>
      </c>
      <c r="E276" s="40">
        <v>5902</v>
      </c>
      <c r="F276" s="138"/>
      <c r="G276" s="87" t="s">
        <v>1799</v>
      </c>
      <c r="H276" s="141"/>
      <c r="I276" s="87" t="s">
        <v>1799</v>
      </c>
      <c r="J276" s="141"/>
      <c r="K276" s="141"/>
      <c r="L276" s="87" t="s">
        <v>1799</v>
      </c>
      <c r="M276" s="87"/>
      <c r="N276" s="141"/>
      <c r="O276" s="88"/>
    </row>
    <row r="277" spans="1:15" s="89" customFormat="1" ht="54" customHeight="1" x14ac:dyDescent="0.2">
      <c r="A277" s="150" t="s">
        <v>2714</v>
      </c>
      <c r="B277" s="141" t="s">
        <v>598</v>
      </c>
      <c r="C277" s="141" t="s">
        <v>5109</v>
      </c>
      <c r="D277" s="198">
        <v>2550</v>
      </c>
      <c r="E277" s="40" t="s">
        <v>652</v>
      </c>
      <c r="F277" s="138"/>
      <c r="G277" s="87" t="s">
        <v>1799</v>
      </c>
      <c r="H277" s="141"/>
      <c r="I277" s="87" t="s">
        <v>1799</v>
      </c>
      <c r="J277" s="141"/>
      <c r="K277" s="141"/>
      <c r="L277" s="87" t="s">
        <v>1799</v>
      </c>
      <c r="M277" s="87"/>
      <c r="N277" s="141"/>
      <c r="O277" s="88"/>
    </row>
    <row r="278" spans="1:15" s="89" customFormat="1" ht="48.75" customHeight="1" x14ac:dyDescent="0.2">
      <c r="A278" s="150" t="s">
        <v>2715</v>
      </c>
      <c r="B278" s="141" t="s">
        <v>599</v>
      </c>
      <c r="C278" s="141" t="s">
        <v>5110</v>
      </c>
      <c r="D278" s="198">
        <v>550</v>
      </c>
      <c r="E278" s="40">
        <v>5905</v>
      </c>
      <c r="F278" s="138"/>
      <c r="G278" s="87" t="s">
        <v>1799</v>
      </c>
      <c r="H278" s="141"/>
      <c r="I278" s="87" t="s">
        <v>1799</v>
      </c>
      <c r="J278" s="141"/>
      <c r="K278" s="141"/>
      <c r="L278" s="87" t="s">
        <v>1799</v>
      </c>
      <c r="M278" s="87"/>
      <c r="N278" s="141"/>
      <c r="O278" s="88"/>
    </row>
    <row r="279" spans="1:15" s="89" customFormat="1" ht="47.25" x14ac:dyDescent="0.2">
      <c r="A279" s="150" t="s">
        <v>2716</v>
      </c>
      <c r="B279" s="141" t="s">
        <v>220</v>
      </c>
      <c r="C279" s="141" t="s">
        <v>5111</v>
      </c>
      <c r="D279" s="198">
        <v>12000</v>
      </c>
      <c r="E279" s="40" t="s">
        <v>653</v>
      </c>
      <c r="F279" s="138"/>
      <c r="G279" s="87" t="s">
        <v>1799</v>
      </c>
      <c r="H279" s="141"/>
      <c r="I279" s="87" t="s">
        <v>1799</v>
      </c>
      <c r="J279" s="141"/>
      <c r="K279" s="141"/>
      <c r="L279" s="87" t="s">
        <v>1799</v>
      </c>
      <c r="M279" s="87"/>
      <c r="N279" s="141"/>
      <c r="O279" s="88"/>
    </row>
    <row r="280" spans="1:15" s="89" customFormat="1" ht="39" customHeight="1" x14ac:dyDescent="0.2">
      <c r="A280" s="711" t="s">
        <v>2717</v>
      </c>
      <c r="B280" s="141" t="s">
        <v>600</v>
      </c>
      <c r="C280" s="706" t="s">
        <v>5112</v>
      </c>
      <c r="D280" s="198">
        <v>10548</v>
      </c>
      <c r="E280" s="40">
        <v>5903</v>
      </c>
      <c r="F280" s="138"/>
      <c r="G280" s="87" t="s">
        <v>1799</v>
      </c>
      <c r="H280" s="141"/>
      <c r="I280" s="87" t="s">
        <v>1799</v>
      </c>
      <c r="J280" s="141"/>
      <c r="K280" s="141"/>
      <c r="L280" s="87" t="s">
        <v>1799</v>
      </c>
      <c r="M280" s="87"/>
      <c r="N280" s="141"/>
      <c r="O280" s="88"/>
    </row>
    <row r="281" spans="1:15" s="89" customFormat="1" ht="39" customHeight="1" x14ac:dyDescent="0.2">
      <c r="A281" s="711"/>
      <c r="B281" s="141" t="s">
        <v>601</v>
      </c>
      <c r="C281" s="706"/>
      <c r="D281" s="198">
        <v>6050</v>
      </c>
      <c r="E281" s="40">
        <v>5904</v>
      </c>
      <c r="F281" s="138"/>
      <c r="G281" s="87" t="s">
        <v>1799</v>
      </c>
      <c r="H281" s="141"/>
      <c r="I281" s="87" t="s">
        <v>1799</v>
      </c>
      <c r="J281" s="141"/>
      <c r="K281" s="141"/>
      <c r="L281" s="87" t="s">
        <v>1799</v>
      </c>
      <c r="M281" s="87"/>
      <c r="N281" s="141"/>
      <c r="O281" s="88"/>
    </row>
    <row r="282" spans="1:15" s="89" customFormat="1" ht="36.75" customHeight="1" x14ac:dyDescent="0.2">
      <c r="A282" s="150" t="s">
        <v>2718</v>
      </c>
      <c r="B282" s="141" t="s">
        <v>602</v>
      </c>
      <c r="C282" s="141" t="s">
        <v>5090</v>
      </c>
      <c r="D282" s="198">
        <v>3276</v>
      </c>
      <c r="E282" s="40">
        <v>5906</v>
      </c>
      <c r="F282" s="138"/>
      <c r="G282" s="87" t="s">
        <v>1799</v>
      </c>
      <c r="H282" s="141"/>
      <c r="I282" s="87" t="s">
        <v>1799</v>
      </c>
      <c r="J282" s="141"/>
      <c r="K282" s="141"/>
      <c r="L282" s="87"/>
      <c r="M282" s="87" t="s">
        <v>1799</v>
      </c>
      <c r="N282" s="141"/>
      <c r="O282" s="88"/>
    </row>
    <row r="283" spans="1:15" s="89" customFormat="1" ht="36.75" customHeight="1" x14ac:dyDescent="0.2">
      <c r="A283" s="150" t="s">
        <v>2719</v>
      </c>
      <c r="B283" s="141" t="s">
        <v>603</v>
      </c>
      <c r="C283" s="141" t="s">
        <v>5113</v>
      </c>
      <c r="D283" s="198">
        <v>860</v>
      </c>
      <c r="E283" s="40">
        <v>5908</v>
      </c>
      <c r="F283" s="138"/>
      <c r="G283" s="87" t="s">
        <v>1799</v>
      </c>
      <c r="H283" s="141"/>
      <c r="I283" s="87" t="s">
        <v>1799</v>
      </c>
      <c r="J283" s="141"/>
      <c r="K283" s="141"/>
      <c r="L283" s="87"/>
      <c r="M283" s="87" t="s">
        <v>1799</v>
      </c>
      <c r="N283" s="141"/>
      <c r="O283" s="88"/>
    </row>
    <row r="284" spans="1:15" s="89" customFormat="1" ht="36.75" customHeight="1" x14ac:dyDescent="0.2">
      <c r="A284" s="150" t="s">
        <v>2720</v>
      </c>
      <c r="B284" s="141" t="s">
        <v>481</v>
      </c>
      <c r="C284" s="141" t="s">
        <v>5114</v>
      </c>
      <c r="D284" s="198">
        <v>170.37</v>
      </c>
      <c r="E284" s="40">
        <v>5909</v>
      </c>
      <c r="F284" s="138"/>
      <c r="G284" s="87" t="s">
        <v>1799</v>
      </c>
      <c r="H284" s="141"/>
      <c r="I284" s="87" t="s">
        <v>1799</v>
      </c>
      <c r="J284" s="141"/>
      <c r="K284" s="141"/>
      <c r="L284" s="87"/>
      <c r="M284" s="87" t="s">
        <v>1799</v>
      </c>
      <c r="N284" s="141"/>
      <c r="O284" s="88"/>
    </row>
    <row r="285" spans="1:15" s="89" customFormat="1" ht="36.75" customHeight="1" x14ac:dyDescent="0.2">
      <c r="A285" s="150" t="s">
        <v>2721</v>
      </c>
      <c r="B285" s="141" t="s">
        <v>442</v>
      </c>
      <c r="C285" s="141" t="s">
        <v>5115</v>
      </c>
      <c r="D285" s="198">
        <v>135.6</v>
      </c>
      <c r="E285" s="40">
        <v>5910</v>
      </c>
      <c r="F285" s="138"/>
      <c r="G285" s="87" t="s">
        <v>1799</v>
      </c>
      <c r="H285" s="141"/>
      <c r="I285" s="87" t="s">
        <v>1799</v>
      </c>
      <c r="J285" s="141"/>
      <c r="K285" s="141"/>
      <c r="L285" s="87"/>
      <c r="M285" s="87" t="s">
        <v>1799</v>
      </c>
      <c r="N285" s="141"/>
      <c r="O285" s="88"/>
    </row>
    <row r="286" spans="1:15" s="89" customFormat="1" ht="36.75" customHeight="1" x14ac:dyDescent="0.2">
      <c r="A286" s="711" t="s">
        <v>2722</v>
      </c>
      <c r="B286" s="141" t="s">
        <v>545</v>
      </c>
      <c r="C286" s="706" t="s">
        <v>5116</v>
      </c>
      <c r="D286" s="198">
        <v>900</v>
      </c>
      <c r="E286" s="40">
        <v>5915</v>
      </c>
      <c r="F286" s="138"/>
      <c r="G286" s="87" t="s">
        <v>1799</v>
      </c>
      <c r="H286" s="141"/>
      <c r="I286" s="87" t="s">
        <v>1799</v>
      </c>
      <c r="J286" s="141"/>
      <c r="K286" s="141"/>
      <c r="L286" s="87" t="s">
        <v>1799</v>
      </c>
      <c r="M286" s="87"/>
      <c r="N286" s="141"/>
      <c r="O286" s="88"/>
    </row>
    <row r="287" spans="1:15" s="89" customFormat="1" ht="36.75" customHeight="1" x14ac:dyDescent="0.2">
      <c r="A287" s="711"/>
      <c r="B287" s="141" t="s">
        <v>544</v>
      </c>
      <c r="C287" s="706"/>
      <c r="D287" s="198">
        <v>2680</v>
      </c>
      <c r="E287" s="40">
        <v>5916</v>
      </c>
      <c r="F287" s="138"/>
      <c r="G287" s="87" t="s">
        <v>1799</v>
      </c>
      <c r="H287" s="141"/>
      <c r="I287" s="87" t="s">
        <v>1799</v>
      </c>
      <c r="J287" s="141"/>
      <c r="K287" s="141"/>
      <c r="L287" s="87" t="s">
        <v>1799</v>
      </c>
      <c r="M287" s="87"/>
      <c r="N287" s="141"/>
      <c r="O287" s="88"/>
    </row>
    <row r="288" spans="1:15" s="89" customFormat="1" ht="23.25" customHeight="1" x14ac:dyDescent="0.2">
      <c r="A288" s="711" t="s">
        <v>2723</v>
      </c>
      <c r="B288" s="141" t="s">
        <v>604</v>
      </c>
      <c r="C288" s="706" t="s">
        <v>5117</v>
      </c>
      <c r="D288" s="198">
        <v>1087</v>
      </c>
      <c r="E288" s="40">
        <v>5911</v>
      </c>
      <c r="F288" s="138"/>
      <c r="G288" s="87" t="s">
        <v>1799</v>
      </c>
      <c r="H288" s="141"/>
      <c r="I288" s="87" t="s">
        <v>1799</v>
      </c>
      <c r="J288" s="141"/>
      <c r="K288" s="141"/>
      <c r="L288" s="87" t="s">
        <v>1799</v>
      </c>
      <c r="M288" s="87"/>
      <c r="N288" s="141"/>
      <c r="O288" s="88"/>
    </row>
    <row r="289" spans="1:15" s="89" customFormat="1" ht="23.25" customHeight="1" x14ac:dyDescent="0.2">
      <c r="A289" s="711"/>
      <c r="B289" s="141" t="s">
        <v>605</v>
      </c>
      <c r="C289" s="706"/>
      <c r="D289" s="198">
        <v>400</v>
      </c>
      <c r="E289" s="40">
        <v>5912</v>
      </c>
      <c r="F289" s="138"/>
      <c r="G289" s="87" t="s">
        <v>1799</v>
      </c>
      <c r="H289" s="141"/>
      <c r="I289" s="87" t="s">
        <v>1799</v>
      </c>
      <c r="J289" s="141"/>
      <c r="K289" s="141"/>
      <c r="L289" s="87" t="s">
        <v>1799</v>
      </c>
      <c r="M289" s="87"/>
      <c r="N289" s="141"/>
      <c r="O289" s="88"/>
    </row>
    <row r="290" spans="1:15" s="89" customFormat="1" ht="23.25" customHeight="1" x14ac:dyDescent="0.2">
      <c r="A290" s="711"/>
      <c r="B290" s="141" t="s">
        <v>606</v>
      </c>
      <c r="C290" s="706"/>
      <c r="D290" s="198">
        <v>108.75</v>
      </c>
      <c r="E290" s="40">
        <v>5913</v>
      </c>
      <c r="F290" s="138"/>
      <c r="G290" s="87" t="s">
        <v>1799</v>
      </c>
      <c r="H290" s="141"/>
      <c r="I290" s="87" t="s">
        <v>1799</v>
      </c>
      <c r="J290" s="141"/>
      <c r="K290" s="141"/>
      <c r="L290" s="87" t="s">
        <v>1799</v>
      </c>
      <c r="M290" s="87"/>
      <c r="N290" s="141"/>
      <c r="O290" s="88"/>
    </row>
    <row r="291" spans="1:15" s="89" customFormat="1" ht="23.25" customHeight="1" x14ac:dyDescent="0.2">
      <c r="A291" s="711"/>
      <c r="B291" s="141" t="s">
        <v>607</v>
      </c>
      <c r="C291" s="706"/>
      <c r="D291" s="198">
        <v>146.28</v>
      </c>
      <c r="E291" s="40">
        <v>5914</v>
      </c>
      <c r="F291" s="138"/>
      <c r="G291" s="87" t="s">
        <v>1799</v>
      </c>
      <c r="H291" s="141"/>
      <c r="I291" s="87" t="s">
        <v>1799</v>
      </c>
      <c r="J291" s="141"/>
      <c r="K291" s="141"/>
      <c r="L291" s="87" t="s">
        <v>1799</v>
      </c>
      <c r="M291" s="87"/>
      <c r="N291" s="141"/>
      <c r="O291" s="88"/>
    </row>
    <row r="292" spans="1:15" s="89" customFormat="1" ht="23.25" customHeight="1" x14ac:dyDescent="0.2">
      <c r="A292" s="711" t="s">
        <v>2724</v>
      </c>
      <c r="B292" s="141" t="s">
        <v>551</v>
      </c>
      <c r="C292" s="706" t="s">
        <v>5055</v>
      </c>
      <c r="D292" s="198">
        <v>200</v>
      </c>
      <c r="E292" s="40">
        <v>5919</v>
      </c>
      <c r="F292" s="138"/>
      <c r="G292" s="87" t="s">
        <v>1799</v>
      </c>
      <c r="H292" s="141"/>
      <c r="I292" s="87" t="s">
        <v>1799</v>
      </c>
      <c r="J292" s="141"/>
      <c r="K292" s="141"/>
      <c r="L292" s="87" t="s">
        <v>1799</v>
      </c>
      <c r="M292" s="87"/>
      <c r="N292" s="141"/>
      <c r="O292" s="88"/>
    </row>
    <row r="293" spans="1:15" s="89" customFormat="1" ht="23.25" customHeight="1" x14ac:dyDescent="0.2">
      <c r="A293" s="711"/>
      <c r="B293" s="141" t="s">
        <v>446</v>
      </c>
      <c r="C293" s="706"/>
      <c r="D293" s="198">
        <v>144</v>
      </c>
      <c r="E293" s="40">
        <v>5917</v>
      </c>
      <c r="F293" s="138"/>
      <c r="G293" s="87" t="s">
        <v>1799</v>
      </c>
      <c r="H293" s="141"/>
      <c r="I293" s="87" t="s">
        <v>1799</v>
      </c>
      <c r="J293" s="141"/>
      <c r="K293" s="141"/>
      <c r="L293" s="87" t="s">
        <v>1799</v>
      </c>
      <c r="M293" s="87"/>
      <c r="N293" s="141"/>
      <c r="O293" s="88"/>
    </row>
    <row r="294" spans="1:15" s="89" customFormat="1" ht="45" customHeight="1" x14ac:dyDescent="0.2">
      <c r="A294" s="150" t="s">
        <v>2725</v>
      </c>
      <c r="B294" s="141" t="s">
        <v>111</v>
      </c>
      <c r="C294" s="141" t="s">
        <v>5118</v>
      </c>
      <c r="D294" s="198">
        <v>814.01</v>
      </c>
      <c r="E294" s="40">
        <v>5820</v>
      </c>
      <c r="F294" s="138"/>
      <c r="G294" s="87" t="s">
        <v>1799</v>
      </c>
      <c r="H294" s="141"/>
      <c r="I294" s="87" t="s">
        <v>1799</v>
      </c>
      <c r="J294" s="141"/>
      <c r="K294" s="141"/>
      <c r="L294" s="87"/>
      <c r="M294" s="87" t="s">
        <v>1799</v>
      </c>
      <c r="N294" s="141"/>
      <c r="O294" s="88"/>
    </row>
    <row r="295" spans="1:15" s="89" customFormat="1" ht="45" customHeight="1" x14ac:dyDescent="0.2">
      <c r="A295" s="150" t="s">
        <v>2726</v>
      </c>
      <c r="B295" s="141" t="s">
        <v>226</v>
      </c>
      <c r="C295" s="141" t="s">
        <v>5119</v>
      </c>
      <c r="D295" s="198">
        <v>780.36</v>
      </c>
      <c r="E295" s="40">
        <v>5921</v>
      </c>
      <c r="F295" s="138"/>
      <c r="G295" s="87" t="s">
        <v>1799</v>
      </c>
      <c r="H295" s="141"/>
      <c r="I295" s="87" t="s">
        <v>1799</v>
      </c>
      <c r="J295" s="141"/>
      <c r="K295" s="141"/>
      <c r="L295" s="87"/>
      <c r="M295" s="87" t="s">
        <v>1799</v>
      </c>
      <c r="N295" s="141"/>
      <c r="O295" s="88"/>
    </row>
    <row r="296" spans="1:15" s="89" customFormat="1" ht="45" customHeight="1" x14ac:dyDescent="0.2">
      <c r="A296" s="711" t="s">
        <v>2727</v>
      </c>
      <c r="B296" s="141" t="s">
        <v>608</v>
      </c>
      <c r="C296" s="706" t="s">
        <v>5120</v>
      </c>
      <c r="D296" s="198">
        <v>1095</v>
      </c>
      <c r="E296" s="40">
        <v>5924</v>
      </c>
      <c r="F296" s="138"/>
      <c r="G296" s="87" t="s">
        <v>1799</v>
      </c>
      <c r="H296" s="141"/>
      <c r="I296" s="87" t="s">
        <v>1799</v>
      </c>
      <c r="J296" s="141"/>
      <c r="K296" s="141"/>
      <c r="L296" s="87"/>
      <c r="M296" s="87" t="s">
        <v>1799</v>
      </c>
      <c r="N296" s="141"/>
      <c r="O296" s="88"/>
    </row>
    <row r="297" spans="1:15" s="89" customFormat="1" ht="45" customHeight="1" x14ac:dyDescent="0.2">
      <c r="A297" s="711"/>
      <c r="B297" s="141" t="s">
        <v>481</v>
      </c>
      <c r="C297" s="706"/>
      <c r="D297" s="198">
        <v>296.39999999999998</v>
      </c>
      <c r="E297" s="40">
        <v>5922</v>
      </c>
      <c r="F297" s="138"/>
      <c r="G297" s="87" t="s">
        <v>1799</v>
      </c>
      <c r="H297" s="141"/>
      <c r="I297" s="87" t="s">
        <v>1799</v>
      </c>
      <c r="J297" s="141"/>
      <c r="K297" s="141"/>
      <c r="L297" s="87"/>
      <c r="M297" s="87" t="s">
        <v>1799</v>
      </c>
      <c r="N297" s="141"/>
      <c r="O297" s="88"/>
    </row>
    <row r="298" spans="1:15" s="89" customFormat="1" ht="45" customHeight="1" x14ac:dyDescent="0.2">
      <c r="A298" s="711"/>
      <c r="B298" s="141" t="s">
        <v>609</v>
      </c>
      <c r="C298" s="706"/>
      <c r="D298" s="198">
        <v>150.1</v>
      </c>
      <c r="E298" s="40">
        <v>5923</v>
      </c>
      <c r="F298" s="138"/>
      <c r="G298" s="87" t="s">
        <v>1799</v>
      </c>
      <c r="H298" s="141"/>
      <c r="I298" s="87" t="s">
        <v>1799</v>
      </c>
      <c r="J298" s="141"/>
      <c r="K298" s="141"/>
      <c r="L298" s="87"/>
      <c r="M298" s="87" t="s">
        <v>1799</v>
      </c>
      <c r="N298" s="141"/>
      <c r="O298" s="88"/>
    </row>
    <row r="299" spans="1:15" s="89" customFormat="1" ht="45" customHeight="1" x14ac:dyDescent="0.2">
      <c r="A299" s="150" t="s">
        <v>2728</v>
      </c>
      <c r="B299" s="141" t="s">
        <v>192</v>
      </c>
      <c r="C299" s="141" t="s">
        <v>5121</v>
      </c>
      <c r="D299" s="198">
        <v>7665</v>
      </c>
      <c r="E299" s="40">
        <v>5926</v>
      </c>
      <c r="F299" s="138"/>
      <c r="G299" s="87" t="s">
        <v>1799</v>
      </c>
      <c r="H299" s="141"/>
      <c r="I299" s="87" t="s">
        <v>1799</v>
      </c>
      <c r="J299" s="141"/>
      <c r="K299" s="141"/>
      <c r="L299" s="87" t="s">
        <v>1799</v>
      </c>
      <c r="M299" s="87"/>
      <c r="N299" s="141"/>
      <c r="O299" s="88"/>
    </row>
    <row r="300" spans="1:15" s="89" customFormat="1" ht="45" customHeight="1" x14ac:dyDescent="0.2">
      <c r="A300" s="150" t="s">
        <v>2729</v>
      </c>
      <c r="B300" s="141" t="s">
        <v>610</v>
      </c>
      <c r="C300" s="141" t="s">
        <v>5122</v>
      </c>
      <c r="D300" s="198">
        <v>15000</v>
      </c>
      <c r="E300" s="40">
        <v>5927</v>
      </c>
      <c r="F300" s="138"/>
      <c r="G300" s="87" t="s">
        <v>1799</v>
      </c>
      <c r="H300" s="141"/>
      <c r="I300" s="87" t="s">
        <v>1799</v>
      </c>
      <c r="J300" s="141"/>
      <c r="K300" s="141"/>
      <c r="L300" s="87" t="s">
        <v>1799</v>
      </c>
      <c r="M300" s="87"/>
      <c r="N300" s="141"/>
      <c r="O300" s="88"/>
    </row>
    <row r="301" spans="1:15" s="89" customFormat="1" ht="45" customHeight="1" x14ac:dyDescent="0.2">
      <c r="A301" s="150" t="s">
        <v>2730</v>
      </c>
      <c r="B301" s="141" t="s">
        <v>611</v>
      </c>
      <c r="C301" s="141" t="s">
        <v>5123</v>
      </c>
      <c r="D301" s="198">
        <v>7800</v>
      </c>
      <c r="E301" s="40">
        <v>5932</v>
      </c>
      <c r="F301" s="138"/>
      <c r="G301" s="87" t="s">
        <v>1799</v>
      </c>
      <c r="H301" s="141"/>
      <c r="I301" s="87" t="s">
        <v>1799</v>
      </c>
      <c r="J301" s="141"/>
      <c r="K301" s="141"/>
      <c r="L301" s="87" t="s">
        <v>1799</v>
      </c>
      <c r="M301" s="87"/>
      <c r="N301" s="141"/>
      <c r="O301" s="88"/>
    </row>
    <row r="302" spans="1:15" s="89" customFormat="1" ht="72" customHeight="1" x14ac:dyDescent="0.2">
      <c r="A302" s="150" t="s">
        <v>2731</v>
      </c>
      <c r="B302" s="141" t="s">
        <v>612</v>
      </c>
      <c r="C302" s="141" t="s">
        <v>3544</v>
      </c>
      <c r="D302" s="198">
        <v>8000</v>
      </c>
      <c r="E302" s="40" t="s">
        <v>654</v>
      </c>
      <c r="F302" s="138"/>
      <c r="G302" s="87" t="s">
        <v>1799</v>
      </c>
      <c r="H302" s="141"/>
      <c r="I302" s="87" t="s">
        <v>1799</v>
      </c>
      <c r="J302" s="141"/>
      <c r="K302" s="141"/>
      <c r="L302" s="87"/>
      <c r="M302" s="87" t="s">
        <v>1799</v>
      </c>
      <c r="N302" s="141"/>
      <c r="O302" s="88"/>
    </row>
    <row r="303" spans="1:15" s="89" customFormat="1" ht="37.5" customHeight="1" x14ac:dyDescent="0.2">
      <c r="A303" s="711" t="s">
        <v>2732</v>
      </c>
      <c r="B303" s="141" t="s">
        <v>162</v>
      </c>
      <c r="C303" s="706" t="s">
        <v>5124</v>
      </c>
      <c r="D303" s="198">
        <v>323.83999999999997</v>
      </c>
      <c r="E303" s="40">
        <v>5929</v>
      </c>
      <c r="F303" s="138"/>
      <c r="G303" s="87" t="s">
        <v>1799</v>
      </c>
      <c r="H303" s="141"/>
      <c r="I303" s="87" t="s">
        <v>1799</v>
      </c>
      <c r="J303" s="141"/>
      <c r="K303" s="141"/>
      <c r="L303" s="87"/>
      <c r="M303" s="87" t="s">
        <v>1799</v>
      </c>
      <c r="N303" s="141"/>
      <c r="O303" s="88"/>
    </row>
    <row r="304" spans="1:15" s="89" customFormat="1" ht="37.5" customHeight="1" x14ac:dyDescent="0.2">
      <c r="A304" s="711"/>
      <c r="B304" s="141" t="s">
        <v>613</v>
      </c>
      <c r="C304" s="706"/>
      <c r="D304" s="198">
        <v>409.1</v>
      </c>
      <c r="E304" s="40">
        <v>5930</v>
      </c>
      <c r="F304" s="138"/>
      <c r="G304" s="87" t="s">
        <v>1799</v>
      </c>
      <c r="H304" s="141"/>
      <c r="I304" s="87" t="s">
        <v>1799</v>
      </c>
      <c r="J304" s="141"/>
      <c r="K304" s="141"/>
      <c r="L304" s="87"/>
      <c r="M304" s="87" t="s">
        <v>1799</v>
      </c>
      <c r="N304" s="141"/>
      <c r="O304" s="88"/>
    </row>
    <row r="305" spans="1:15" s="89" customFormat="1" ht="37.5" customHeight="1" x14ac:dyDescent="0.2">
      <c r="A305" s="711"/>
      <c r="B305" s="141" t="s">
        <v>164</v>
      </c>
      <c r="C305" s="706"/>
      <c r="D305" s="198">
        <v>12091.28</v>
      </c>
      <c r="E305" s="40">
        <v>5928</v>
      </c>
      <c r="F305" s="138"/>
      <c r="G305" s="87" t="s">
        <v>1799</v>
      </c>
      <c r="H305" s="141"/>
      <c r="I305" s="87" t="s">
        <v>1799</v>
      </c>
      <c r="J305" s="141"/>
      <c r="K305" s="141"/>
      <c r="L305" s="87"/>
      <c r="M305" s="87" t="s">
        <v>1799</v>
      </c>
      <c r="N305" s="141"/>
      <c r="O305" s="88"/>
    </row>
    <row r="306" spans="1:15" s="89" customFormat="1" ht="41.25" customHeight="1" x14ac:dyDescent="0.2">
      <c r="A306" s="711" t="s">
        <v>2733</v>
      </c>
      <c r="B306" s="141" t="s">
        <v>220</v>
      </c>
      <c r="C306" s="706" t="s">
        <v>5125</v>
      </c>
      <c r="D306" s="198">
        <v>1155.53</v>
      </c>
      <c r="E306" s="40">
        <v>5935</v>
      </c>
      <c r="F306" s="138"/>
      <c r="G306" s="87" t="s">
        <v>1799</v>
      </c>
      <c r="H306" s="141"/>
      <c r="I306" s="87" t="s">
        <v>1799</v>
      </c>
      <c r="J306" s="141"/>
      <c r="K306" s="141"/>
      <c r="L306" s="87"/>
      <c r="M306" s="87" t="s">
        <v>1799</v>
      </c>
      <c r="N306" s="141"/>
      <c r="O306" s="88"/>
    </row>
    <row r="307" spans="1:15" s="89" customFormat="1" ht="41.25" customHeight="1" x14ac:dyDescent="0.2">
      <c r="A307" s="711"/>
      <c r="B307" s="141" t="s">
        <v>110</v>
      </c>
      <c r="C307" s="706"/>
      <c r="D307" s="198">
        <v>1056.44</v>
      </c>
      <c r="E307" s="40">
        <v>5936</v>
      </c>
      <c r="F307" s="138"/>
      <c r="G307" s="87" t="s">
        <v>1799</v>
      </c>
      <c r="H307" s="141"/>
      <c r="I307" s="87" t="s">
        <v>1799</v>
      </c>
      <c r="J307" s="141"/>
      <c r="K307" s="141"/>
      <c r="L307" s="87" t="s">
        <v>1799</v>
      </c>
      <c r="M307" s="87"/>
      <c r="N307" s="141"/>
      <c r="O307" s="88"/>
    </row>
    <row r="308" spans="1:15" s="89" customFormat="1" ht="51.75" customHeight="1" x14ac:dyDescent="0.2">
      <c r="A308" s="150" t="s">
        <v>2734</v>
      </c>
      <c r="B308" s="141" t="s">
        <v>442</v>
      </c>
      <c r="C308" s="141" t="s">
        <v>5035</v>
      </c>
      <c r="D308" s="198">
        <v>135.6</v>
      </c>
      <c r="E308" s="40">
        <v>5938</v>
      </c>
      <c r="F308" s="138"/>
      <c r="G308" s="87" t="s">
        <v>1799</v>
      </c>
      <c r="H308" s="141"/>
      <c r="I308" s="87" t="s">
        <v>1799</v>
      </c>
      <c r="J308" s="141"/>
      <c r="K308" s="141"/>
      <c r="L308" s="87" t="s">
        <v>1799</v>
      </c>
      <c r="M308" s="87"/>
      <c r="N308" s="141"/>
      <c r="O308" s="88"/>
    </row>
    <row r="309" spans="1:15" s="89" customFormat="1" ht="51.75" customHeight="1" x14ac:dyDescent="0.2">
      <c r="A309" s="150" t="s">
        <v>2735</v>
      </c>
      <c r="B309" s="141" t="s">
        <v>440</v>
      </c>
      <c r="C309" s="141" t="s">
        <v>5126</v>
      </c>
      <c r="D309" s="198">
        <v>48</v>
      </c>
      <c r="E309" s="40">
        <v>5939</v>
      </c>
      <c r="F309" s="138"/>
      <c r="G309" s="87" t="s">
        <v>1799</v>
      </c>
      <c r="H309" s="141"/>
      <c r="I309" s="87" t="s">
        <v>1799</v>
      </c>
      <c r="J309" s="141"/>
      <c r="K309" s="141"/>
      <c r="L309" s="87" t="s">
        <v>1799</v>
      </c>
      <c r="M309" s="87"/>
      <c r="N309" s="141"/>
      <c r="O309" s="88"/>
    </row>
    <row r="310" spans="1:15" s="89" customFormat="1" ht="51.75" customHeight="1" x14ac:dyDescent="0.2">
      <c r="A310" s="150" t="s">
        <v>2736</v>
      </c>
      <c r="B310" s="141" t="s">
        <v>442</v>
      </c>
      <c r="C310" s="141" t="s">
        <v>5035</v>
      </c>
      <c r="D310" s="198">
        <v>108.48</v>
      </c>
      <c r="E310" s="40">
        <v>5949</v>
      </c>
      <c r="F310" s="138"/>
      <c r="G310" s="87" t="s">
        <v>1799</v>
      </c>
      <c r="H310" s="141"/>
      <c r="I310" s="87" t="s">
        <v>1799</v>
      </c>
      <c r="J310" s="141"/>
      <c r="K310" s="141"/>
      <c r="L310" s="87" t="s">
        <v>1799</v>
      </c>
      <c r="M310" s="87"/>
      <c r="N310" s="141"/>
      <c r="O310" s="88"/>
    </row>
    <row r="311" spans="1:15" s="89" customFormat="1" ht="51.75" customHeight="1" x14ac:dyDescent="0.2">
      <c r="A311" s="150" t="s">
        <v>2737</v>
      </c>
      <c r="B311" s="141" t="s">
        <v>153</v>
      </c>
      <c r="C311" s="141" t="s">
        <v>5127</v>
      </c>
      <c r="D311" s="198">
        <f>54+10.5+168+143+54+10+90+65</f>
        <v>594.5</v>
      </c>
      <c r="E311" s="40">
        <v>5945</v>
      </c>
      <c r="F311" s="138"/>
      <c r="G311" s="87" t="s">
        <v>1799</v>
      </c>
      <c r="H311" s="141"/>
      <c r="I311" s="87" t="s">
        <v>1799</v>
      </c>
      <c r="J311" s="141"/>
      <c r="K311" s="141"/>
      <c r="L311" s="87"/>
      <c r="M311" s="87" t="s">
        <v>1799</v>
      </c>
      <c r="N311" s="141"/>
      <c r="O311" s="88"/>
    </row>
    <row r="312" spans="1:15" s="89" customFormat="1" ht="30" customHeight="1" x14ac:dyDescent="0.2">
      <c r="A312" s="711" t="s">
        <v>2738</v>
      </c>
      <c r="B312" s="141" t="s">
        <v>157</v>
      </c>
      <c r="C312" s="706" t="s">
        <v>5128</v>
      </c>
      <c r="D312" s="198">
        <v>2039.34</v>
      </c>
      <c r="E312" s="40">
        <v>5947</v>
      </c>
      <c r="F312" s="138"/>
      <c r="G312" s="87" t="s">
        <v>1799</v>
      </c>
      <c r="H312" s="141"/>
      <c r="I312" s="87" t="s">
        <v>1799</v>
      </c>
      <c r="J312" s="141"/>
      <c r="K312" s="141"/>
      <c r="L312" s="87"/>
      <c r="M312" s="87" t="s">
        <v>1799</v>
      </c>
      <c r="N312" s="141"/>
      <c r="O312" s="88"/>
    </row>
    <row r="313" spans="1:15" s="89" customFormat="1" ht="30" customHeight="1" x14ac:dyDescent="0.2">
      <c r="A313" s="711"/>
      <c r="B313" s="141" t="s">
        <v>159</v>
      </c>
      <c r="C313" s="706"/>
      <c r="D313" s="198">
        <v>2627.4</v>
      </c>
      <c r="E313" s="40">
        <v>5948</v>
      </c>
      <c r="F313" s="138"/>
      <c r="G313" s="87" t="s">
        <v>1799</v>
      </c>
      <c r="H313" s="141"/>
      <c r="I313" s="87" t="s">
        <v>1799</v>
      </c>
      <c r="J313" s="141"/>
      <c r="K313" s="141"/>
      <c r="L313" s="87"/>
      <c r="M313" s="87" t="s">
        <v>1799</v>
      </c>
      <c r="N313" s="141"/>
      <c r="O313" s="88"/>
    </row>
    <row r="314" spans="1:15" s="89" customFormat="1" ht="49.5" customHeight="1" x14ac:dyDescent="0.2">
      <c r="A314" s="150" t="s">
        <v>2739</v>
      </c>
      <c r="B314" s="141" t="s">
        <v>459</v>
      </c>
      <c r="C314" s="141" t="s">
        <v>3552</v>
      </c>
      <c r="D314" s="198">
        <v>13490</v>
      </c>
      <c r="E314" s="40">
        <v>5950</v>
      </c>
      <c r="F314" s="138"/>
      <c r="G314" s="87" t="s">
        <v>1799</v>
      </c>
      <c r="H314" s="141"/>
      <c r="I314" s="87" t="s">
        <v>1799</v>
      </c>
      <c r="J314" s="141"/>
      <c r="K314" s="141"/>
      <c r="L314" s="87"/>
      <c r="M314" s="87" t="s">
        <v>1799</v>
      </c>
      <c r="N314" s="141"/>
      <c r="O314" s="88"/>
    </row>
    <row r="315" spans="1:15" s="89" customFormat="1" ht="34.5" customHeight="1" x14ac:dyDescent="0.2">
      <c r="A315" s="711" t="s">
        <v>2740</v>
      </c>
      <c r="B315" s="141" t="s">
        <v>614</v>
      </c>
      <c r="C315" s="706" t="s">
        <v>5129</v>
      </c>
      <c r="D315" s="198">
        <v>1188</v>
      </c>
      <c r="E315" s="40">
        <v>5961</v>
      </c>
      <c r="F315" s="138"/>
      <c r="G315" s="87" t="s">
        <v>1799</v>
      </c>
      <c r="H315" s="141"/>
      <c r="I315" s="87" t="s">
        <v>1799</v>
      </c>
      <c r="J315" s="141"/>
      <c r="K315" s="141"/>
      <c r="L315" s="87"/>
      <c r="M315" s="87" t="s">
        <v>1799</v>
      </c>
      <c r="N315" s="141"/>
      <c r="O315" s="88"/>
    </row>
    <row r="316" spans="1:15" s="89" customFormat="1" ht="34.5" customHeight="1" x14ac:dyDescent="0.2">
      <c r="A316" s="711"/>
      <c r="B316" s="141" t="s">
        <v>228</v>
      </c>
      <c r="C316" s="706"/>
      <c r="D316" s="198">
        <v>7540</v>
      </c>
      <c r="E316" s="40">
        <v>5945</v>
      </c>
      <c r="F316" s="138"/>
      <c r="G316" s="87" t="s">
        <v>1799</v>
      </c>
      <c r="H316" s="141"/>
      <c r="I316" s="87" t="s">
        <v>1799</v>
      </c>
      <c r="J316" s="141"/>
      <c r="K316" s="141"/>
      <c r="L316" s="87" t="s">
        <v>1799</v>
      </c>
      <c r="M316" s="87"/>
      <c r="N316" s="141"/>
      <c r="O316" s="88"/>
    </row>
    <row r="317" spans="1:15" s="89" customFormat="1" ht="34.5" customHeight="1" x14ac:dyDescent="0.2">
      <c r="A317" s="711" t="s">
        <v>2741</v>
      </c>
      <c r="B317" s="141" t="s">
        <v>450</v>
      </c>
      <c r="C317" s="706" t="s">
        <v>5130</v>
      </c>
      <c r="D317" s="198">
        <v>1676.09</v>
      </c>
      <c r="E317" s="40">
        <v>5952</v>
      </c>
      <c r="F317" s="138"/>
      <c r="G317" s="87" t="s">
        <v>1799</v>
      </c>
      <c r="H317" s="141"/>
      <c r="I317" s="87" t="s">
        <v>1799</v>
      </c>
      <c r="J317" s="141"/>
      <c r="K317" s="141"/>
      <c r="L317" s="87" t="s">
        <v>1799</v>
      </c>
      <c r="M317" s="87"/>
      <c r="N317" s="141"/>
      <c r="O317" s="88"/>
    </row>
    <row r="318" spans="1:15" s="89" customFormat="1" ht="34.5" customHeight="1" x14ac:dyDescent="0.2">
      <c r="A318" s="711"/>
      <c r="B318" s="141" t="s">
        <v>449</v>
      </c>
      <c r="C318" s="706"/>
      <c r="D318" s="198">
        <v>816.8</v>
      </c>
      <c r="E318" s="40">
        <v>5953</v>
      </c>
      <c r="F318" s="138"/>
      <c r="G318" s="87" t="s">
        <v>1799</v>
      </c>
      <c r="H318" s="141"/>
      <c r="I318" s="87" t="s">
        <v>1799</v>
      </c>
      <c r="J318" s="141"/>
      <c r="K318" s="141"/>
      <c r="L318" s="87" t="s">
        <v>1799</v>
      </c>
      <c r="M318" s="87"/>
      <c r="N318" s="141"/>
      <c r="O318" s="88"/>
    </row>
    <row r="319" spans="1:15" s="89" customFormat="1" ht="34.5" customHeight="1" x14ac:dyDescent="0.2">
      <c r="A319" s="711" t="s">
        <v>2742</v>
      </c>
      <c r="B319" s="141" t="s">
        <v>147</v>
      </c>
      <c r="C319" s="706" t="s">
        <v>5131</v>
      </c>
      <c r="D319" s="198">
        <v>1537.69</v>
      </c>
      <c r="E319" s="40">
        <v>5955</v>
      </c>
      <c r="F319" s="138"/>
      <c r="G319" s="87" t="s">
        <v>1799</v>
      </c>
      <c r="H319" s="141"/>
      <c r="I319" s="87" t="s">
        <v>1799</v>
      </c>
      <c r="J319" s="141"/>
      <c r="K319" s="141"/>
      <c r="L319" s="87" t="s">
        <v>1799</v>
      </c>
      <c r="M319" s="87"/>
      <c r="N319" s="141"/>
      <c r="O319" s="88"/>
    </row>
    <row r="320" spans="1:15" s="89" customFormat="1" ht="34.5" customHeight="1" x14ac:dyDescent="0.2">
      <c r="A320" s="711"/>
      <c r="B320" s="141" t="s">
        <v>466</v>
      </c>
      <c r="C320" s="706"/>
      <c r="D320" s="198">
        <v>413.95</v>
      </c>
      <c r="E320" s="40">
        <v>5957</v>
      </c>
      <c r="F320" s="138"/>
      <c r="G320" s="87" t="s">
        <v>1799</v>
      </c>
      <c r="H320" s="141"/>
      <c r="I320" s="87" t="s">
        <v>1799</v>
      </c>
      <c r="J320" s="141"/>
      <c r="K320" s="141"/>
      <c r="L320" s="87" t="s">
        <v>1799</v>
      </c>
      <c r="M320" s="87"/>
      <c r="N320" s="141"/>
      <c r="O320" s="88"/>
    </row>
    <row r="321" spans="1:15" s="89" customFormat="1" ht="34.5" customHeight="1" x14ac:dyDescent="0.2">
      <c r="A321" s="711"/>
      <c r="B321" s="141" t="s">
        <v>615</v>
      </c>
      <c r="C321" s="706"/>
      <c r="D321" s="198">
        <v>26</v>
      </c>
      <c r="E321" s="40">
        <v>5954</v>
      </c>
      <c r="F321" s="138"/>
      <c r="G321" s="87" t="s">
        <v>1799</v>
      </c>
      <c r="H321" s="141"/>
      <c r="I321" s="87" t="s">
        <v>1799</v>
      </c>
      <c r="J321" s="141"/>
      <c r="K321" s="141"/>
      <c r="L321" s="87" t="s">
        <v>1799</v>
      </c>
      <c r="M321" s="87"/>
      <c r="N321" s="141"/>
      <c r="O321" s="88"/>
    </row>
    <row r="322" spans="1:15" s="89" customFormat="1" ht="34.5" customHeight="1" x14ac:dyDescent="0.2">
      <c r="A322" s="711"/>
      <c r="B322" s="141" t="s">
        <v>137</v>
      </c>
      <c r="C322" s="706"/>
      <c r="D322" s="198">
        <v>1895</v>
      </c>
      <c r="E322" s="40">
        <v>5956</v>
      </c>
      <c r="F322" s="138"/>
      <c r="G322" s="87" t="s">
        <v>1799</v>
      </c>
      <c r="H322" s="141"/>
      <c r="I322" s="87" t="s">
        <v>1799</v>
      </c>
      <c r="J322" s="141"/>
      <c r="K322" s="141"/>
      <c r="L322" s="87" t="s">
        <v>1799</v>
      </c>
      <c r="M322" s="87"/>
      <c r="N322" s="141"/>
      <c r="O322" s="88"/>
    </row>
    <row r="323" spans="1:15" s="89" customFormat="1" ht="34.5" customHeight="1" x14ac:dyDescent="0.2">
      <c r="A323" s="711"/>
      <c r="B323" s="141" t="s">
        <v>464</v>
      </c>
      <c r="C323" s="706"/>
      <c r="D323" s="198">
        <v>363.3</v>
      </c>
      <c r="E323" s="40">
        <v>5960</v>
      </c>
      <c r="F323" s="138"/>
      <c r="G323" s="87" t="s">
        <v>1799</v>
      </c>
      <c r="H323" s="141"/>
      <c r="I323" s="87" t="s">
        <v>1799</v>
      </c>
      <c r="J323" s="141"/>
      <c r="K323" s="141"/>
      <c r="L323" s="87" t="s">
        <v>1799</v>
      </c>
      <c r="M323" s="87"/>
      <c r="N323" s="141"/>
      <c r="O323" s="88"/>
    </row>
    <row r="324" spans="1:15" s="89" customFormat="1" ht="34.5" customHeight="1" x14ac:dyDescent="0.2">
      <c r="A324" s="711"/>
      <c r="B324" s="141" t="s">
        <v>464</v>
      </c>
      <c r="C324" s="706"/>
      <c r="D324" s="198">
        <v>755.34</v>
      </c>
      <c r="E324" s="40">
        <v>5959</v>
      </c>
      <c r="F324" s="138"/>
      <c r="G324" s="87" t="s">
        <v>1799</v>
      </c>
      <c r="H324" s="141"/>
      <c r="I324" s="87" t="s">
        <v>1799</v>
      </c>
      <c r="J324" s="141"/>
      <c r="K324" s="141"/>
      <c r="L324" s="87" t="s">
        <v>1799</v>
      </c>
      <c r="M324" s="87"/>
      <c r="N324" s="141"/>
      <c r="O324" s="88"/>
    </row>
    <row r="325" spans="1:15" s="89" customFormat="1" ht="53.25" customHeight="1" x14ac:dyDescent="0.2">
      <c r="A325" s="150" t="s">
        <v>2743</v>
      </c>
      <c r="B325" s="141" t="s">
        <v>616</v>
      </c>
      <c r="C325" s="141" t="s">
        <v>5132</v>
      </c>
      <c r="D325" s="198">
        <v>14940</v>
      </c>
      <c r="E325" s="40">
        <v>5964</v>
      </c>
      <c r="F325" s="138"/>
      <c r="G325" s="87" t="s">
        <v>1799</v>
      </c>
      <c r="H325" s="141"/>
      <c r="I325" s="87" t="s">
        <v>1799</v>
      </c>
      <c r="J325" s="141"/>
      <c r="K325" s="141"/>
      <c r="L325" s="87" t="s">
        <v>1799</v>
      </c>
      <c r="M325" s="87"/>
      <c r="N325" s="141"/>
      <c r="O325" s="88"/>
    </row>
    <row r="326" spans="1:15" s="89" customFormat="1" ht="53.25" customHeight="1" x14ac:dyDescent="0.2">
      <c r="A326" s="150" t="s">
        <v>2744</v>
      </c>
      <c r="B326" s="141" t="s">
        <v>443</v>
      </c>
      <c r="C326" s="141" t="s">
        <v>5115</v>
      </c>
      <c r="D326" s="198">
        <v>169.5</v>
      </c>
      <c r="E326" s="40">
        <v>5972</v>
      </c>
      <c r="F326" s="138"/>
      <c r="G326" s="87" t="s">
        <v>1799</v>
      </c>
      <c r="H326" s="141"/>
      <c r="I326" s="87" t="s">
        <v>1799</v>
      </c>
      <c r="J326" s="141"/>
      <c r="K326" s="141"/>
      <c r="L326" s="87" t="s">
        <v>1799</v>
      </c>
      <c r="M326" s="87"/>
      <c r="N326" s="141"/>
      <c r="O326" s="88"/>
    </row>
    <row r="327" spans="1:15" s="89" customFormat="1" ht="53.25" customHeight="1" x14ac:dyDescent="0.2">
      <c r="A327" s="150" t="s">
        <v>2745</v>
      </c>
      <c r="B327" s="141" t="s">
        <v>617</v>
      </c>
      <c r="C327" s="141" t="s">
        <v>5133</v>
      </c>
      <c r="D327" s="198">
        <v>150</v>
      </c>
      <c r="E327" s="40">
        <v>5969</v>
      </c>
      <c r="F327" s="138"/>
      <c r="G327" s="87" t="s">
        <v>1799</v>
      </c>
      <c r="H327" s="141"/>
      <c r="I327" s="87" t="s">
        <v>1799</v>
      </c>
      <c r="J327" s="141"/>
      <c r="K327" s="141"/>
      <c r="L327" s="87" t="s">
        <v>1799</v>
      </c>
      <c r="M327" s="87"/>
      <c r="N327" s="141"/>
      <c r="O327" s="88"/>
    </row>
    <row r="328" spans="1:15" s="89" customFormat="1" ht="52.5" customHeight="1" x14ac:dyDescent="0.2">
      <c r="A328" s="150" t="s">
        <v>2746</v>
      </c>
      <c r="B328" s="141" t="s">
        <v>618</v>
      </c>
      <c r="C328" s="141" t="s">
        <v>5134</v>
      </c>
      <c r="D328" s="198">
        <v>849</v>
      </c>
      <c r="E328" s="40">
        <v>5970</v>
      </c>
      <c r="F328" s="138"/>
      <c r="G328" s="87" t="s">
        <v>1799</v>
      </c>
      <c r="H328" s="141"/>
      <c r="I328" s="87" t="s">
        <v>1799</v>
      </c>
      <c r="J328" s="141"/>
      <c r="K328" s="141"/>
      <c r="L328" s="87"/>
      <c r="M328" s="87" t="s">
        <v>1799</v>
      </c>
      <c r="N328" s="141"/>
      <c r="O328" s="88"/>
    </row>
    <row r="329" spans="1:15" s="89" customFormat="1" ht="45" customHeight="1" x14ac:dyDescent="0.2">
      <c r="A329" s="150" t="s">
        <v>2747</v>
      </c>
      <c r="B329" s="141" t="s">
        <v>537</v>
      </c>
      <c r="C329" s="141" t="s">
        <v>5041</v>
      </c>
      <c r="D329" s="198">
        <v>3600</v>
      </c>
      <c r="E329" s="40">
        <v>5971</v>
      </c>
      <c r="F329" s="138"/>
      <c r="G329" s="87" t="s">
        <v>1799</v>
      </c>
      <c r="H329" s="141"/>
      <c r="I329" s="87" t="s">
        <v>1799</v>
      </c>
      <c r="J329" s="141"/>
      <c r="K329" s="141"/>
      <c r="L329" s="87"/>
      <c r="M329" s="87" t="s">
        <v>1799</v>
      </c>
      <c r="N329" s="141"/>
      <c r="O329" s="88"/>
    </row>
    <row r="330" spans="1:15" s="89" customFormat="1" ht="45" customHeight="1" x14ac:dyDescent="0.2">
      <c r="A330" s="150" t="s">
        <v>2748</v>
      </c>
      <c r="B330" s="141" t="s">
        <v>619</v>
      </c>
      <c r="C330" s="141" t="s">
        <v>5135</v>
      </c>
      <c r="D330" s="198">
        <v>225</v>
      </c>
      <c r="E330" s="40">
        <v>5973</v>
      </c>
      <c r="F330" s="138"/>
      <c r="G330" s="87" t="s">
        <v>1799</v>
      </c>
      <c r="H330" s="141"/>
      <c r="I330" s="87" t="s">
        <v>1799</v>
      </c>
      <c r="J330" s="141"/>
      <c r="K330" s="141"/>
      <c r="L330" s="87"/>
      <c r="M330" s="87" t="s">
        <v>1799</v>
      </c>
      <c r="N330" s="141"/>
      <c r="O330" s="88"/>
    </row>
    <row r="331" spans="1:15" s="89" customFormat="1" ht="45" customHeight="1" x14ac:dyDescent="0.2">
      <c r="A331" s="150" t="s">
        <v>2749</v>
      </c>
      <c r="B331" s="141" t="s">
        <v>106</v>
      </c>
      <c r="C331" s="141" t="s">
        <v>5136</v>
      </c>
      <c r="D331" s="198">
        <v>1080</v>
      </c>
      <c r="E331" s="40">
        <v>5975</v>
      </c>
      <c r="F331" s="138"/>
      <c r="G331" s="87" t="s">
        <v>1799</v>
      </c>
      <c r="H331" s="141"/>
      <c r="I331" s="87" t="s">
        <v>1799</v>
      </c>
      <c r="J331" s="141"/>
      <c r="K331" s="141"/>
      <c r="L331" s="87"/>
      <c r="M331" s="87" t="s">
        <v>1799</v>
      </c>
      <c r="N331" s="141"/>
      <c r="O331" s="88"/>
    </row>
    <row r="332" spans="1:15" s="89" customFormat="1" ht="45" customHeight="1" x14ac:dyDescent="0.2">
      <c r="A332" s="150" t="s">
        <v>2750</v>
      </c>
      <c r="B332" s="141" t="s">
        <v>224</v>
      </c>
      <c r="C332" s="141" t="s">
        <v>5137</v>
      </c>
      <c r="D332" s="198">
        <v>1140</v>
      </c>
      <c r="E332" s="40">
        <v>5976</v>
      </c>
      <c r="F332" s="138"/>
      <c r="G332" s="87" t="s">
        <v>1799</v>
      </c>
      <c r="H332" s="141"/>
      <c r="I332" s="87" t="s">
        <v>1799</v>
      </c>
      <c r="J332" s="141"/>
      <c r="K332" s="141"/>
      <c r="L332" s="87"/>
      <c r="M332" s="87" t="s">
        <v>1799</v>
      </c>
      <c r="N332" s="141"/>
      <c r="O332" s="88"/>
    </row>
    <row r="333" spans="1:15" s="89" customFormat="1" ht="45" customHeight="1" x14ac:dyDescent="0.2">
      <c r="A333" s="711" t="s">
        <v>2751</v>
      </c>
      <c r="B333" s="141" t="s">
        <v>78</v>
      </c>
      <c r="C333" s="706" t="s">
        <v>5138</v>
      </c>
      <c r="D333" s="198">
        <f>689.3+200</f>
        <v>889.3</v>
      </c>
      <c r="E333" s="40">
        <v>5977</v>
      </c>
      <c r="F333" s="138"/>
      <c r="G333" s="87" t="s">
        <v>1799</v>
      </c>
      <c r="H333" s="141"/>
      <c r="I333" s="87" t="s">
        <v>1799</v>
      </c>
      <c r="J333" s="141"/>
      <c r="K333" s="141"/>
      <c r="L333" s="87"/>
      <c r="M333" s="87" t="s">
        <v>1799</v>
      </c>
      <c r="N333" s="141"/>
      <c r="O333" s="88"/>
    </row>
    <row r="334" spans="1:15" s="89" customFormat="1" ht="45" customHeight="1" x14ac:dyDescent="0.2">
      <c r="A334" s="711"/>
      <c r="B334" s="141" t="s">
        <v>94</v>
      </c>
      <c r="C334" s="706"/>
      <c r="D334" s="198">
        <v>180</v>
      </c>
      <c r="E334" s="40">
        <v>5979</v>
      </c>
      <c r="F334" s="138"/>
      <c r="G334" s="87" t="s">
        <v>1799</v>
      </c>
      <c r="H334" s="141"/>
      <c r="I334" s="87" t="s">
        <v>1799</v>
      </c>
      <c r="J334" s="141"/>
      <c r="K334" s="141"/>
      <c r="L334" s="87"/>
      <c r="M334" s="87" t="s">
        <v>1799</v>
      </c>
      <c r="N334" s="141"/>
      <c r="O334" s="88"/>
    </row>
    <row r="335" spans="1:15" s="89" customFormat="1" ht="45" customHeight="1" x14ac:dyDescent="0.2">
      <c r="A335" s="150" t="s">
        <v>2752</v>
      </c>
      <c r="B335" s="141" t="s">
        <v>620</v>
      </c>
      <c r="C335" s="141" t="s">
        <v>5139</v>
      </c>
      <c r="D335" s="198">
        <v>3127.17</v>
      </c>
      <c r="E335" s="40">
        <v>5980</v>
      </c>
      <c r="F335" s="138"/>
      <c r="G335" s="87" t="s">
        <v>1799</v>
      </c>
      <c r="H335" s="141"/>
      <c r="I335" s="87" t="s">
        <v>1799</v>
      </c>
      <c r="J335" s="141"/>
      <c r="K335" s="141"/>
      <c r="L335" s="87"/>
      <c r="M335" s="87" t="s">
        <v>1799</v>
      </c>
      <c r="N335" s="141"/>
      <c r="O335" s="88"/>
    </row>
    <row r="336" spans="1:15" s="89" customFormat="1" ht="31.5" customHeight="1" x14ac:dyDescent="0.2">
      <c r="A336" s="711" t="s">
        <v>2753</v>
      </c>
      <c r="B336" s="141" t="s">
        <v>484</v>
      </c>
      <c r="C336" s="706" t="s">
        <v>5140</v>
      </c>
      <c r="D336" s="198">
        <v>533.33333333333337</v>
      </c>
      <c r="E336" s="40">
        <v>5984</v>
      </c>
      <c r="F336" s="138"/>
      <c r="G336" s="87" t="s">
        <v>1799</v>
      </c>
      <c r="H336" s="141"/>
      <c r="I336" s="87" t="s">
        <v>1799</v>
      </c>
      <c r="J336" s="141"/>
      <c r="K336" s="141"/>
      <c r="L336" s="87"/>
      <c r="M336" s="87" t="s">
        <v>1799</v>
      </c>
      <c r="N336" s="141"/>
      <c r="O336" s="88"/>
    </row>
    <row r="337" spans="1:15" s="89" customFormat="1" ht="31.5" customHeight="1" x14ac:dyDescent="0.2">
      <c r="A337" s="711"/>
      <c r="B337" s="141" t="s">
        <v>483</v>
      </c>
      <c r="C337" s="706"/>
      <c r="D337" s="198">
        <v>533.33333333333337</v>
      </c>
      <c r="E337" s="40">
        <v>5983</v>
      </c>
      <c r="F337" s="138"/>
      <c r="G337" s="87" t="s">
        <v>1799</v>
      </c>
      <c r="H337" s="141"/>
      <c r="I337" s="87" t="s">
        <v>1799</v>
      </c>
      <c r="J337" s="141"/>
      <c r="K337" s="141"/>
      <c r="L337" s="87" t="s">
        <v>1799</v>
      </c>
      <c r="M337" s="87"/>
      <c r="N337" s="141"/>
      <c r="O337" s="88"/>
    </row>
    <row r="338" spans="1:15" s="89" customFormat="1" ht="31.5" customHeight="1" x14ac:dyDescent="0.2">
      <c r="A338" s="711"/>
      <c r="B338" s="141" t="s">
        <v>486</v>
      </c>
      <c r="C338" s="706"/>
      <c r="D338" s="198">
        <v>533.33333333333337</v>
      </c>
      <c r="E338" s="40">
        <v>5982</v>
      </c>
      <c r="F338" s="138"/>
      <c r="G338" s="87" t="s">
        <v>1799</v>
      </c>
      <c r="H338" s="141"/>
      <c r="I338" s="87" t="s">
        <v>1799</v>
      </c>
      <c r="J338" s="141"/>
      <c r="K338" s="141"/>
      <c r="L338" s="87" t="s">
        <v>1799</v>
      </c>
      <c r="M338" s="87"/>
      <c r="N338" s="141"/>
      <c r="O338" s="88"/>
    </row>
    <row r="339" spans="1:15" s="89" customFormat="1" ht="55.5" customHeight="1" x14ac:dyDescent="0.2">
      <c r="A339" s="150" t="s">
        <v>2754</v>
      </c>
      <c r="B339" s="141" t="s">
        <v>621</v>
      </c>
      <c r="C339" s="141" t="s">
        <v>3545</v>
      </c>
      <c r="D339" s="198">
        <v>4840</v>
      </c>
      <c r="E339" s="40">
        <v>5985</v>
      </c>
      <c r="F339" s="138"/>
      <c r="G339" s="87" t="s">
        <v>1799</v>
      </c>
      <c r="H339" s="141"/>
      <c r="I339" s="87" t="s">
        <v>1799</v>
      </c>
      <c r="J339" s="141"/>
      <c r="K339" s="141"/>
      <c r="L339" s="87" t="s">
        <v>1799</v>
      </c>
      <c r="M339" s="87"/>
      <c r="N339" s="141"/>
      <c r="O339" s="88"/>
    </row>
    <row r="340" spans="1:15" s="89" customFormat="1" ht="30.75" customHeight="1" x14ac:dyDescent="0.2">
      <c r="A340" s="150" t="s">
        <v>2755</v>
      </c>
      <c r="B340" s="141" t="s">
        <v>622</v>
      </c>
      <c r="C340" s="141" t="s">
        <v>5141</v>
      </c>
      <c r="D340" s="198">
        <v>1704.16</v>
      </c>
      <c r="E340" s="40">
        <v>5987</v>
      </c>
      <c r="F340" s="138"/>
      <c r="G340" s="87" t="s">
        <v>1799</v>
      </c>
      <c r="H340" s="141"/>
      <c r="I340" s="87" t="s">
        <v>1799</v>
      </c>
      <c r="J340" s="141"/>
      <c r="K340" s="141"/>
      <c r="L340" s="87" t="s">
        <v>1799</v>
      </c>
      <c r="M340" s="87"/>
      <c r="N340" s="141"/>
      <c r="O340" s="88"/>
    </row>
    <row r="341" spans="1:15" s="89" customFormat="1" ht="47.25" x14ac:dyDescent="0.2">
      <c r="A341" s="150" t="s">
        <v>2756</v>
      </c>
      <c r="B341" s="141" t="s">
        <v>443</v>
      </c>
      <c r="C341" s="141" t="s">
        <v>5142</v>
      </c>
      <c r="D341" s="198">
        <v>101.7</v>
      </c>
      <c r="E341" s="40">
        <v>5988</v>
      </c>
      <c r="F341" s="138"/>
      <c r="G341" s="87" t="s">
        <v>1799</v>
      </c>
      <c r="H341" s="141"/>
      <c r="I341" s="87" t="s">
        <v>1799</v>
      </c>
      <c r="J341" s="141"/>
      <c r="K341" s="141"/>
      <c r="L341" s="87" t="s">
        <v>1799</v>
      </c>
      <c r="M341" s="87"/>
      <c r="N341" s="141"/>
      <c r="O341" s="88"/>
    </row>
    <row r="342" spans="1:15" s="89" customFormat="1" ht="30.75" customHeight="1" x14ac:dyDescent="0.2">
      <c r="A342" s="150" t="s">
        <v>2757</v>
      </c>
      <c r="B342" s="141" t="s">
        <v>623</v>
      </c>
      <c r="C342" s="141" t="s">
        <v>5143</v>
      </c>
      <c r="D342" s="198">
        <v>49</v>
      </c>
      <c r="E342" s="40">
        <v>5989</v>
      </c>
      <c r="F342" s="138"/>
      <c r="G342" s="87" t="s">
        <v>1799</v>
      </c>
      <c r="H342" s="141"/>
      <c r="I342" s="87" t="s">
        <v>1799</v>
      </c>
      <c r="J342" s="141"/>
      <c r="K342" s="141"/>
      <c r="L342" s="87" t="s">
        <v>1799</v>
      </c>
      <c r="M342" s="87"/>
      <c r="N342" s="141"/>
      <c r="O342" s="88"/>
    </row>
    <row r="343" spans="1:15" s="89" customFormat="1" ht="27.75" customHeight="1" x14ac:dyDescent="0.2">
      <c r="A343" s="711" t="s">
        <v>2758</v>
      </c>
      <c r="B343" s="141" t="s">
        <v>624</v>
      </c>
      <c r="C343" s="706" t="s">
        <v>5144</v>
      </c>
      <c r="D343" s="198">
        <v>429</v>
      </c>
      <c r="E343" s="40">
        <v>5990</v>
      </c>
      <c r="F343" s="138"/>
      <c r="G343" s="87" t="s">
        <v>1799</v>
      </c>
      <c r="H343" s="141"/>
      <c r="I343" s="87" t="s">
        <v>1799</v>
      </c>
      <c r="J343" s="141"/>
      <c r="K343" s="141"/>
      <c r="L343" s="87" t="s">
        <v>1799</v>
      </c>
      <c r="M343" s="87"/>
      <c r="N343" s="141"/>
      <c r="O343" s="88"/>
    </row>
    <row r="344" spans="1:15" s="89" customFormat="1" ht="27.75" customHeight="1" x14ac:dyDescent="0.2">
      <c r="A344" s="711"/>
      <c r="B344" s="141" t="s">
        <v>625</v>
      </c>
      <c r="C344" s="706"/>
      <c r="D344" s="198">
        <v>890.75</v>
      </c>
      <c r="E344" s="40">
        <v>5991</v>
      </c>
      <c r="F344" s="138"/>
      <c r="G344" s="87" t="s">
        <v>1799</v>
      </c>
      <c r="H344" s="141"/>
      <c r="I344" s="87" t="s">
        <v>1799</v>
      </c>
      <c r="J344" s="141"/>
      <c r="K344" s="141"/>
      <c r="L344" s="87" t="s">
        <v>1799</v>
      </c>
      <c r="M344" s="87"/>
      <c r="N344" s="141"/>
      <c r="O344" s="88"/>
    </row>
    <row r="345" spans="1:15" s="89" customFormat="1" ht="36" customHeight="1" x14ac:dyDescent="0.2">
      <c r="A345" s="150" t="s">
        <v>2759</v>
      </c>
      <c r="B345" s="141" t="s">
        <v>120</v>
      </c>
      <c r="C345" s="141" t="s">
        <v>5145</v>
      </c>
      <c r="D345" s="198">
        <v>400</v>
      </c>
      <c r="E345" s="40">
        <v>5992</v>
      </c>
      <c r="F345" s="138"/>
      <c r="G345" s="87" t="s">
        <v>1799</v>
      </c>
      <c r="H345" s="141"/>
      <c r="I345" s="87" t="s">
        <v>1799</v>
      </c>
      <c r="J345" s="141"/>
      <c r="K345" s="141"/>
      <c r="L345" s="87" t="s">
        <v>1799</v>
      </c>
      <c r="M345" s="87"/>
      <c r="N345" s="141"/>
      <c r="O345" s="88"/>
    </row>
    <row r="346" spans="1:15" s="89" customFormat="1" ht="36" customHeight="1" x14ac:dyDescent="0.2">
      <c r="A346" s="150" t="s">
        <v>2760</v>
      </c>
      <c r="B346" s="141" t="s">
        <v>626</v>
      </c>
      <c r="C346" s="141" t="s">
        <v>5033</v>
      </c>
      <c r="D346" s="198">
        <v>1992.7</v>
      </c>
      <c r="E346" s="40">
        <v>5993</v>
      </c>
      <c r="F346" s="138"/>
      <c r="G346" s="87" t="s">
        <v>1799</v>
      </c>
      <c r="H346" s="141"/>
      <c r="I346" s="87" t="s">
        <v>1799</v>
      </c>
      <c r="J346" s="141"/>
      <c r="K346" s="141"/>
      <c r="L346" s="87" t="s">
        <v>1799</v>
      </c>
      <c r="M346" s="87"/>
      <c r="N346" s="141"/>
      <c r="O346" s="88"/>
    </row>
    <row r="347" spans="1:15" s="89" customFormat="1" ht="59.25" customHeight="1" x14ac:dyDescent="0.2">
      <c r="A347" s="150" t="s">
        <v>2761</v>
      </c>
      <c r="B347" s="141" t="s">
        <v>442</v>
      </c>
      <c r="C347" s="141" t="s">
        <v>5146</v>
      </c>
      <c r="D347" s="198">
        <v>45.2</v>
      </c>
      <c r="E347" s="40">
        <v>5994</v>
      </c>
      <c r="F347" s="138"/>
      <c r="G347" s="87" t="s">
        <v>1799</v>
      </c>
      <c r="H347" s="141"/>
      <c r="I347" s="87" t="s">
        <v>1799</v>
      </c>
      <c r="J347" s="141"/>
      <c r="K347" s="141"/>
      <c r="L347" s="87" t="s">
        <v>1799</v>
      </c>
      <c r="M347" s="87"/>
      <c r="N347" s="141"/>
      <c r="O347" s="88"/>
    </row>
    <row r="348" spans="1:15" s="89" customFormat="1" ht="41.25" customHeight="1" x14ac:dyDescent="0.2">
      <c r="A348" s="150" t="s">
        <v>2762</v>
      </c>
      <c r="B348" s="141" t="s">
        <v>627</v>
      </c>
      <c r="C348" s="141" t="s">
        <v>5147</v>
      </c>
      <c r="D348" s="198">
        <v>1615.9</v>
      </c>
      <c r="E348" s="40">
        <v>5995</v>
      </c>
      <c r="F348" s="138"/>
      <c r="G348" s="87" t="s">
        <v>1799</v>
      </c>
      <c r="H348" s="141"/>
      <c r="I348" s="87" t="s">
        <v>1799</v>
      </c>
      <c r="J348" s="141"/>
      <c r="K348" s="141"/>
      <c r="L348" s="87" t="s">
        <v>1799</v>
      </c>
      <c r="M348" s="87"/>
      <c r="N348" s="141"/>
      <c r="O348" s="88"/>
    </row>
    <row r="349" spans="1:15" s="89" customFormat="1" ht="41.25" customHeight="1" x14ac:dyDescent="0.2">
      <c r="A349" s="711" t="s">
        <v>2763</v>
      </c>
      <c r="B349" s="141" t="s">
        <v>107</v>
      </c>
      <c r="C349" s="706" t="s">
        <v>5148</v>
      </c>
      <c r="D349" s="198">
        <v>3150</v>
      </c>
      <c r="E349" s="40">
        <v>5998</v>
      </c>
      <c r="F349" s="138"/>
      <c r="G349" s="87" t="s">
        <v>1799</v>
      </c>
      <c r="H349" s="141"/>
      <c r="I349" s="87" t="s">
        <v>1799</v>
      </c>
      <c r="J349" s="141"/>
      <c r="K349" s="141"/>
      <c r="L349" s="87" t="s">
        <v>1799</v>
      </c>
      <c r="M349" s="87"/>
      <c r="N349" s="141"/>
      <c r="O349" s="88"/>
    </row>
    <row r="350" spans="1:15" s="89" customFormat="1" ht="41.25" customHeight="1" x14ac:dyDescent="0.2">
      <c r="A350" s="711"/>
      <c r="B350" s="141" t="s">
        <v>628</v>
      </c>
      <c r="C350" s="706"/>
      <c r="D350" s="198">
        <v>7350</v>
      </c>
      <c r="E350" s="40">
        <v>5997</v>
      </c>
      <c r="F350" s="138"/>
      <c r="G350" s="87" t="s">
        <v>1799</v>
      </c>
      <c r="H350" s="141"/>
      <c r="I350" s="87" t="s">
        <v>1799</v>
      </c>
      <c r="J350" s="141"/>
      <c r="K350" s="141"/>
      <c r="L350" s="87" t="s">
        <v>1799</v>
      </c>
      <c r="M350" s="87"/>
      <c r="N350" s="141"/>
      <c r="O350" s="88"/>
    </row>
    <row r="351" spans="1:15" s="89" customFormat="1" ht="47.25" customHeight="1" x14ac:dyDescent="0.2">
      <c r="A351" s="150" t="s">
        <v>2764</v>
      </c>
      <c r="B351" s="141" t="s">
        <v>192</v>
      </c>
      <c r="C351" s="141" t="s">
        <v>5149</v>
      </c>
      <c r="D351" s="198">
        <v>2487</v>
      </c>
      <c r="E351" s="40">
        <v>5999</v>
      </c>
      <c r="F351" s="138"/>
      <c r="G351" s="87" t="s">
        <v>1799</v>
      </c>
      <c r="H351" s="141"/>
      <c r="I351" s="87" t="s">
        <v>1799</v>
      </c>
      <c r="J351" s="141"/>
      <c r="K351" s="141"/>
      <c r="L351" s="87" t="s">
        <v>1799</v>
      </c>
      <c r="M351" s="87"/>
      <c r="N351" s="141"/>
      <c r="O351" s="88"/>
    </row>
    <row r="352" spans="1:15" s="89" customFormat="1" ht="47.25" customHeight="1" x14ac:dyDescent="0.2">
      <c r="A352" s="150" t="s">
        <v>2765</v>
      </c>
      <c r="B352" s="141" t="s">
        <v>459</v>
      </c>
      <c r="C352" s="141" t="s">
        <v>5150</v>
      </c>
      <c r="D352" s="198">
        <v>720.7</v>
      </c>
      <c r="E352" s="40">
        <v>6000</v>
      </c>
      <c r="F352" s="138"/>
      <c r="G352" s="87" t="s">
        <v>1799</v>
      </c>
      <c r="H352" s="141"/>
      <c r="I352" s="87" t="s">
        <v>1799</v>
      </c>
      <c r="J352" s="141"/>
      <c r="K352" s="141"/>
      <c r="L352" s="87" t="s">
        <v>1799</v>
      </c>
      <c r="M352" s="87"/>
      <c r="N352" s="141"/>
      <c r="O352" s="88"/>
    </row>
    <row r="353" spans="1:15" s="89" customFormat="1" ht="36" customHeight="1" x14ac:dyDescent="0.2">
      <c r="A353" s="711" t="s">
        <v>2766</v>
      </c>
      <c r="B353" s="141" t="s">
        <v>459</v>
      </c>
      <c r="C353" s="706" t="s">
        <v>5151</v>
      </c>
      <c r="D353" s="198">
        <v>1100</v>
      </c>
      <c r="E353" s="40">
        <v>6001</v>
      </c>
      <c r="F353" s="138"/>
      <c r="G353" s="87" t="s">
        <v>1799</v>
      </c>
      <c r="H353" s="141"/>
      <c r="I353" s="87" t="s">
        <v>1799</v>
      </c>
      <c r="J353" s="141"/>
      <c r="K353" s="141"/>
      <c r="L353" s="87" t="s">
        <v>1799</v>
      </c>
      <c r="M353" s="87"/>
      <c r="N353" s="141"/>
      <c r="O353" s="88"/>
    </row>
    <row r="354" spans="1:15" s="89" customFormat="1" ht="36" customHeight="1" x14ac:dyDescent="0.2">
      <c r="A354" s="711"/>
      <c r="B354" s="141" t="s">
        <v>181</v>
      </c>
      <c r="C354" s="706"/>
      <c r="D354" s="198">
        <v>1075</v>
      </c>
      <c r="E354" s="40">
        <v>6002</v>
      </c>
      <c r="F354" s="138"/>
      <c r="G354" s="87" t="s">
        <v>1799</v>
      </c>
      <c r="H354" s="141"/>
      <c r="I354" s="87" t="s">
        <v>1799</v>
      </c>
      <c r="J354" s="141"/>
      <c r="K354" s="141"/>
      <c r="L354" s="87" t="s">
        <v>1799</v>
      </c>
      <c r="M354" s="87"/>
      <c r="N354" s="141"/>
      <c r="O354" s="88"/>
    </row>
    <row r="355" spans="1:15" s="89" customFormat="1" ht="31.5" x14ac:dyDescent="0.2">
      <c r="A355" s="150" t="s">
        <v>2767</v>
      </c>
      <c r="B355" s="141" t="s">
        <v>629</v>
      </c>
      <c r="C355" s="141" t="s">
        <v>5152</v>
      </c>
      <c r="D355" s="198">
        <v>1782.4</v>
      </c>
      <c r="E355" s="40">
        <v>6003</v>
      </c>
      <c r="F355" s="138"/>
      <c r="G355" s="87" t="s">
        <v>1799</v>
      </c>
      <c r="H355" s="141"/>
      <c r="I355" s="87" t="s">
        <v>1799</v>
      </c>
      <c r="J355" s="141"/>
      <c r="K355" s="141"/>
      <c r="L355" s="87" t="s">
        <v>1799</v>
      </c>
      <c r="M355" s="87"/>
      <c r="N355" s="141"/>
      <c r="O355" s="88"/>
    </row>
    <row r="356" spans="1:15" s="89" customFormat="1" ht="36.75" customHeight="1" x14ac:dyDescent="0.2">
      <c r="A356" s="150" t="s">
        <v>2768</v>
      </c>
      <c r="B356" s="141" t="s">
        <v>201</v>
      </c>
      <c r="C356" s="141" t="s">
        <v>3546</v>
      </c>
      <c r="D356" s="198">
        <v>7000</v>
      </c>
      <c r="E356" s="40">
        <v>6004</v>
      </c>
      <c r="F356" s="138"/>
      <c r="G356" s="87" t="s">
        <v>1799</v>
      </c>
      <c r="H356" s="141"/>
      <c r="I356" s="87" t="s">
        <v>1799</v>
      </c>
      <c r="J356" s="141"/>
      <c r="K356" s="141"/>
      <c r="L356" s="87" t="s">
        <v>1799</v>
      </c>
      <c r="M356" s="87"/>
      <c r="N356" s="141"/>
      <c r="O356" s="88"/>
    </row>
    <row r="357" spans="1:15" s="89" customFormat="1" ht="31.5" customHeight="1" x14ac:dyDescent="0.2">
      <c r="A357" s="711" t="s">
        <v>2769</v>
      </c>
      <c r="B357" s="141" t="s">
        <v>630</v>
      </c>
      <c r="C357" s="706" t="s">
        <v>5153</v>
      </c>
      <c r="D357" s="198">
        <v>1326</v>
      </c>
      <c r="E357" s="40">
        <v>6010</v>
      </c>
      <c r="F357" s="138"/>
      <c r="G357" s="87" t="s">
        <v>1799</v>
      </c>
      <c r="H357" s="141"/>
      <c r="I357" s="87" t="s">
        <v>1799</v>
      </c>
      <c r="J357" s="141"/>
      <c r="K357" s="141"/>
      <c r="L357" s="87"/>
      <c r="M357" s="87" t="s">
        <v>1799</v>
      </c>
      <c r="N357" s="141"/>
      <c r="O357" s="88"/>
    </row>
    <row r="358" spans="1:15" s="89" customFormat="1" ht="31.5" customHeight="1" x14ac:dyDescent="0.2">
      <c r="A358" s="711"/>
      <c r="B358" s="141" t="s">
        <v>10</v>
      </c>
      <c r="C358" s="706"/>
      <c r="D358" s="198">
        <v>219.18</v>
      </c>
      <c r="E358" s="40">
        <v>6009</v>
      </c>
      <c r="F358" s="138"/>
      <c r="G358" s="87" t="s">
        <v>1799</v>
      </c>
      <c r="H358" s="141"/>
      <c r="I358" s="87" t="s">
        <v>1799</v>
      </c>
      <c r="J358" s="141"/>
      <c r="K358" s="141"/>
      <c r="L358" s="87"/>
      <c r="M358" s="87" t="s">
        <v>1799</v>
      </c>
      <c r="N358" s="141"/>
      <c r="O358" s="88"/>
    </row>
    <row r="359" spans="1:15" s="89" customFormat="1" ht="31.5" customHeight="1" x14ac:dyDescent="0.2">
      <c r="A359" s="711"/>
      <c r="B359" s="141" t="s">
        <v>98</v>
      </c>
      <c r="C359" s="706"/>
      <c r="D359" s="198">
        <v>1163.94</v>
      </c>
      <c r="E359" s="40">
        <v>6008</v>
      </c>
      <c r="F359" s="138"/>
      <c r="G359" s="87" t="s">
        <v>1799</v>
      </c>
      <c r="H359" s="141"/>
      <c r="I359" s="87" t="s">
        <v>1799</v>
      </c>
      <c r="J359" s="141"/>
      <c r="K359" s="141"/>
      <c r="L359" s="87"/>
      <c r="M359" s="87" t="s">
        <v>1799</v>
      </c>
      <c r="N359" s="141"/>
      <c r="O359" s="88"/>
    </row>
    <row r="360" spans="1:15" s="89" customFormat="1" ht="31.5" customHeight="1" x14ac:dyDescent="0.2">
      <c r="A360" s="711"/>
      <c r="B360" s="141" t="s">
        <v>626</v>
      </c>
      <c r="C360" s="706"/>
      <c r="D360" s="198">
        <v>390</v>
      </c>
      <c r="E360" s="40">
        <v>6011</v>
      </c>
      <c r="F360" s="138"/>
      <c r="G360" s="87" t="s">
        <v>1799</v>
      </c>
      <c r="H360" s="141"/>
      <c r="I360" s="87" t="s">
        <v>1799</v>
      </c>
      <c r="J360" s="141"/>
      <c r="K360" s="141"/>
      <c r="L360" s="87"/>
      <c r="M360" s="87" t="s">
        <v>1799</v>
      </c>
      <c r="N360" s="141"/>
      <c r="O360" s="88"/>
    </row>
    <row r="361" spans="1:15" s="89" customFormat="1" ht="47.25" customHeight="1" x14ac:dyDescent="0.2">
      <c r="A361" s="150" t="s">
        <v>2770</v>
      </c>
      <c r="B361" s="141" t="s">
        <v>220</v>
      </c>
      <c r="C361" s="141" t="s">
        <v>5154</v>
      </c>
      <c r="D361" s="198">
        <v>6207</v>
      </c>
      <c r="E361" s="40">
        <v>6005</v>
      </c>
      <c r="F361" s="138"/>
      <c r="G361" s="87" t="s">
        <v>1799</v>
      </c>
      <c r="H361" s="141"/>
      <c r="I361" s="87" t="s">
        <v>1799</v>
      </c>
      <c r="J361" s="141"/>
      <c r="K361" s="141"/>
      <c r="L361" s="87"/>
      <c r="M361" s="87" t="s">
        <v>1799</v>
      </c>
      <c r="N361" s="141"/>
      <c r="O361" s="88"/>
    </row>
    <row r="362" spans="1:15" s="89" customFormat="1" ht="47.25" customHeight="1" x14ac:dyDescent="0.2">
      <c r="A362" s="150" t="s">
        <v>2771</v>
      </c>
      <c r="B362" s="141" t="s">
        <v>153</v>
      </c>
      <c r="C362" s="141" t="s">
        <v>5155</v>
      </c>
      <c r="D362" s="198">
        <v>656.55</v>
      </c>
      <c r="E362" s="40">
        <v>6006</v>
      </c>
      <c r="F362" s="138"/>
      <c r="G362" s="87" t="s">
        <v>1799</v>
      </c>
      <c r="H362" s="141"/>
      <c r="I362" s="87" t="s">
        <v>1799</v>
      </c>
      <c r="J362" s="141"/>
      <c r="K362" s="141"/>
      <c r="L362" s="87"/>
      <c r="M362" s="87" t="s">
        <v>1799</v>
      </c>
      <c r="N362" s="141"/>
      <c r="O362" s="88"/>
    </row>
    <row r="363" spans="1:15" s="89" customFormat="1" ht="47.25" customHeight="1" x14ac:dyDescent="0.2">
      <c r="A363" s="150" t="s">
        <v>2772</v>
      </c>
      <c r="B363" s="141" t="s">
        <v>78</v>
      </c>
      <c r="C363" s="141" t="s">
        <v>5156</v>
      </c>
      <c r="D363" s="198">
        <v>1819.15</v>
      </c>
      <c r="E363" s="40">
        <v>6020</v>
      </c>
      <c r="F363" s="138"/>
      <c r="G363" s="87" t="s">
        <v>1799</v>
      </c>
      <c r="H363" s="141"/>
      <c r="I363" s="87" t="s">
        <v>1799</v>
      </c>
      <c r="J363" s="141"/>
      <c r="K363" s="141"/>
      <c r="L363" s="87" t="s">
        <v>1799</v>
      </c>
      <c r="M363" s="87"/>
      <c r="N363" s="141"/>
      <c r="O363" s="88"/>
    </row>
    <row r="364" spans="1:15" s="89" customFormat="1" ht="28.5" customHeight="1" x14ac:dyDescent="0.2">
      <c r="A364" s="711" t="s">
        <v>2773</v>
      </c>
      <c r="B364" s="141" t="s">
        <v>174</v>
      </c>
      <c r="C364" s="706" t="s">
        <v>5157</v>
      </c>
      <c r="D364" s="198">
        <v>390</v>
      </c>
      <c r="E364" s="40">
        <v>6013</v>
      </c>
      <c r="F364" s="138"/>
      <c r="G364" s="87" t="s">
        <v>1799</v>
      </c>
      <c r="H364" s="141"/>
      <c r="I364" s="87" t="s">
        <v>1799</v>
      </c>
      <c r="J364" s="141"/>
      <c r="K364" s="141"/>
      <c r="L364" s="87" t="s">
        <v>1799</v>
      </c>
      <c r="M364" s="87"/>
      <c r="N364" s="141"/>
      <c r="O364" s="88"/>
    </row>
    <row r="365" spans="1:15" s="89" customFormat="1" ht="28.5" customHeight="1" x14ac:dyDescent="0.2">
      <c r="A365" s="711"/>
      <c r="B365" s="141" t="s">
        <v>619</v>
      </c>
      <c r="C365" s="706"/>
      <c r="D365" s="198">
        <v>430</v>
      </c>
      <c r="E365" s="40">
        <v>6012</v>
      </c>
      <c r="F365" s="138"/>
      <c r="G365" s="87" t="s">
        <v>1799</v>
      </c>
      <c r="H365" s="141"/>
      <c r="I365" s="87" t="s">
        <v>1799</v>
      </c>
      <c r="J365" s="141"/>
      <c r="K365" s="141"/>
      <c r="L365" s="87" t="s">
        <v>1799</v>
      </c>
      <c r="M365" s="87"/>
      <c r="N365" s="141"/>
      <c r="O365" s="88"/>
    </row>
    <row r="366" spans="1:15" s="89" customFormat="1" ht="45" customHeight="1" x14ac:dyDescent="0.2">
      <c r="A366" s="150" t="s">
        <v>2774</v>
      </c>
      <c r="B366" s="141" t="s">
        <v>123</v>
      </c>
      <c r="C366" s="141" t="s">
        <v>5158</v>
      </c>
      <c r="D366" s="198">
        <v>1565</v>
      </c>
      <c r="E366" s="40">
        <v>6007</v>
      </c>
      <c r="F366" s="138"/>
      <c r="G366" s="87" t="s">
        <v>1799</v>
      </c>
      <c r="H366" s="141"/>
      <c r="I366" s="87" t="s">
        <v>1799</v>
      </c>
      <c r="J366" s="141"/>
      <c r="K366" s="141"/>
      <c r="L366" s="87" t="s">
        <v>1799</v>
      </c>
      <c r="M366" s="87"/>
      <c r="N366" s="141"/>
      <c r="O366" s="88"/>
    </row>
    <row r="367" spans="1:15" s="89" customFormat="1" ht="28.5" customHeight="1" x14ac:dyDescent="0.2">
      <c r="A367" s="150" t="s">
        <v>2775</v>
      </c>
      <c r="B367" s="141" t="s">
        <v>174</v>
      </c>
      <c r="C367" s="141" t="s">
        <v>5159</v>
      </c>
      <c r="D367" s="198">
        <v>935</v>
      </c>
      <c r="E367" s="40">
        <v>6016</v>
      </c>
      <c r="F367" s="138"/>
      <c r="G367" s="87" t="s">
        <v>1799</v>
      </c>
      <c r="H367" s="141"/>
      <c r="I367" s="87" t="s">
        <v>1799</v>
      </c>
      <c r="J367" s="141"/>
      <c r="K367" s="141"/>
      <c r="L367" s="87" t="s">
        <v>1799</v>
      </c>
      <c r="M367" s="87"/>
      <c r="N367" s="141"/>
      <c r="O367" s="88"/>
    </row>
    <row r="368" spans="1:15" s="89" customFormat="1" ht="28.5" customHeight="1" x14ac:dyDescent="0.2">
      <c r="A368" s="711" t="s">
        <v>2776</v>
      </c>
      <c r="B368" s="141" t="s">
        <v>164</v>
      </c>
      <c r="C368" s="706" t="s">
        <v>5160</v>
      </c>
      <c r="D368" s="198">
        <v>412.22</v>
      </c>
      <c r="E368" s="40">
        <v>6017</v>
      </c>
      <c r="F368" s="138"/>
      <c r="G368" s="87" t="s">
        <v>1799</v>
      </c>
      <c r="H368" s="141"/>
      <c r="I368" s="87" t="s">
        <v>1799</v>
      </c>
      <c r="J368" s="141"/>
      <c r="K368" s="141"/>
      <c r="L368" s="87" t="s">
        <v>1799</v>
      </c>
      <c r="M368" s="87"/>
      <c r="N368" s="141"/>
      <c r="O368" s="88"/>
    </row>
    <row r="369" spans="1:25" s="89" customFormat="1" ht="28.5" customHeight="1" x14ac:dyDescent="0.2">
      <c r="A369" s="711"/>
      <c r="B369" s="141" t="s">
        <v>174</v>
      </c>
      <c r="C369" s="706"/>
      <c r="D369" s="198">
        <v>236.25</v>
      </c>
      <c r="E369" s="40">
        <v>6018</v>
      </c>
      <c r="F369" s="138"/>
      <c r="G369" s="87" t="s">
        <v>1799</v>
      </c>
      <c r="H369" s="141"/>
      <c r="I369" s="87" t="s">
        <v>1799</v>
      </c>
      <c r="J369" s="141"/>
      <c r="K369" s="141"/>
      <c r="L369" s="87"/>
      <c r="M369" s="87" t="s">
        <v>1799</v>
      </c>
      <c r="N369" s="141"/>
      <c r="O369" s="88"/>
    </row>
    <row r="370" spans="1:25" s="89" customFormat="1" ht="38.25" customHeight="1" x14ac:dyDescent="0.2">
      <c r="A370" s="150" t="s">
        <v>2777</v>
      </c>
      <c r="B370" s="141" t="s">
        <v>631</v>
      </c>
      <c r="C370" s="141" t="s">
        <v>5161</v>
      </c>
      <c r="D370" s="198">
        <v>12430</v>
      </c>
      <c r="E370" s="40">
        <v>6019</v>
      </c>
      <c r="F370" s="138"/>
      <c r="G370" s="87" t="s">
        <v>1799</v>
      </c>
      <c r="H370" s="141"/>
      <c r="I370" s="87" t="s">
        <v>1799</v>
      </c>
      <c r="J370" s="141"/>
      <c r="K370" s="141"/>
      <c r="L370" s="87"/>
      <c r="M370" s="87" t="s">
        <v>1799</v>
      </c>
      <c r="N370" s="141"/>
      <c r="O370" s="88"/>
    </row>
    <row r="371" spans="1:25" s="89" customFormat="1" ht="38.25" customHeight="1" x14ac:dyDescent="0.2">
      <c r="A371" s="150" t="s">
        <v>2778</v>
      </c>
      <c r="B371" s="141" t="s">
        <v>481</v>
      </c>
      <c r="C371" s="141" t="s">
        <v>5162</v>
      </c>
      <c r="D371" s="198">
        <v>5936.11</v>
      </c>
      <c r="E371" s="40">
        <v>6021</v>
      </c>
      <c r="F371" s="138"/>
      <c r="G371" s="87" t="s">
        <v>1799</v>
      </c>
      <c r="H371" s="141"/>
      <c r="I371" s="87" t="s">
        <v>1799</v>
      </c>
      <c r="J371" s="141"/>
      <c r="K371" s="141"/>
      <c r="L371" s="87"/>
      <c r="M371" s="87" t="s">
        <v>1799</v>
      </c>
      <c r="N371" s="141"/>
      <c r="O371" s="88"/>
    </row>
    <row r="372" spans="1:25" s="89" customFormat="1" ht="66.75" customHeight="1" x14ac:dyDescent="0.2">
      <c r="A372" s="711" t="s">
        <v>2779</v>
      </c>
      <c r="B372" s="141" t="s">
        <v>632</v>
      </c>
      <c r="C372" s="706" t="s">
        <v>3547</v>
      </c>
      <c r="D372" s="198">
        <v>1781.12</v>
      </c>
      <c r="E372" s="40" t="s">
        <v>655</v>
      </c>
      <c r="F372" s="138"/>
      <c r="G372" s="87" t="s">
        <v>1799</v>
      </c>
      <c r="H372" s="141"/>
      <c r="I372" s="87" t="s">
        <v>1799</v>
      </c>
      <c r="J372" s="141"/>
      <c r="K372" s="141"/>
      <c r="L372" s="87"/>
      <c r="M372" s="87" t="s">
        <v>1799</v>
      </c>
      <c r="N372" s="141"/>
      <c r="O372" s="88"/>
    </row>
    <row r="373" spans="1:25" s="89" customFormat="1" ht="66.75" customHeight="1" x14ac:dyDescent="0.2">
      <c r="A373" s="711"/>
      <c r="B373" s="141" t="s">
        <v>633</v>
      </c>
      <c r="C373" s="706"/>
      <c r="D373" s="198">
        <v>1975</v>
      </c>
      <c r="E373" s="40" t="s">
        <v>656</v>
      </c>
      <c r="F373" s="138"/>
      <c r="G373" s="87" t="s">
        <v>1799</v>
      </c>
      <c r="H373" s="141"/>
      <c r="I373" s="87" t="s">
        <v>1799</v>
      </c>
      <c r="J373" s="141"/>
      <c r="K373" s="141"/>
      <c r="L373" s="87"/>
      <c r="M373" s="87" t="s">
        <v>1799</v>
      </c>
      <c r="N373" s="141"/>
      <c r="O373" s="88"/>
    </row>
    <row r="374" spans="1:25" s="89" customFormat="1" ht="52.5" customHeight="1" thickBot="1" x14ac:dyDescent="0.25">
      <c r="A374" s="154" t="s">
        <v>2780</v>
      </c>
      <c r="B374" s="155" t="s">
        <v>634</v>
      </c>
      <c r="C374" s="155" t="s">
        <v>5163</v>
      </c>
      <c r="D374" s="199">
        <v>1785.4</v>
      </c>
      <c r="E374" s="47">
        <v>6022</v>
      </c>
      <c r="F374" s="139"/>
      <c r="G374" s="97" t="s">
        <v>1799</v>
      </c>
      <c r="H374" s="155"/>
      <c r="I374" s="97" t="s">
        <v>1799</v>
      </c>
      <c r="J374" s="155"/>
      <c r="K374" s="155"/>
      <c r="L374" s="97" t="s">
        <v>1799</v>
      </c>
      <c r="M374" s="97"/>
      <c r="N374" s="155"/>
      <c r="O374" s="98"/>
    </row>
    <row r="375" spans="1:25" s="9" customFormat="1" ht="15.75" thickTop="1" x14ac:dyDescent="0.2">
      <c r="A375" s="200"/>
      <c r="B375" s="201"/>
      <c r="C375" s="127"/>
      <c r="D375" s="10"/>
      <c r="E375" s="200"/>
      <c r="F375" s="201"/>
    </row>
    <row r="376" spans="1:25" s="9" customFormat="1" x14ac:dyDescent="0.2">
      <c r="A376" s="7"/>
      <c r="D376" s="10"/>
      <c r="E376" s="7"/>
    </row>
    <row r="377" spans="1:25" s="197" customFormat="1" ht="42.75" customHeight="1" thickBot="1" x14ac:dyDescent="0.25">
      <c r="A377" s="678" t="s">
        <v>657</v>
      </c>
      <c r="B377" s="678"/>
      <c r="C377" s="678"/>
      <c r="D377" s="678"/>
      <c r="E377" s="678"/>
      <c r="F377" s="678"/>
      <c r="G377" s="678"/>
      <c r="H377" s="678"/>
      <c r="I377" s="678"/>
      <c r="J377" s="678"/>
      <c r="K377" s="678"/>
      <c r="L377" s="678"/>
      <c r="M377" s="678"/>
      <c r="N377" s="678"/>
      <c r="O377" s="678"/>
    </row>
    <row r="378" spans="1:25" s="115" customFormat="1" ht="48" customHeight="1" thickTop="1" x14ac:dyDescent="0.2">
      <c r="A378" s="674" t="s">
        <v>3386</v>
      </c>
      <c r="B378" s="676" t="s">
        <v>3387</v>
      </c>
      <c r="C378" s="676" t="s">
        <v>3388</v>
      </c>
      <c r="D378" s="676" t="s">
        <v>1793</v>
      </c>
      <c r="E378" s="682" t="s">
        <v>1794</v>
      </c>
      <c r="F378" s="681" t="s">
        <v>3389</v>
      </c>
      <c r="G378" s="681" t="s">
        <v>3390</v>
      </c>
      <c r="H378" s="681"/>
      <c r="I378" s="681" t="s">
        <v>3391</v>
      </c>
      <c r="J378" s="681"/>
      <c r="K378" s="681" t="s">
        <v>3392</v>
      </c>
      <c r="L378" s="681"/>
      <c r="M378" s="681"/>
      <c r="N378" s="681"/>
      <c r="O378" s="679" t="s">
        <v>3393</v>
      </c>
      <c r="P378" s="114"/>
      <c r="Q378" s="114"/>
      <c r="R378" s="114"/>
      <c r="S378" s="114"/>
      <c r="T378" s="114"/>
      <c r="U378" s="114"/>
      <c r="V378" s="114"/>
      <c r="W378" s="114"/>
      <c r="X378" s="114"/>
      <c r="Y378" s="114"/>
    </row>
    <row r="379" spans="1:25" s="115" customFormat="1" ht="33" customHeight="1" thickBot="1" x14ac:dyDescent="0.25">
      <c r="A379" s="675"/>
      <c r="B379" s="677"/>
      <c r="C379" s="677"/>
      <c r="D379" s="677"/>
      <c r="E379" s="683"/>
      <c r="F379" s="684"/>
      <c r="G379" s="161" t="s">
        <v>3394</v>
      </c>
      <c r="H379" s="161" t="s">
        <v>3395</v>
      </c>
      <c r="I379" s="161" t="s">
        <v>3396</v>
      </c>
      <c r="J379" s="161" t="s">
        <v>3395</v>
      </c>
      <c r="K379" s="161" t="s">
        <v>1795</v>
      </c>
      <c r="L379" s="161" t="s">
        <v>1796</v>
      </c>
      <c r="M379" s="161" t="s">
        <v>1797</v>
      </c>
      <c r="N379" s="161" t="s">
        <v>1798</v>
      </c>
      <c r="O379" s="680"/>
      <c r="P379" s="114"/>
      <c r="Q379" s="114"/>
      <c r="R379" s="114"/>
      <c r="S379" s="114"/>
      <c r="T379" s="114"/>
      <c r="U379" s="114"/>
      <c r="V379" s="114"/>
      <c r="W379" s="114"/>
      <c r="X379" s="114"/>
      <c r="Y379" s="114"/>
    </row>
    <row r="380" spans="1:25" s="89" customFormat="1" ht="47.25" x14ac:dyDescent="0.2">
      <c r="A380" s="189" t="s">
        <v>2781</v>
      </c>
      <c r="B380" s="103" t="s">
        <v>658</v>
      </c>
      <c r="C380" s="148" t="s">
        <v>5164</v>
      </c>
      <c r="D380" s="136">
        <v>62345.5</v>
      </c>
      <c r="E380" s="143" t="s">
        <v>663</v>
      </c>
      <c r="F380" s="141"/>
      <c r="G380" s="87"/>
      <c r="H380" s="87" t="s">
        <v>1799</v>
      </c>
      <c r="I380" s="87" t="s">
        <v>1799</v>
      </c>
      <c r="J380" s="141"/>
      <c r="K380" s="141"/>
      <c r="L380" s="87"/>
      <c r="M380" s="87" t="s">
        <v>1799</v>
      </c>
      <c r="N380" s="141"/>
      <c r="O380" s="88" t="s">
        <v>4475</v>
      </c>
    </row>
    <row r="381" spans="1:25" s="89" customFormat="1" ht="47.25" x14ac:dyDescent="0.2">
      <c r="A381" s="735" t="s">
        <v>2782</v>
      </c>
      <c r="B381" s="103" t="s">
        <v>658</v>
      </c>
      <c r="C381" s="689" t="s">
        <v>5165</v>
      </c>
      <c r="D381" s="136">
        <v>58105</v>
      </c>
      <c r="E381" s="143" t="s">
        <v>664</v>
      </c>
      <c r="F381" s="141"/>
      <c r="G381" s="87"/>
      <c r="H381" s="87" t="s">
        <v>1799</v>
      </c>
      <c r="I381" s="87" t="s">
        <v>1799</v>
      </c>
      <c r="J381" s="141"/>
      <c r="K381" s="141"/>
      <c r="L381" s="87"/>
      <c r="M381" s="87" t="s">
        <v>1799</v>
      </c>
      <c r="N381" s="141"/>
      <c r="O381" s="88" t="s">
        <v>4475</v>
      </c>
    </row>
    <row r="382" spans="1:25" s="89" customFormat="1" ht="47.25" x14ac:dyDescent="0.2">
      <c r="A382" s="735"/>
      <c r="B382" s="103" t="s">
        <v>659</v>
      </c>
      <c r="C382" s="689"/>
      <c r="D382" s="136">
        <v>13017.6</v>
      </c>
      <c r="E382" s="143" t="s">
        <v>665</v>
      </c>
      <c r="F382" s="141"/>
      <c r="G382" s="87"/>
      <c r="H382" s="87" t="s">
        <v>1799</v>
      </c>
      <c r="I382" s="87" t="s">
        <v>1799</v>
      </c>
      <c r="J382" s="141"/>
      <c r="K382" s="141"/>
      <c r="L382" s="87" t="s">
        <v>1799</v>
      </c>
      <c r="M382" s="87"/>
      <c r="N382" s="141"/>
      <c r="O382" s="88" t="s">
        <v>4475</v>
      </c>
    </row>
    <row r="383" spans="1:25" s="89" customFormat="1" ht="47.25" x14ac:dyDescent="0.2">
      <c r="A383" s="735" t="s">
        <v>2783</v>
      </c>
      <c r="B383" s="103" t="s">
        <v>660</v>
      </c>
      <c r="C383" s="689" t="s">
        <v>5166</v>
      </c>
      <c r="D383" s="136">
        <v>65650.350000000006</v>
      </c>
      <c r="E383" s="143" t="s">
        <v>666</v>
      </c>
      <c r="F383" s="141"/>
      <c r="G383" s="87" t="s">
        <v>1799</v>
      </c>
      <c r="H383" s="141"/>
      <c r="I383" s="87" t="s">
        <v>1799</v>
      </c>
      <c r="J383" s="141"/>
      <c r="K383" s="141"/>
      <c r="L383" s="87" t="s">
        <v>1799</v>
      </c>
      <c r="M383" s="87"/>
      <c r="N383" s="141"/>
      <c r="O383" s="88"/>
    </row>
    <row r="384" spans="1:25" s="89" customFormat="1" ht="47.25" x14ac:dyDescent="0.2">
      <c r="A384" s="735"/>
      <c r="B384" s="103" t="s">
        <v>661</v>
      </c>
      <c r="C384" s="689"/>
      <c r="D384" s="136">
        <v>114817.63</v>
      </c>
      <c r="E384" s="143" t="s">
        <v>667</v>
      </c>
      <c r="F384" s="141"/>
      <c r="G384" s="87" t="s">
        <v>1799</v>
      </c>
      <c r="H384" s="141"/>
      <c r="I384" s="87" t="s">
        <v>1799</v>
      </c>
      <c r="J384" s="141"/>
      <c r="K384" s="141"/>
      <c r="L384" s="87"/>
      <c r="M384" s="87" t="s">
        <v>1799</v>
      </c>
      <c r="N384" s="141"/>
      <c r="O384" s="88"/>
    </row>
    <row r="385" spans="1:25" s="89" customFormat="1" ht="47.25" x14ac:dyDescent="0.2">
      <c r="A385" s="735" t="s">
        <v>2784</v>
      </c>
      <c r="B385" s="103" t="s">
        <v>153</v>
      </c>
      <c r="C385" s="689" t="s">
        <v>5167</v>
      </c>
      <c r="D385" s="136">
        <v>235716.71</v>
      </c>
      <c r="E385" s="143" t="s">
        <v>668</v>
      </c>
      <c r="F385" s="141"/>
      <c r="G385" s="87" t="s">
        <v>1799</v>
      </c>
      <c r="H385" s="141"/>
      <c r="I385" s="87" t="s">
        <v>1799</v>
      </c>
      <c r="J385" s="141"/>
      <c r="K385" s="141"/>
      <c r="L385" s="87"/>
      <c r="M385" s="87" t="s">
        <v>1799</v>
      </c>
      <c r="N385" s="141"/>
      <c r="O385" s="88"/>
    </row>
    <row r="386" spans="1:25" s="89" customFormat="1" ht="47.25" x14ac:dyDescent="0.2">
      <c r="A386" s="735"/>
      <c r="B386" s="103" t="s">
        <v>273</v>
      </c>
      <c r="C386" s="689"/>
      <c r="D386" s="136">
        <v>22441.599999999999</v>
      </c>
      <c r="E386" s="143" t="s">
        <v>669</v>
      </c>
      <c r="F386" s="141"/>
      <c r="G386" s="87" t="s">
        <v>1799</v>
      </c>
      <c r="H386" s="141"/>
      <c r="I386" s="87" t="s">
        <v>1799</v>
      </c>
      <c r="J386" s="141"/>
      <c r="K386" s="141"/>
      <c r="L386" s="87"/>
      <c r="M386" s="87" t="s">
        <v>1799</v>
      </c>
      <c r="N386" s="141"/>
      <c r="O386" s="88"/>
    </row>
    <row r="387" spans="1:25" s="89" customFormat="1" ht="47.25" x14ac:dyDescent="0.2">
      <c r="A387" s="735"/>
      <c r="B387" s="103" t="s">
        <v>226</v>
      </c>
      <c r="C387" s="689"/>
      <c r="D387" s="136">
        <v>1320.6</v>
      </c>
      <c r="E387" s="143" t="s">
        <v>670</v>
      </c>
      <c r="F387" s="141"/>
      <c r="G387" s="87" t="s">
        <v>1799</v>
      </c>
      <c r="H387" s="141"/>
      <c r="I387" s="87" t="s">
        <v>1799</v>
      </c>
      <c r="J387" s="141"/>
      <c r="K387" s="141"/>
      <c r="L387" s="87" t="s">
        <v>1799</v>
      </c>
      <c r="M387" s="87"/>
      <c r="N387" s="141"/>
      <c r="O387" s="88"/>
    </row>
    <row r="388" spans="1:25" s="89" customFormat="1" ht="48" thickBot="1" x14ac:dyDescent="0.25">
      <c r="A388" s="190" t="s">
        <v>2785</v>
      </c>
      <c r="B388" s="204" t="s">
        <v>662</v>
      </c>
      <c r="C388" s="188" t="s">
        <v>5168</v>
      </c>
      <c r="D388" s="135">
        <v>257850.6</v>
      </c>
      <c r="E388" s="192" t="s">
        <v>671</v>
      </c>
      <c r="F388" s="155"/>
      <c r="G388" s="97" t="s">
        <v>1799</v>
      </c>
      <c r="H388" s="155"/>
      <c r="I388" s="97" t="s">
        <v>1799</v>
      </c>
      <c r="J388" s="155"/>
      <c r="K388" s="155"/>
      <c r="L388" s="97" t="s">
        <v>1799</v>
      </c>
      <c r="M388" s="97"/>
      <c r="N388" s="155"/>
      <c r="O388" s="98"/>
    </row>
    <row r="389" spans="1:25" s="9" customFormat="1" ht="15.75" thickTop="1" x14ac:dyDescent="0.2">
      <c r="A389" s="202"/>
      <c r="B389" s="203"/>
      <c r="C389" s="203"/>
      <c r="D389" s="10"/>
      <c r="E389" s="206"/>
    </row>
    <row r="390" spans="1:25" s="9" customFormat="1" x14ac:dyDescent="0.2">
      <c r="A390" s="7"/>
      <c r="D390" s="10"/>
      <c r="E390" s="7"/>
    </row>
    <row r="391" spans="1:25" s="197" customFormat="1" ht="48" customHeight="1" thickBot="1" x14ac:dyDescent="0.25">
      <c r="A391" s="678" t="s">
        <v>672</v>
      </c>
      <c r="B391" s="678"/>
      <c r="C391" s="678"/>
      <c r="D391" s="678"/>
      <c r="E391" s="678"/>
      <c r="F391" s="678"/>
      <c r="G391" s="678"/>
      <c r="H391" s="678"/>
      <c r="I391" s="678"/>
      <c r="J391" s="678"/>
      <c r="K391" s="678"/>
      <c r="L391" s="678"/>
      <c r="M391" s="678"/>
      <c r="N391" s="678"/>
      <c r="O391" s="678"/>
    </row>
    <row r="392" spans="1:25" s="115" customFormat="1" ht="48" customHeight="1" thickTop="1" x14ac:dyDescent="0.2">
      <c r="A392" s="674" t="s">
        <v>3386</v>
      </c>
      <c r="B392" s="676" t="s">
        <v>3387</v>
      </c>
      <c r="C392" s="676" t="s">
        <v>3388</v>
      </c>
      <c r="D392" s="676" t="s">
        <v>1793</v>
      </c>
      <c r="E392" s="682" t="s">
        <v>1794</v>
      </c>
      <c r="F392" s="681" t="s">
        <v>3389</v>
      </c>
      <c r="G392" s="681" t="s">
        <v>3390</v>
      </c>
      <c r="H392" s="681"/>
      <c r="I392" s="681" t="s">
        <v>3391</v>
      </c>
      <c r="J392" s="681"/>
      <c r="K392" s="681" t="s">
        <v>3392</v>
      </c>
      <c r="L392" s="681"/>
      <c r="M392" s="681"/>
      <c r="N392" s="681"/>
      <c r="O392" s="679" t="s">
        <v>3393</v>
      </c>
      <c r="P392" s="114"/>
      <c r="Q392" s="114"/>
      <c r="R392" s="114"/>
      <c r="S392" s="114"/>
      <c r="T392" s="114"/>
      <c r="U392" s="114"/>
      <c r="V392" s="114"/>
      <c r="W392" s="114"/>
      <c r="X392" s="114"/>
      <c r="Y392" s="114"/>
    </row>
    <row r="393" spans="1:25" s="115" customFormat="1" ht="33" customHeight="1" thickBot="1" x14ac:dyDescent="0.25">
      <c r="A393" s="675"/>
      <c r="B393" s="677"/>
      <c r="C393" s="677"/>
      <c r="D393" s="677"/>
      <c r="E393" s="683"/>
      <c r="F393" s="684"/>
      <c r="G393" s="161" t="s">
        <v>3394</v>
      </c>
      <c r="H393" s="161" t="s">
        <v>3395</v>
      </c>
      <c r="I393" s="161" t="s">
        <v>3396</v>
      </c>
      <c r="J393" s="161" t="s">
        <v>3395</v>
      </c>
      <c r="K393" s="161" t="s">
        <v>1795</v>
      </c>
      <c r="L393" s="161" t="s">
        <v>1796</v>
      </c>
      <c r="M393" s="161" t="s">
        <v>1797</v>
      </c>
      <c r="N393" s="161" t="s">
        <v>1798</v>
      </c>
      <c r="O393" s="680"/>
      <c r="P393" s="114"/>
      <c r="Q393" s="114"/>
      <c r="R393" s="114"/>
      <c r="S393" s="114"/>
      <c r="T393" s="114"/>
      <c r="U393" s="114"/>
      <c r="V393" s="114"/>
      <c r="W393" s="114"/>
      <c r="X393" s="114"/>
      <c r="Y393" s="114"/>
    </row>
    <row r="394" spans="1:25" s="89" customFormat="1" ht="47.25" x14ac:dyDescent="0.2">
      <c r="A394" s="189" t="s">
        <v>2786</v>
      </c>
      <c r="B394" s="145" t="s">
        <v>673</v>
      </c>
      <c r="C394" s="148" t="s">
        <v>5169</v>
      </c>
      <c r="D394" s="136">
        <v>35770</v>
      </c>
      <c r="E394" s="143" t="s">
        <v>689</v>
      </c>
      <c r="F394" s="141"/>
      <c r="G394" s="87" t="s">
        <v>1799</v>
      </c>
      <c r="H394" s="141"/>
      <c r="I394" s="87" t="s">
        <v>1799</v>
      </c>
      <c r="J394" s="141"/>
      <c r="K394" s="141"/>
      <c r="L394" s="87" t="s">
        <v>1799</v>
      </c>
      <c r="M394" s="87"/>
      <c r="N394" s="141"/>
      <c r="O394" s="88"/>
    </row>
    <row r="395" spans="1:25" s="89" customFormat="1" ht="47.25" x14ac:dyDescent="0.2">
      <c r="A395" s="735" t="s">
        <v>2787</v>
      </c>
      <c r="B395" s="145" t="s">
        <v>674</v>
      </c>
      <c r="C395" s="689" t="s">
        <v>5170</v>
      </c>
      <c r="D395" s="136">
        <v>32000</v>
      </c>
      <c r="E395" s="143" t="s">
        <v>690</v>
      </c>
      <c r="F395" s="141"/>
      <c r="G395" s="87" t="s">
        <v>1799</v>
      </c>
      <c r="H395" s="141"/>
      <c r="I395" s="87" t="s">
        <v>1799</v>
      </c>
      <c r="J395" s="141"/>
      <c r="K395" s="141"/>
      <c r="L395" s="87" t="s">
        <v>1799</v>
      </c>
      <c r="M395" s="87"/>
      <c r="N395" s="141"/>
      <c r="O395" s="88"/>
    </row>
    <row r="396" spans="1:25" s="89" customFormat="1" ht="47.25" x14ac:dyDescent="0.2">
      <c r="A396" s="735"/>
      <c r="B396" s="145" t="s">
        <v>675</v>
      </c>
      <c r="C396" s="689"/>
      <c r="D396" s="136">
        <v>8000</v>
      </c>
      <c r="E396" s="143" t="s">
        <v>691</v>
      </c>
      <c r="F396" s="141"/>
      <c r="G396" s="87" t="s">
        <v>1799</v>
      </c>
      <c r="H396" s="141"/>
      <c r="I396" s="87" t="s">
        <v>1799</v>
      </c>
      <c r="J396" s="141"/>
      <c r="K396" s="141"/>
      <c r="L396" s="87" t="s">
        <v>1799</v>
      </c>
      <c r="M396" s="87"/>
      <c r="N396" s="141"/>
      <c r="O396" s="88"/>
    </row>
    <row r="397" spans="1:25" s="89" customFormat="1" ht="47.25" x14ac:dyDescent="0.2">
      <c r="A397" s="189" t="s">
        <v>2788</v>
      </c>
      <c r="B397" s="145" t="s">
        <v>676</v>
      </c>
      <c r="C397" s="148" t="s">
        <v>5171</v>
      </c>
      <c r="D397" s="136">
        <v>21205</v>
      </c>
      <c r="E397" s="143" t="s">
        <v>692</v>
      </c>
      <c r="F397" s="141"/>
      <c r="G397" s="87" t="s">
        <v>1799</v>
      </c>
      <c r="H397" s="141"/>
      <c r="I397" s="87" t="s">
        <v>1799</v>
      </c>
      <c r="J397" s="141"/>
      <c r="K397" s="141"/>
      <c r="L397" s="87" t="s">
        <v>1799</v>
      </c>
      <c r="M397" s="87"/>
      <c r="N397" s="141"/>
      <c r="O397" s="88"/>
    </row>
    <row r="398" spans="1:25" s="89" customFormat="1" ht="47.25" x14ac:dyDescent="0.2">
      <c r="A398" s="189" t="s">
        <v>2789</v>
      </c>
      <c r="B398" s="145" t="s">
        <v>677</v>
      </c>
      <c r="C398" s="148" t="s">
        <v>5172</v>
      </c>
      <c r="D398" s="136">
        <v>19000</v>
      </c>
      <c r="E398" s="143" t="s">
        <v>693</v>
      </c>
      <c r="F398" s="141"/>
      <c r="G398" s="87" t="s">
        <v>1799</v>
      </c>
      <c r="H398" s="141"/>
      <c r="I398" s="87" t="s">
        <v>1799</v>
      </c>
      <c r="J398" s="141"/>
      <c r="K398" s="141"/>
      <c r="L398" s="87" t="s">
        <v>1799</v>
      </c>
      <c r="M398" s="87"/>
      <c r="N398" s="141"/>
      <c r="O398" s="88"/>
    </row>
    <row r="399" spans="1:25" s="89" customFormat="1" ht="47.25" x14ac:dyDescent="0.2">
      <c r="A399" s="735" t="s">
        <v>2790</v>
      </c>
      <c r="B399" s="145" t="s">
        <v>678</v>
      </c>
      <c r="C399" s="689" t="s">
        <v>5173</v>
      </c>
      <c r="D399" s="136">
        <v>82016.399999999994</v>
      </c>
      <c r="E399" s="143" t="s">
        <v>694</v>
      </c>
      <c r="F399" s="141"/>
      <c r="G399" s="87" t="s">
        <v>1799</v>
      </c>
      <c r="H399" s="141"/>
      <c r="I399" s="87" t="s">
        <v>1799</v>
      </c>
      <c r="J399" s="141"/>
      <c r="K399" s="141"/>
      <c r="L399" s="87" t="s">
        <v>1799</v>
      </c>
      <c r="M399" s="87"/>
      <c r="N399" s="141"/>
      <c r="O399" s="88"/>
    </row>
    <row r="400" spans="1:25" s="89" customFormat="1" ht="47.25" x14ac:dyDescent="0.2">
      <c r="A400" s="735"/>
      <c r="B400" s="145" t="s">
        <v>679</v>
      </c>
      <c r="C400" s="689"/>
      <c r="D400" s="136">
        <v>26861</v>
      </c>
      <c r="E400" s="143" t="s">
        <v>695</v>
      </c>
      <c r="F400" s="141"/>
      <c r="G400" s="87" t="s">
        <v>1799</v>
      </c>
      <c r="H400" s="141"/>
      <c r="I400" s="87" t="s">
        <v>1799</v>
      </c>
      <c r="J400" s="141"/>
      <c r="K400" s="141"/>
      <c r="L400" s="87"/>
      <c r="M400" s="87" t="s">
        <v>1799</v>
      </c>
      <c r="N400" s="141"/>
      <c r="O400" s="88"/>
    </row>
    <row r="401" spans="1:15" s="89" customFormat="1" ht="47.25" x14ac:dyDescent="0.2">
      <c r="A401" s="189" t="s">
        <v>2791</v>
      </c>
      <c r="B401" s="145" t="s">
        <v>4848</v>
      </c>
      <c r="C401" s="148" t="s">
        <v>5174</v>
      </c>
      <c r="D401" s="136">
        <v>37200</v>
      </c>
      <c r="E401" s="143" t="s">
        <v>696</v>
      </c>
      <c r="F401" s="141"/>
      <c r="G401" s="87" t="s">
        <v>1799</v>
      </c>
      <c r="H401" s="141"/>
      <c r="I401" s="87" t="s">
        <v>1799</v>
      </c>
      <c r="J401" s="141"/>
      <c r="K401" s="141"/>
      <c r="L401" s="87"/>
      <c r="M401" s="87" t="s">
        <v>1799</v>
      </c>
      <c r="N401" s="141"/>
      <c r="O401" s="88"/>
    </row>
    <row r="402" spans="1:15" s="89" customFormat="1" ht="47.25" x14ac:dyDescent="0.2">
      <c r="A402" s="189" t="s">
        <v>2792</v>
      </c>
      <c r="B402" s="145" t="s">
        <v>582</v>
      </c>
      <c r="C402" s="148" t="s">
        <v>5175</v>
      </c>
      <c r="D402" s="136">
        <v>32578</v>
      </c>
      <c r="E402" s="143" t="s">
        <v>697</v>
      </c>
      <c r="F402" s="141"/>
      <c r="G402" s="87" t="s">
        <v>1799</v>
      </c>
      <c r="H402" s="141"/>
      <c r="I402" s="87" t="s">
        <v>1799</v>
      </c>
      <c r="J402" s="141"/>
      <c r="K402" s="141"/>
      <c r="L402" s="87"/>
      <c r="M402" s="87" t="s">
        <v>1799</v>
      </c>
      <c r="N402" s="141"/>
      <c r="O402" s="88"/>
    </row>
    <row r="403" spans="1:15" s="89" customFormat="1" ht="47.25" x14ac:dyDescent="0.2">
      <c r="A403" s="189" t="s">
        <v>2793</v>
      </c>
      <c r="B403" s="145" t="s">
        <v>85</v>
      </c>
      <c r="C403" s="148" t="s">
        <v>5176</v>
      </c>
      <c r="D403" s="136">
        <v>55000</v>
      </c>
      <c r="E403" s="143" t="s">
        <v>698</v>
      </c>
      <c r="F403" s="141"/>
      <c r="G403" s="87" t="s">
        <v>1799</v>
      </c>
      <c r="H403" s="141"/>
      <c r="I403" s="87" t="s">
        <v>1799</v>
      </c>
      <c r="J403" s="141"/>
      <c r="K403" s="141"/>
      <c r="L403" s="87" t="s">
        <v>1799</v>
      </c>
      <c r="M403" s="87"/>
      <c r="N403" s="141"/>
      <c r="O403" s="88"/>
    </row>
    <row r="404" spans="1:15" s="89" customFormat="1" ht="47.25" x14ac:dyDescent="0.2">
      <c r="A404" s="735" t="s">
        <v>2794</v>
      </c>
      <c r="B404" s="145" t="s">
        <v>680</v>
      </c>
      <c r="C404" s="689" t="s">
        <v>5177</v>
      </c>
      <c r="D404" s="136">
        <v>33245.629999999997</v>
      </c>
      <c r="E404" s="143" t="s">
        <v>699</v>
      </c>
      <c r="F404" s="141"/>
      <c r="G404" s="87" t="s">
        <v>1799</v>
      </c>
      <c r="H404" s="87" t="s">
        <v>1799</v>
      </c>
      <c r="I404" s="87" t="s">
        <v>1799</v>
      </c>
      <c r="J404" s="141"/>
      <c r="K404" s="141"/>
      <c r="L404" s="87" t="s">
        <v>1799</v>
      </c>
      <c r="M404" s="87"/>
      <c r="N404" s="141"/>
      <c r="O404" s="88" t="s">
        <v>4475</v>
      </c>
    </row>
    <row r="405" spans="1:15" s="89" customFormat="1" ht="47.25" x14ac:dyDescent="0.2">
      <c r="A405" s="735"/>
      <c r="B405" s="145" t="s">
        <v>681</v>
      </c>
      <c r="C405" s="689"/>
      <c r="D405" s="136">
        <v>14032.28</v>
      </c>
      <c r="E405" s="143" t="s">
        <v>700</v>
      </c>
      <c r="F405" s="141"/>
      <c r="G405" s="87" t="s">
        <v>1799</v>
      </c>
      <c r="H405" s="141"/>
      <c r="I405" s="87" t="s">
        <v>1799</v>
      </c>
      <c r="J405" s="141"/>
      <c r="K405" s="141"/>
      <c r="L405" s="87" t="s">
        <v>1799</v>
      </c>
      <c r="M405" s="87"/>
      <c r="N405" s="141"/>
      <c r="O405" s="88"/>
    </row>
    <row r="406" spans="1:15" s="89" customFormat="1" ht="47.25" x14ac:dyDescent="0.2">
      <c r="A406" s="735"/>
      <c r="B406" s="145" t="s">
        <v>682</v>
      </c>
      <c r="C406" s="689"/>
      <c r="D406" s="136">
        <v>154.56</v>
      </c>
      <c r="E406" s="143" t="s">
        <v>701</v>
      </c>
      <c r="F406" s="141"/>
      <c r="G406" s="87" t="s">
        <v>1799</v>
      </c>
      <c r="H406" s="141"/>
      <c r="I406" s="87" t="s">
        <v>1799</v>
      </c>
      <c r="J406" s="141"/>
      <c r="K406" s="141"/>
      <c r="L406" s="87" t="s">
        <v>1799</v>
      </c>
      <c r="M406" s="87"/>
      <c r="N406" s="141"/>
      <c r="O406" s="88"/>
    </row>
    <row r="407" spans="1:15" s="89" customFormat="1" ht="47.25" x14ac:dyDescent="0.2">
      <c r="A407" s="735" t="s">
        <v>2795</v>
      </c>
      <c r="B407" s="145" t="s">
        <v>174</v>
      </c>
      <c r="C407" s="689" t="s">
        <v>5178</v>
      </c>
      <c r="D407" s="136">
        <v>480</v>
      </c>
      <c r="E407" s="143" t="s">
        <v>702</v>
      </c>
      <c r="F407" s="141"/>
      <c r="G407" s="87" t="s">
        <v>1799</v>
      </c>
      <c r="H407" s="141"/>
      <c r="I407" s="87" t="s">
        <v>1799</v>
      </c>
      <c r="J407" s="141"/>
      <c r="K407" s="141"/>
      <c r="L407" s="87" t="s">
        <v>1799</v>
      </c>
      <c r="M407" s="87"/>
      <c r="N407" s="141"/>
      <c r="O407" s="88"/>
    </row>
    <row r="408" spans="1:15" s="89" customFormat="1" ht="47.25" x14ac:dyDescent="0.2">
      <c r="A408" s="735"/>
      <c r="B408" s="145" t="s">
        <v>112</v>
      </c>
      <c r="C408" s="689"/>
      <c r="D408" s="136">
        <v>7333</v>
      </c>
      <c r="E408" s="143" t="s">
        <v>703</v>
      </c>
      <c r="F408" s="141"/>
      <c r="G408" s="87"/>
      <c r="H408" s="87" t="s">
        <v>1799</v>
      </c>
      <c r="I408" s="87" t="s">
        <v>1799</v>
      </c>
      <c r="J408" s="141"/>
      <c r="K408" s="141"/>
      <c r="L408" s="87"/>
      <c r="M408" s="87" t="s">
        <v>1799</v>
      </c>
      <c r="N408" s="141"/>
      <c r="O408" s="88" t="s">
        <v>4475</v>
      </c>
    </row>
    <row r="409" spans="1:15" s="89" customFormat="1" ht="47.25" x14ac:dyDescent="0.2">
      <c r="A409" s="735"/>
      <c r="B409" s="145" t="s">
        <v>224</v>
      </c>
      <c r="C409" s="689"/>
      <c r="D409" s="136">
        <v>6551</v>
      </c>
      <c r="E409" s="143" t="s">
        <v>704</v>
      </c>
      <c r="F409" s="141"/>
      <c r="G409" s="87" t="s">
        <v>1799</v>
      </c>
      <c r="H409" s="141"/>
      <c r="I409" s="87" t="s">
        <v>1799</v>
      </c>
      <c r="J409" s="141"/>
      <c r="K409" s="141"/>
      <c r="L409" s="87" t="s">
        <v>1799</v>
      </c>
      <c r="M409" s="87"/>
      <c r="N409" s="141"/>
      <c r="O409" s="88"/>
    </row>
    <row r="410" spans="1:15" s="89" customFormat="1" ht="47.25" x14ac:dyDescent="0.2">
      <c r="A410" s="735"/>
      <c r="B410" s="145" t="s">
        <v>683</v>
      </c>
      <c r="C410" s="689"/>
      <c r="D410" s="136">
        <v>3457.3</v>
      </c>
      <c r="E410" s="143" t="s">
        <v>705</v>
      </c>
      <c r="F410" s="141"/>
      <c r="G410" s="87" t="s">
        <v>1799</v>
      </c>
      <c r="H410" s="141"/>
      <c r="I410" s="87" t="s">
        <v>1799</v>
      </c>
      <c r="J410" s="141"/>
      <c r="K410" s="141"/>
      <c r="L410" s="87"/>
      <c r="M410" s="87" t="s">
        <v>1799</v>
      </c>
      <c r="N410" s="141"/>
      <c r="O410" s="88"/>
    </row>
    <row r="411" spans="1:15" s="89" customFormat="1" ht="47.25" x14ac:dyDescent="0.2">
      <c r="A411" s="189" t="s">
        <v>2796</v>
      </c>
      <c r="B411" s="145" t="s">
        <v>174</v>
      </c>
      <c r="C411" s="148" t="s">
        <v>5179</v>
      </c>
      <c r="D411" s="205">
        <v>46085.58</v>
      </c>
      <c r="E411" s="143" t="s">
        <v>706</v>
      </c>
      <c r="F411" s="141"/>
      <c r="G411" s="87" t="s">
        <v>1799</v>
      </c>
      <c r="H411" s="141"/>
      <c r="I411" s="87" t="s">
        <v>1799</v>
      </c>
      <c r="J411" s="141"/>
      <c r="K411" s="141"/>
      <c r="L411" s="87"/>
      <c r="M411" s="87" t="s">
        <v>1799</v>
      </c>
      <c r="N411" s="141"/>
      <c r="O411" s="88"/>
    </row>
    <row r="412" spans="1:15" s="89" customFormat="1" ht="47.25" x14ac:dyDescent="0.2">
      <c r="A412" s="189" t="s">
        <v>2797</v>
      </c>
      <c r="B412" s="145" t="s">
        <v>112</v>
      </c>
      <c r="C412" s="148" t="s">
        <v>5180</v>
      </c>
      <c r="D412" s="205">
        <v>33993</v>
      </c>
      <c r="E412" s="143" t="s">
        <v>707</v>
      </c>
      <c r="F412" s="141"/>
      <c r="G412" s="87" t="s">
        <v>1799</v>
      </c>
      <c r="H412" s="141"/>
      <c r="I412" s="87" t="s">
        <v>1799</v>
      </c>
      <c r="J412" s="141"/>
      <c r="K412" s="141"/>
      <c r="L412" s="87"/>
      <c r="M412" s="87" t="s">
        <v>1799</v>
      </c>
      <c r="N412" s="141"/>
      <c r="O412" s="88"/>
    </row>
    <row r="413" spans="1:15" s="89" customFormat="1" ht="47.25" x14ac:dyDescent="0.2">
      <c r="A413" s="735" t="s">
        <v>2798</v>
      </c>
      <c r="B413" s="145" t="s">
        <v>174</v>
      </c>
      <c r="C413" s="689" t="s">
        <v>5181</v>
      </c>
      <c r="D413" s="136">
        <v>26345</v>
      </c>
      <c r="E413" s="143" t="s">
        <v>708</v>
      </c>
      <c r="F413" s="141"/>
      <c r="G413" s="87" t="s">
        <v>1799</v>
      </c>
      <c r="H413" s="141"/>
      <c r="I413" s="87" t="s">
        <v>1799</v>
      </c>
      <c r="J413" s="141"/>
      <c r="K413" s="141"/>
      <c r="L413" s="87" t="s">
        <v>1799</v>
      </c>
      <c r="M413" s="87"/>
      <c r="N413" s="141"/>
      <c r="O413" s="88"/>
    </row>
    <row r="414" spans="1:15" s="89" customFormat="1" ht="47.25" x14ac:dyDescent="0.2">
      <c r="A414" s="735"/>
      <c r="B414" s="145" t="s">
        <v>684</v>
      </c>
      <c r="C414" s="689"/>
      <c r="D414" s="136">
        <v>3000</v>
      </c>
      <c r="E414" s="143" t="s">
        <v>709</v>
      </c>
      <c r="F414" s="141"/>
      <c r="G414" s="87" t="s">
        <v>1799</v>
      </c>
      <c r="H414" s="141"/>
      <c r="I414" s="87" t="s">
        <v>1799</v>
      </c>
      <c r="J414" s="141"/>
      <c r="K414" s="141"/>
      <c r="L414" s="87" t="s">
        <v>1799</v>
      </c>
      <c r="M414" s="87"/>
      <c r="N414" s="141"/>
      <c r="O414" s="88"/>
    </row>
    <row r="415" spans="1:15" s="89" customFormat="1" ht="47.25" x14ac:dyDescent="0.2">
      <c r="A415" s="735" t="s">
        <v>2799</v>
      </c>
      <c r="B415" s="145" t="s">
        <v>124</v>
      </c>
      <c r="C415" s="689" t="s">
        <v>5182</v>
      </c>
      <c r="D415" s="136">
        <v>40827.360000000001</v>
      </c>
      <c r="E415" s="143" t="s">
        <v>710</v>
      </c>
      <c r="F415" s="141"/>
      <c r="G415" s="87" t="s">
        <v>1799</v>
      </c>
      <c r="H415" s="141"/>
      <c r="I415" s="87" t="s">
        <v>1799</v>
      </c>
      <c r="J415" s="141"/>
      <c r="K415" s="141"/>
      <c r="L415" s="87" t="s">
        <v>1799</v>
      </c>
      <c r="M415" s="87"/>
      <c r="N415" s="141"/>
      <c r="O415" s="88"/>
    </row>
    <row r="416" spans="1:15" s="89" customFormat="1" ht="47.25" x14ac:dyDescent="0.2">
      <c r="A416" s="735"/>
      <c r="B416" s="145" t="s">
        <v>685</v>
      </c>
      <c r="C416" s="689"/>
      <c r="D416" s="136">
        <v>17392.75</v>
      </c>
      <c r="E416" s="143" t="s">
        <v>711</v>
      </c>
      <c r="F416" s="141"/>
      <c r="G416" s="87" t="s">
        <v>1799</v>
      </c>
      <c r="H416" s="141"/>
      <c r="I416" s="87" t="s">
        <v>1799</v>
      </c>
      <c r="J416" s="141"/>
      <c r="K416" s="141"/>
      <c r="L416" s="87"/>
      <c r="M416" s="87" t="s">
        <v>1799</v>
      </c>
      <c r="N416" s="141"/>
      <c r="O416" s="88"/>
    </row>
    <row r="417" spans="1:25" s="89" customFormat="1" ht="47.25" x14ac:dyDescent="0.2">
      <c r="A417" s="735" t="s">
        <v>2800</v>
      </c>
      <c r="B417" s="145" t="s">
        <v>174</v>
      </c>
      <c r="C417" s="689" t="s">
        <v>5183</v>
      </c>
      <c r="D417" s="205">
        <v>70388</v>
      </c>
      <c r="E417" s="143" t="s">
        <v>712</v>
      </c>
      <c r="F417" s="141"/>
      <c r="G417" s="87" t="s">
        <v>1799</v>
      </c>
      <c r="H417" s="141"/>
      <c r="I417" s="87" t="s">
        <v>1799</v>
      </c>
      <c r="J417" s="141"/>
      <c r="K417" s="141"/>
      <c r="L417" s="87"/>
      <c r="M417" s="87" t="s">
        <v>1799</v>
      </c>
      <c r="N417" s="141"/>
      <c r="O417" s="88"/>
    </row>
    <row r="418" spans="1:25" s="89" customFormat="1" ht="47.25" x14ac:dyDescent="0.2">
      <c r="A418" s="735"/>
      <c r="B418" s="145" t="s">
        <v>122</v>
      </c>
      <c r="C418" s="689"/>
      <c r="D418" s="205">
        <v>179</v>
      </c>
      <c r="E418" s="143" t="s">
        <v>713</v>
      </c>
      <c r="F418" s="141"/>
      <c r="G418" s="87" t="s">
        <v>1799</v>
      </c>
      <c r="H418" s="141"/>
      <c r="I418" s="87" t="s">
        <v>1799</v>
      </c>
      <c r="J418" s="141"/>
      <c r="K418" s="141"/>
      <c r="L418" s="87"/>
      <c r="M418" s="87" t="s">
        <v>1799</v>
      </c>
      <c r="N418" s="141"/>
      <c r="O418" s="88"/>
    </row>
    <row r="419" spans="1:25" s="89" customFormat="1" ht="47.25" x14ac:dyDescent="0.2">
      <c r="A419" s="735"/>
      <c r="B419" s="145" t="s">
        <v>686</v>
      </c>
      <c r="C419" s="689"/>
      <c r="D419" s="205">
        <v>212.7</v>
      </c>
      <c r="E419" s="143" t="s">
        <v>714</v>
      </c>
      <c r="F419" s="141"/>
      <c r="G419" s="87" t="s">
        <v>1799</v>
      </c>
      <c r="H419" s="141"/>
      <c r="I419" s="87" t="s">
        <v>1799</v>
      </c>
      <c r="J419" s="141"/>
      <c r="K419" s="141"/>
      <c r="L419" s="87"/>
      <c r="M419" s="87" t="s">
        <v>1799</v>
      </c>
      <c r="N419" s="141"/>
      <c r="O419" s="88"/>
    </row>
    <row r="420" spans="1:25" s="89" customFormat="1" ht="47.25" x14ac:dyDescent="0.2">
      <c r="A420" s="735"/>
      <c r="B420" s="145" t="s">
        <v>683</v>
      </c>
      <c r="C420" s="689"/>
      <c r="D420" s="205">
        <v>2028</v>
      </c>
      <c r="E420" s="143" t="s">
        <v>715</v>
      </c>
      <c r="F420" s="141"/>
      <c r="G420" s="87" t="s">
        <v>1799</v>
      </c>
      <c r="H420" s="141"/>
      <c r="I420" s="87" t="s">
        <v>1799</v>
      </c>
      <c r="J420" s="141"/>
      <c r="K420" s="141"/>
      <c r="L420" s="87"/>
      <c r="M420" s="87" t="s">
        <v>1799</v>
      </c>
      <c r="N420" s="141"/>
      <c r="O420" s="88"/>
    </row>
    <row r="421" spans="1:25" s="89" customFormat="1" ht="47.25" x14ac:dyDescent="0.2">
      <c r="A421" s="189" t="s">
        <v>2801</v>
      </c>
      <c r="B421" s="145" t="s">
        <v>630</v>
      </c>
      <c r="C421" s="148" t="s">
        <v>5184</v>
      </c>
      <c r="D421" s="136">
        <v>15355</v>
      </c>
      <c r="E421" s="143" t="s">
        <v>716</v>
      </c>
      <c r="F421" s="141"/>
      <c r="G421" s="87" t="s">
        <v>1799</v>
      </c>
      <c r="H421" s="141"/>
      <c r="I421" s="87" t="s">
        <v>1799</v>
      </c>
      <c r="J421" s="141"/>
      <c r="K421" s="141"/>
      <c r="L421" s="87"/>
      <c r="M421" s="87" t="s">
        <v>1799</v>
      </c>
      <c r="N421" s="141"/>
      <c r="O421" s="88"/>
    </row>
    <row r="422" spans="1:25" s="9" customFormat="1" ht="15" x14ac:dyDescent="0.2">
      <c r="A422" s="202"/>
      <c r="B422" s="203"/>
      <c r="C422" s="203"/>
      <c r="D422" s="10"/>
      <c r="E422" s="7"/>
    </row>
    <row r="423" spans="1:25" s="9" customFormat="1" x14ac:dyDescent="0.2">
      <c r="A423" s="7"/>
      <c r="D423" s="10"/>
      <c r="E423" s="7"/>
    </row>
    <row r="424" spans="1:25" s="197" customFormat="1" ht="27" customHeight="1" thickBot="1" x14ac:dyDescent="0.25">
      <c r="A424" s="678" t="s">
        <v>56</v>
      </c>
      <c r="B424" s="678"/>
      <c r="C424" s="678"/>
      <c r="D424" s="678"/>
      <c r="E424" s="678"/>
      <c r="F424" s="678"/>
      <c r="G424" s="678"/>
      <c r="H424" s="678"/>
      <c r="I424" s="678"/>
      <c r="J424" s="678"/>
      <c r="K424" s="678"/>
      <c r="L424" s="678"/>
      <c r="M424" s="678"/>
      <c r="N424" s="678"/>
      <c r="O424" s="678"/>
    </row>
    <row r="425" spans="1:25" s="115" customFormat="1" ht="48" customHeight="1" thickTop="1" x14ac:dyDescent="0.2">
      <c r="A425" s="674" t="s">
        <v>3386</v>
      </c>
      <c r="B425" s="676" t="s">
        <v>3387</v>
      </c>
      <c r="C425" s="676" t="s">
        <v>3388</v>
      </c>
      <c r="D425" s="676" t="s">
        <v>1793</v>
      </c>
      <c r="E425" s="682" t="s">
        <v>1794</v>
      </c>
      <c r="F425" s="681" t="s">
        <v>3389</v>
      </c>
      <c r="G425" s="681" t="s">
        <v>3390</v>
      </c>
      <c r="H425" s="681"/>
      <c r="I425" s="681" t="s">
        <v>3391</v>
      </c>
      <c r="J425" s="681"/>
      <c r="K425" s="681" t="s">
        <v>3392</v>
      </c>
      <c r="L425" s="681"/>
      <c r="M425" s="681"/>
      <c r="N425" s="681"/>
      <c r="O425" s="679" t="s">
        <v>3393</v>
      </c>
      <c r="P425" s="114"/>
      <c r="Q425" s="114"/>
      <c r="R425" s="114"/>
      <c r="S425" s="114"/>
      <c r="T425" s="114"/>
      <c r="U425" s="114"/>
      <c r="V425" s="114"/>
      <c r="W425" s="114"/>
      <c r="X425" s="114"/>
      <c r="Y425" s="114"/>
    </row>
    <row r="426" spans="1:25" s="115" customFormat="1" ht="33" customHeight="1" thickBot="1" x14ac:dyDescent="0.25">
      <c r="A426" s="675"/>
      <c r="B426" s="677"/>
      <c r="C426" s="677"/>
      <c r="D426" s="677"/>
      <c r="E426" s="683"/>
      <c r="F426" s="684"/>
      <c r="G426" s="161" t="s">
        <v>3394</v>
      </c>
      <c r="H426" s="161" t="s">
        <v>3395</v>
      </c>
      <c r="I426" s="161" t="s">
        <v>3396</v>
      </c>
      <c r="J426" s="161" t="s">
        <v>3395</v>
      </c>
      <c r="K426" s="161" t="s">
        <v>1795</v>
      </c>
      <c r="L426" s="161" t="s">
        <v>1796</v>
      </c>
      <c r="M426" s="161" t="s">
        <v>1797</v>
      </c>
      <c r="N426" s="161" t="s">
        <v>1798</v>
      </c>
      <c r="O426" s="680"/>
      <c r="P426" s="114"/>
      <c r="Q426" s="114"/>
      <c r="R426" s="114"/>
      <c r="S426" s="114"/>
      <c r="T426" s="114"/>
      <c r="U426" s="114"/>
      <c r="V426" s="114"/>
      <c r="W426" s="114"/>
      <c r="X426" s="114"/>
      <c r="Y426" s="114"/>
    </row>
    <row r="427" spans="1:25" s="89" customFormat="1" ht="47.25" x14ac:dyDescent="0.2">
      <c r="A427" s="189" t="s">
        <v>2802</v>
      </c>
      <c r="B427" s="103" t="s">
        <v>452</v>
      </c>
      <c r="C427" s="148" t="s">
        <v>5185</v>
      </c>
      <c r="D427" s="136">
        <v>5926.2</v>
      </c>
      <c r="E427" s="143" t="s">
        <v>720</v>
      </c>
      <c r="F427" s="141"/>
      <c r="G427" s="87" t="s">
        <v>1799</v>
      </c>
      <c r="H427" s="141"/>
      <c r="I427" s="87" t="s">
        <v>1799</v>
      </c>
      <c r="J427" s="141"/>
      <c r="K427" s="141"/>
      <c r="L427" s="87" t="s">
        <v>1799</v>
      </c>
      <c r="M427" s="87"/>
      <c r="N427" s="141"/>
      <c r="O427" s="88"/>
    </row>
    <row r="428" spans="1:25" s="89" customFormat="1" ht="59.25" customHeight="1" x14ac:dyDescent="0.2">
      <c r="A428" s="735" t="s">
        <v>2803</v>
      </c>
      <c r="B428" s="103" t="s">
        <v>717</v>
      </c>
      <c r="C428" s="672" t="s">
        <v>5186</v>
      </c>
      <c r="D428" s="136">
        <v>9772</v>
      </c>
      <c r="E428" s="143" t="s">
        <v>721</v>
      </c>
      <c r="F428" s="141"/>
      <c r="G428" s="87" t="s">
        <v>1799</v>
      </c>
      <c r="H428" s="141"/>
      <c r="I428" s="87" t="s">
        <v>1799</v>
      </c>
      <c r="J428" s="141"/>
      <c r="K428" s="141"/>
      <c r="L428" s="87" t="s">
        <v>1799</v>
      </c>
      <c r="M428" s="87"/>
      <c r="N428" s="141"/>
      <c r="O428" s="88"/>
    </row>
    <row r="429" spans="1:25" s="89" customFormat="1" ht="47.25" x14ac:dyDescent="0.2">
      <c r="A429" s="735"/>
      <c r="B429" s="103" t="s">
        <v>124</v>
      </c>
      <c r="C429" s="672"/>
      <c r="D429" s="136">
        <v>18702.63</v>
      </c>
      <c r="E429" s="143" t="s">
        <v>722</v>
      </c>
      <c r="F429" s="141"/>
      <c r="G429" s="87" t="s">
        <v>1799</v>
      </c>
      <c r="H429" s="141"/>
      <c r="I429" s="87" t="s">
        <v>1799</v>
      </c>
      <c r="J429" s="141"/>
      <c r="K429" s="141"/>
      <c r="L429" s="87" t="s">
        <v>1799</v>
      </c>
      <c r="M429" s="87"/>
      <c r="N429" s="141"/>
      <c r="O429" s="88"/>
    </row>
    <row r="430" spans="1:25" s="89" customFormat="1" ht="46.5" customHeight="1" x14ac:dyDescent="0.2">
      <c r="A430" s="735" t="s">
        <v>2804</v>
      </c>
      <c r="B430" s="103" t="s">
        <v>718</v>
      </c>
      <c r="C430" s="689" t="s">
        <v>5165</v>
      </c>
      <c r="D430" s="136">
        <v>2280</v>
      </c>
      <c r="E430" s="143" t="s">
        <v>723</v>
      </c>
      <c r="F430" s="141"/>
      <c r="G430" s="87" t="s">
        <v>1799</v>
      </c>
      <c r="H430" s="141"/>
      <c r="I430" s="87" t="s">
        <v>1799</v>
      </c>
      <c r="J430" s="141"/>
      <c r="K430" s="141"/>
      <c r="L430" s="87" t="s">
        <v>1799</v>
      </c>
      <c r="M430" s="87"/>
      <c r="N430" s="141"/>
      <c r="O430" s="88"/>
    </row>
    <row r="431" spans="1:25" s="89" customFormat="1" ht="47.25" x14ac:dyDescent="0.2">
      <c r="A431" s="735"/>
      <c r="B431" s="103" t="s">
        <v>227</v>
      </c>
      <c r="C431" s="689"/>
      <c r="D431" s="136">
        <v>2975</v>
      </c>
      <c r="E431" s="143" t="s">
        <v>724</v>
      </c>
      <c r="F431" s="141"/>
      <c r="G431" s="87" t="s">
        <v>1799</v>
      </c>
      <c r="H431" s="141"/>
      <c r="I431" s="87" t="s">
        <v>1799</v>
      </c>
      <c r="J431" s="141"/>
      <c r="K431" s="141"/>
      <c r="L431" s="87" t="s">
        <v>1799</v>
      </c>
      <c r="M431" s="87"/>
      <c r="N431" s="141"/>
      <c r="O431" s="88"/>
    </row>
    <row r="432" spans="1:25" s="89" customFormat="1" ht="47.25" x14ac:dyDescent="0.2">
      <c r="A432" s="735"/>
      <c r="B432" s="103" t="s">
        <v>101</v>
      </c>
      <c r="C432" s="689"/>
      <c r="D432" s="136">
        <v>74625.2</v>
      </c>
      <c r="E432" s="143" t="s">
        <v>725</v>
      </c>
      <c r="F432" s="141"/>
      <c r="G432" s="87" t="s">
        <v>1799</v>
      </c>
      <c r="H432" s="141"/>
      <c r="I432" s="87" t="s">
        <v>1799</v>
      </c>
      <c r="J432" s="141"/>
      <c r="K432" s="141"/>
      <c r="L432" s="87"/>
      <c r="M432" s="87" t="s">
        <v>1799</v>
      </c>
      <c r="N432" s="141"/>
      <c r="O432" s="88"/>
    </row>
    <row r="433" spans="1:15" s="89" customFormat="1" ht="47.25" x14ac:dyDescent="0.2">
      <c r="A433" s="735"/>
      <c r="B433" s="103" t="s">
        <v>157</v>
      </c>
      <c r="C433" s="689"/>
      <c r="D433" s="136">
        <v>300</v>
      </c>
      <c r="E433" s="143" t="s">
        <v>726</v>
      </c>
      <c r="F433" s="141"/>
      <c r="G433" s="87" t="s">
        <v>1799</v>
      </c>
      <c r="H433" s="141"/>
      <c r="I433" s="87" t="s">
        <v>1799</v>
      </c>
      <c r="J433" s="141"/>
      <c r="K433" s="141"/>
      <c r="L433" s="87"/>
      <c r="M433" s="87" t="s">
        <v>1799</v>
      </c>
      <c r="N433" s="141"/>
      <c r="O433" s="88"/>
    </row>
    <row r="434" spans="1:15" s="89" customFormat="1" ht="47.25" x14ac:dyDescent="0.2">
      <c r="A434" s="189" t="s">
        <v>2805</v>
      </c>
      <c r="B434" s="103" t="s">
        <v>301</v>
      </c>
      <c r="C434" s="148" t="s">
        <v>5187</v>
      </c>
      <c r="D434" s="136">
        <v>13700</v>
      </c>
      <c r="E434" s="143" t="s">
        <v>727</v>
      </c>
      <c r="F434" s="141"/>
      <c r="G434" s="87" t="s">
        <v>1799</v>
      </c>
      <c r="H434" s="141"/>
      <c r="I434" s="87" t="s">
        <v>1799</v>
      </c>
      <c r="J434" s="141"/>
      <c r="K434" s="141"/>
      <c r="L434" s="87"/>
      <c r="M434" s="87" t="s">
        <v>1799</v>
      </c>
      <c r="N434" s="141"/>
      <c r="O434" s="88"/>
    </row>
    <row r="435" spans="1:15" s="89" customFormat="1" ht="29.25" customHeight="1" x14ac:dyDescent="0.2">
      <c r="A435" s="735" t="s">
        <v>2806</v>
      </c>
      <c r="B435" s="103" t="s">
        <v>124</v>
      </c>
      <c r="C435" s="689" t="s">
        <v>5188</v>
      </c>
      <c r="D435" s="136">
        <f>14036.3+13668.65</f>
        <v>27704.949999999997</v>
      </c>
      <c r="E435" s="143" t="s">
        <v>728</v>
      </c>
      <c r="F435" s="141"/>
      <c r="G435" s="87" t="s">
        <v>1799</v>
      </c>
      <c r="H435" s="141"/>
      <c r="I435" s="87" t="s">
        <v>1799</v>
      </c>
      <c r="J435" s="141"/>
      <c r="K435" s="141"/>
      <c r="L435" s="87" t="s">
        <v>1799</v>
      </c>
      <c r="M435" s="87"/>
      <c r="N435" s="141"/>
      <c r="O435" s="88"/>
    </row>
    <row r="436" spans="1:15" s="89" customFormat="1" ht="47.25" x14ac:dyDescent="0.2">
      <c r="A436" s="735"/>
      <c r="B436" s="103" t="s">
        <v>717</v>
      </c>
      <c r="C436" s="689"/>
      <c r="D436" s="136">
        <f>892.3+8944</f>
        <v>9836.2999999999993</v>
      </c>
      <c r="E436" s="153" t="s">
        <v>729</v>
      </c>
      <c r="F436" s="141"/>
      <c r="G436" s="87" t="s">
        <v>1799</v>
      </c>
      <c r="H436" s="141"/>
      <c r="I436" s="87" t="s">
        <v>1799</v>
      </c>
      <c r="J436" s="141"/>
      <c r="K436" s="141"/>
      <c r="L436" s="87" t="s">
        <v>1799</v>
      </c>
      <c r="M436" s="87"/>
      <c r="N436" s="141"/>
      <c r="O436" s="88"/>
    </row>
    <row r="437" spans="1:15" s="89" customFormat="1" ht="48" thickBot="1" x14ac:dyDescent="0.25">
      <c r="A437" s="736"/>
      <c r="B437" s="204" t="s">
        <v>719</v>
      </c>
      <c r="C437" s="741"/>
      <c r="D437" s="135">
        <v>6120</v>
      </c>
      <c r="E437" s="192" t="s">
        <v>730</v>
      </c>
      <c r="F437" s="155"/>
      <c r="G437" s="97" t="s">
        <v>1799</v>
      </c>
      <c r="H437" s="155"/>
      <c r="I437" s="97" t="s">
        <v>1799</v>
      </c>
      <c r="J437" s="155"/>
      <c r="K437" s="155"/>
      <c r="L437" s="97"/>
      <c r="M437" s="97" t="s">
        <v>1799</v>
      </c>
      <c r="N437" s="155"/>
      <c r="O437" s="98"/>
    </row>
    <row r="438" spans="1:15" s="9" customFormat="1" ht="12" thickTop="1" x14ac:dyDescent="0.2">
      <c r="A438" s="7"/>
      <c r="D438" s="10"/>
      <c r="E438" s="13"/>
    </row>
    <row r="439" spans="1:15" s="9" customFormat="1" x14ac:dyDescent="0.2">
      <c r="A439" s="7"/>
      <c r="D439" s="10"/>
      <c r="E439" s="7"/>
    </row>
    <row r="440" spans="1:15" s="9" customFormat="1" x14ac:dyDescent="0.2">
      <c r="A440" s="7"/>
      <c r="D440" s="10"/>
      <c r="E440" s="7"/>
    </row>
    <row r="441" spans="1:15" s="9" customFormat="1" x14ac:dyDescent="0.2">
      <c r="A441" s="7"/>
      <c r="D441" s="10"/>
      <c r="E441" s="7"/>
    </row>
    <row r="442" spans="1:15" s="9" customFormat="1" x14ac:dyDescent="0.2">
      <c r="A442" s="7"/>
      <c r="D442" s="10"/>
      <c r="E442" s="7"/>
    </row>
    <row r="443" spans="1:15" s="9" customFormat="1" x14ac:dyDescent="0.2">
      <c r="A443" s="7"/>
      <c r="D443" s="10"/>
      <c r="E443" s="7"/>
    </row>
    <row r="444" spans="1:15" s="9" customFormat="1" x14ac:dyDescent="0.2">
      <c r="A444" s="7"/>
      <c r="D444" s="10"/>
      <c r="E444" s="7"/>
    </row>
    <row r="445" spans="1:15" s="9" customFormat="1" x14ac:dyDescent="0.2">
      <c r="A445" s="7"/>
      <c r="D445" s="10"/>
      <c r="E445" s="7"/>
    </row>
    <row r="446" spans="1:15" s="9" customFormat="1" x14ac:dyDescent="0.2">
      <c r="A446" s="7"/>
      <c r="D446" s="10"/>
      <c r="E446" s="7"/>
    </row>
    <row r="447" spans="1:15" s="9" customFormat="1" x14ac:dyDescent="0.2">
      <c r="A447" s="7"/>
      <c r="D447" s="10"/>
      <c r="E447" s="7"/>
    </row>
    <row r="448" spans="1:15" s="9" customFormat="1" x14ac:dyDescent="0.2">
      <c r="A448" s="7"/>
      <c r="D448" s="10"/>
      <c r="E448" s="7"/>
    </row>
    <row r="449" spans="1:5" s="9" customFormat="1" x14ac:dyDescent="0.2">
      <c r="A449" s="7"/>
      <c r="D449" s="10"/>
      <c r="E449" s="7"/>
    </row>
    <row r="450" spans="1:5" s="9" customFormat="1" x14ac:dyDescent="0.2">
      <c r="A450" s="7"/>
      <c r="D450" s="10"/>
      <c r="E450" s="7"/>
    </row>
    <row r="451" spans="1:5" s="9" customFormat="1" x14ac:dyDescent="0.2">
      <c r="A451" s="7"/>
      <c r="D451" s="10"/>
      <c r="E451" s="7"/>
    </row>
    <row r="452" spans="1:5" s="9" customFormat="1" x14ac:dyDescent="0.2">
      <c r="A452" s="7"/>
      <c r="D452" s="10"/>
      <c r="E452" s="7"/>
    </row>
    <row r="453" spans="1:5" s="9" customFormat="1" x14ac:dyDescent="0.2">
      <c r="A453" s="7"/>
      <c r="D453" s="10"/>
      <c r="E453" s="7"/>
    </row>
    <row r="454" spans="1:5" s="9" customFormat="1" x14ac:dyDescent="0.2">
      <c r="A454" s="7"/>
      <c r="D454" s="10"/>
      <c r="E454" s="7"/>
    </row>
    <row r="455" spans="1:5" s="9" customFormat="1" x14ac:dyDescent="0.2">
      <c r="A455" s="7"/>
      <c r="D455" s="10"/>
      <c r="E455" s="7"/>
    </row>
    <row r="456" spans="1:5" s="9" customFormat="1" x14ac:dyDescent="0.2">
      <c r="A456" s="7"/>
      <c r="D456" s="10"/>
      <c r="E456" s="7"/>
    </row>
    <row r="457" spans="1:5" s="9" customFormat="1" x14ac:dyDescent="0.2">
      <c r="A457" s="7"/>
      <c r="D457" s="10"/>
      <c r="E457" s="7"/>
    </row>
    <row r="458" spans="1:5" s="9" customFormat="1" x14ac:dyDescent="0.2">
      <c r="A458" s="7"/>
      <c r="D458" s="10"/>
      <c r="E458" s="7"/>
    </row>
    <row r="459" spans="1:5" s="9" customFormat="1" x14ac:dyDescent="0.2">
      <c r="A459" s="7"/>
      <c r="D459" s="10"/>
      <c r="E459" s="7"/>
    </row>
    <row r="460" spans="1:5" s="9" customFormat="1" x14ac:dyDescent="0.2">
      <c r="A460" s="7"/>
      <c r="D460" s="10"/>
      <c r="E460" s="7"/>
    </row>
    <row r="461" spans="1:5" s="9" customFormat="1" x14ac:dyDescent="0.2">
      <c r="A461" s="7"/>
      <c r="D461" s="10"/>
      <c r="E461" s="7"/>
    </row>
    <row r="462" spans="1:5" s="9" customFormat="1" x14ac:dyDescent="0.2">
      <c r="A462" s="7"/>
      <c r="D462" s="10"/>
      <c r="E462" s="7"/>
    </row>
    <row r="463" spans="1:5" s="9" customFormat="1" x14ac:dyDescent="0.2">
      <c r="A463" s="7"/>
      <c r="D463" s="10"/>
      <c r="E463" s="7"/>
    </row>
    <row r="464" spans="1:5" s="9" customFormat="1" x14ac:dyDescent="0.2">
      <c r="A464" s="7"/>
      <c r="D464" s="10"/>
      <c r="E464" s="7"/>
    </row>
    <row r="465" spans="1:5" s="9" customFormat="1" x14ac:dyDescent="0.2">
      <c r="A465" s="7"/>
      <c r="D465" s="10"/>
      <c r="E465" s="7"/>
    </row>
    <row r="466" spans="1:5" s="9" customFormat="1" x14ac:dyDescent="0.2">
      <c r="A466" s="7"/>
      <c r="D466" s="10"/>
      <c r="E466" s="7"/>
    </row>
    <row r="467" spans="1:5" s="9" customFormat="1" x14ac:dyDescent="0.2">
      <c r="A467" s="7"/>
      <c r="D467" s="10"/>
      <c r="E467" s="7"/>
    </row>
    <row r="468" spans="1:5" s="9" customFormat="1" x14ac:dyDescent="0.2">
      <c r="A468" s="7"/>
      <c r="D468" s="10"/>
      <c r="E468" s="7"/>
    </row>
    <row r="469" spans="1:5" s="9" customFormat="1" x14ac:dyDescent="0.2">
      <c r="A469" s="7"/>
      <c r="D469" s="10"/>
      <c r="E469" s="7"/>
    </row>
    <row r="470" spans="1:5" s="9" customFormat="1" x14ac:dyDescent="0.2">
      <c r="A470" s="7"/>
      <c r="D470" s="10"/>
      <c r="E470" s="7"/>
    </row>
    <row r="471" spans="1:5" s="9" customFormat="1" x14ac:dyDescent="0.2">
      <c r="A471" s="7"/>
      <c r="D471" s="10"/>
      <c r="E471" s="7"/>
    </row>
    <row r="472" spans="1:5" s="9" customFormat="1" x14ac:dyDescent="0.2">
      <c r="A472" s="7"/>
      <c r="D472" s="10"/>
      <c r="E472" s="7"/>
    </row>
    <row r="473" spans="1:5" s="9" customFormat="1" x14ac:dyDescent="0.2">
      <c r="A473" s="7"/>
      <c r="D473" s="10"/>
      <c r="E473" s="7"/>
    </row>
    <row r="474" spans="1:5" s="9" customFormat="1" x14ac:dyDescent="0.2">
      <c r="A474" s="7"/>
      <c r="D474" s="10"/>
      <c r="E474" s="7"/>
    </row>
    <row r="475" spans="1:5" s="9" customFormat="1" x14ac:dyDescent="0.2">
      <c r="A475" s="7"/>
      <c r="D475" s="10"/>
      <c r="E475" s="7"/>
    </row>
    <row r="476" spans="1:5" s="9" customFormat="1" x14ac:dyDescent="0.2">
      <c r="A476" s="7"/>
      <c r="D476" s="10"/>
      <c r="E476" s="7"/>
    </row>
    <row r="477" spans="1:5" s="9" customFormat="1" x14ac:dyDescent="0.2">
      <c r="A477" s="7"/>
      <c r="D477" s="10"/>
      <c r="E477" s="7"/>
    </row>
    <row r="478" spans="1:5" s="9" customFormat="1" x14ac:dyDescent="0.2">
      <c r="A478" s="7"/>
      <c r="D478" s="10"/>
      <c r="E478" s="7"/>
    </row>
    <row r="479" spans="1:5" s="9" customFormat="1" x14ac:dyDescent="0.2">
      <c r="A479" s="7"/>
      <c r="D479" s="10"/>
      <c r="E479" s="7"/>
    </row>
    <row r="480" spans="1:5" s="9" customFormat="1" x14ac:dyDescent="0.2">
      <c r="A480" s="7"/>
      <c r="D480" s="10"/>
      <c r="E480" s="7"/>
    </row>
    <row r="481" spans="1:5" s="9" customFormat="1" x14ac:dyDescent="0.2">
      <c r="A481" s="7"/>
      <c r="D481" s="10"/>
      <c r="E481" s="7"/>
    </row>
    <row r="482" spans="1:5" s="9" customFormat="1" x14ac:dyDescent="0.2">
      <c r="A482" s="7"/>
      <c r="D482" s="10"/>
      <c r="E482" s="7"/>
    </row>
    <row r="483" spans="1:5" s="9" customFormat="1" x14ac:dyDescent="0.2">
      <c r="A483" s="7"/>
      <c r="D483" s="10"/>
      <c r="E483" s="7"/>
    </row>
    <row r="484" spans="1:5" s="9" customFormat="1" x14ac:dyDescent="0.2">
      <c r="A484" s="7"/>
      <c r="D484" s="10"/>
      <c r="E484" s="7"/>
    </row>
    <row r="485" spans="1:5" s="9" customFormat="1" x14ac:dyDescent="0.2">
      <c r="A485" s="7"/>
      <c r="D485" s="10"/>
      <c r="E485" s="7"/>
    </row>
    <row r="486" spans="1:5" s="9" customFormat="1" x14ac:dyDescent="0.2">
      <c r="A486" s="7"/>
      <c r="D486" s="10"/>
      <c r="E486" s="7"/>
    </row>
    <row r="487" spans="1:5" s="9" customFormat="1" x14ac:dyDescent="0.2">
      <c r="A487" s="7"/>
      <c r="D487" s="10"/>
      <c r="E487" s="7"/>
    </row>
    <row r="488" spans="1:5" s="9" customFormat="1" x14ac:dyDescent="0.2">
      <c r="A488" s="7"/>
      <c r="D488" s="10"/>
      <c r="E488" s="7"/>
    </row>
    <row r="489" spans="1:5" s="9" customFormat="1" x14ac:dyDescent="0.2">
      <c r="A489" s="7"/>
      <c r="D489" s="10"/>
      <c r="E489" s="7"/>
    </row>
    <row r="490" spans="1:5" s="9" customFormat="1" x14ac:dyDescent="0.2">
      <c r="A490" s="7"/>
      <c r="D490" s="10"/>
      <c r="E490" s="7"/>
    </row>
    <row r="491" spans="1:5" s="9" customFormat="1" x14ac:dyDescent="0.2">
      <c r="A491" s="7"/>
      <c r="D491" s="10"/>
      <c r="E491" s="7"/>
    </row>
    <row r="492" spans="1:5" s="9" customFormat="1" x14ac:dyDescent="0.2">
      <c r="A492" s="7"/>
      <c r="D492" s="10"/>
      <c r="E492" s="7"/>
    </row>
    <row r="493" spans="1:5" s="9" customFormat="1" x14ac:dyDescent="0.2">
      <c r="A493" s="7"/>
      <c r="D493" s="10"/>
      <c r="E493" s="7"/>
    </row>
    <row r="494" spans="1:5" s="9" customFormat="1" x14ac:dyDescent="0.2">
      <c r="A494" s="7"/>
      <c r="D494" s="10"/>
      <c r="E494" s="7"/>
    </row>
    <row r="495" spans="1:5" s="9" customFormat="1" x14ac:dyDescent="0.2">
      <c r="A495" s="7"/>
      <c r="D495" s="10"/>
      <c r="E495" s="7"/>
    </row>
    <row r="496" spans="1:5" s="9" customFormat="1" x14ac:dyDescent="0.2">
      <c r="A496" s="7"/>
      <c r="D496" s="10"/>
      <c r="E496" s="7"/>
    </row>
    <row r="497" spans="1:5" s="9" customFormat="1" x14ac:dyDescent="0.2">
      <c r="A497" s="7"/>
      <c r="D497" s="10"/>
      <c r="E497" s="7"/>
    </row>
    <row r="498" spans="1:5" s="9" customFormat="1" x14ac:dyDescent="0.2">
      <c r="A498" s="7"/>
      <c r="D498" s="10"/>
      <c r="E498" s="7"/>
    </row>
    <row r="499" spans="1:5" s="9" customFormat="1" x14ac:dyDescent="0.2">
      <c r="A499" s="7"/>
      <c r="D499" s="10"/>
      <c r="E499" s="7"/>
    </row>
    <row r="500" spans="1:5" s="9" customFormat="1" x14ac:dyDescent="0.2">
      <c r="A500" s="7"/>
      <c r="D500" s="10"/>
      <c r="E500" s="7"/>
    </row>
    <row r="501" spans="1:5" s="9" customFormat="1" x14ac:dyDescent="0.2">
      <c r="A501" s="7"/>
      <c r="D501" s="10"/>
      <c r="E501" s="7"/>
    </row>
    <row r="502" spans="1:5" s="9" customFormat="1" x14ac:dyDescent="0.2">
      <c r="A502" s="7"/>
      <c r="D502" s="10"/>
      <c r="E502" s="7"/>
    </row>
    <row r="503" spans="1:5" s="9" customFormat="1" x14ac:dyDescent="0.2">
      <c r="A503" s="7"/>
      <c r="D503" s="10"/>
      <c r="E503" s="7"/>
    </row>
    <row r="504" spans="1:5" s="9" customFormat="1" x14ac:dyDescent="0.2">
      <c r="A504" s="7"/>
      <c r="D504" s="10"/>
      <c r="E504" s="7"/>
    </row>
    <row r="505" spans="1:5" s="9" customFormat="1" x14ac:dyDescent="0.2">
      <c r="A505" s="7"/>
      <c r="D505" s="10"/>
      <c r="E505" s="7"/>
    </row>
    <row r="506" spans="1:5" s="9" customFormat="1" x14ac:dyDescent="0.2">
      <c r="A506" s="7"/>
      <c r="D506" s="10"/>
      <c r="E506" s="7"/>
    </row>
    <row r="507" spans="1:5" s="9" customFormat="1" x14ac:dyDescent="0.2">
      <c r="A507" s="7"/>
      <c r="D507" s="10"/>
      <c r="E507" s="7"/>
    </row>
    <row r="508" spans="1:5" s="9" customFormat="1" x14ac:dyDescent="0.2">
      <c r="A508" s="7"/>
      <c r="D508" s="10"/>
      <c r="E508" s="7"/>
    </row>
    <row r="509" spans="1:5" s="9" customFormat="1" x14ac:dyDescent="0.2">
      <c r="A509" s="7"/>
      <c r="D509" s="10"/>
      <c r="E509" s="7"/>
    </row>
    <row r="510" spans="1:5" s="9" customFormat="1" x14ac:dyDescent="0.2">
      <c r="A510" s="7"/>
      <c r="D510" s="10"/>
      <c r="E510" s="7"/>
    </row>
    <row r="511" spans="1:5" s="9" customFormat="1" x14ac:dyDescent="0.2">
      <c r="A511" s="7"/>
      <c r="D511" s="10"/>
      <c r="E511" s="7"/>
    </row>
    <row r="512" spans="1:5" s="9" customFormat="1" x14ac:dyDescent="0.2">
      <c r="A512" s="7"/>
      <c r="D512" s="10"/>
      <c r="E512" s="7"/>
    </row>
    <row r="513" spans="1:5" s="9" customFormat="1" x14ac:dyDescent="0.2">
      <c r="A513" s="7"/>
      <c r="D513" s="10"/>
      <c r="E513" s="7"/>
    </row>
    <row r="514" spans="1:5" s="9" customFormat="1" x14ac:dyDescent="0.2">
      <c r="A514" s="7"/>
      <c r="D514" s="10"/>
      <c r="E514" s="7"/>
    </row>
    <row r="515" spans="1:5" s="9" customFormat="1" x14ac:dyDescent="0.2">
      <c r="A515" s="7"/>
      <c r="D515" s="10"/>
      <c r="E515" s="7"/>
    </row>
    <row r="516" spans="1:5" s="9" customFormat="1" x14ac:dyDescent="0.2">
      <c r="A516" s="7"/>
      <c r="D516" s="10"/>
      <c r="E516" s="7"/>
    </row>
    <row r="517" spans="1:5" s="9" customFormat="1" x14ac:dyDescent="0.2">
      <c r="A517" s="7"/>
      <c r="D517" s="10"/>
      <c r="E517" s="7"/>
    </row>
    <row r="518" spans="1:5" s="9" customFormat="1" x14ac:dyDescent="0.2">
      <c r="A518" s="7"/>
      <c r="D518" s="10"/>
      <c r="E518" s="7"/>
    </row>
    <row r="519" spans="1:5" s="9" customFormat="1" x14ac:dyDescent="0.2">
      <c r="A519" s="7"/>
      <c r="D519" s="10"/>
      <c r="E519" s="7"/>
    </row>
    <row r="520" spans="1:5" s="9" customFormat="1" x14ac:dyDescent="0.2">
      <c r="A520" s="7"/>
      <c r="D520" s="10"/>
      <c r="E520" s="7"/>
    </row>
    <row r="521" spans="1:5" s="9" customFormat="1" x14ac:dyDescent="0.2">
      <c r="A521" s="7"/>
      <c r="D521" s="10"/>
      <c r="E521" s="7"/>
    </row>
    <row r="522" spans="1:5" s="9" customFormat="1" x14ac:dyDescent="0.2">
      <c r="A522" s="7"/>
      <c r="D522" s="10"/>
      <c r="E522" s="7"/>
    </row>
    <row r="523" spans="1:5" s="9" customFormat="1" x14ac:dyDescent="0.2">
      <c r="A523" s="7"/>
      <c r="D523" s="10"/>
      <c r="E523" s="7"/>
    </row>
    <row r="524" spans="1:5" s="9" customFormat="1" x14ac:dyDescent="0.2">
      <c r="A524" s="7"/>
      <c r="D524" s="10"/>
      <c r="E524" s="7"/>
    </row>
    <row r="525" spans="1:5" s="9" customFormat="1" x14ac:dyDescent="0.2">
      <c r="A525" s="7"/>
      <c r="D525" s="10"/>
      <c r="E525" s="7"/>
    </row>
    <row r="526" spans="1:5" s="9" customFormat="1" x14ac:dyDescent="0.2">
      <c r="A526" s="7"/>
      <c r="D526" s="10"/>
      <c r="E526" s="7"/>
    </row>
    <row r="527" spans="1:5" s="9" customFormat="1" x14ac:dyDescent="0.2">
      <c r="A527" s="7"/>
      <c r="D527" s="10"/>
      <c r="E527" s="7"/>
    </row>
    <row r="528" spans="1:5" s="9" customFormat="1" x14ac:dyDescent="0.2">
      <c r="A528" s="7"/>
      <c r="D528" s="10"/>
      <c r="E528" s="7"/>
    </row>
    <row r="529" spans="1:5" s="9" customFormat="1" x14ac:dyDescent="0.2">
      <c r="A529" s="7"/>
      <c r="D529" s="10"/>
      <c r="E529" s="7"/>
    </row>
    <row r="530" spans="1:5" s="9" customFormat="1" x14ac:dyDescent="0.2">
      <c r="A530" s="7"/>
      <c r="D530" s="10"/>
      <c r="E530" s="7"/>
    </row>
    <row r="531" spans="1:5" s="9" customFormat="1" x14ac:dyDescent="0.2">
      <c r="A531" s="7"/>
      <c r="D531" s="10"/>
      <c r="E531" s="7"/>
    </row>
    <row r="532" spans="1:5" s="9" customFormat="1" x14ac:dyDescent="0.2">
      <c r="A532" s="7"/>
      <c r="D532" s="10"/>
      <c r="E532" s="7"/>
    </row>
    <row r="533" spans="1:5" s="9" customFormat="1" x14ac:dyDescent="0.2">
      <c r="A533" s="7"/>
      <c r="D533" s="10"/>
      <c r="E533" s="7"/>
    </row>
    <row r="534" spans="1:5" s="9" customFormat="1" x14ac:dyDescent="0.2">
      <c r="A534" s="7"/>
      <c r="D534" s="10"/>
      <c r="E534" s="7"/>
    </row>
    <row r="535" spans="1:5" s="9" customFormat="1" x14ac:dyDescent="0.2">
      <c r="A535" s="7"/>
      <c r="D535" s="10"/>
      <c r="E535" s="7"/>
    </row>
    <row r="536" spans="1:5" s="9" customFormat="1" x14ac:dyDescent="0.2">
      <c r="A536" s="7"/>
      <c r="D536" s="10"/>
      <c r="E536" s="7"/>
    </row>
    <row r="537" spans="1:5" s="9" customFormat="1" x14ac:dyDescent="0.2">
      <c r="A537" s="7"/>
      <c r="D537" s="10"/>
      <c r="E537" s="7"/>
    </row>
    <row r="538" spans="1:5" s="9" customFormat="1" x14ac:dyDescent="0.2">
      <c r="A538" s="7"/>
      <c r="D538" s="10"/>
      <c r="E538" s="7"/>
    </row>
    <row r="539" spans="1:5" s="9" customFormat="1" x14ac:dyDescent="0.2">
      <c r="A539" s="7"/>
      <c r="D539" s="10"/>
      <c r="E539" s="7"/>
    </row>
    <row r="540" spans="1:5" s="9" customFormat="1" x14ac:dyDescent="0.2">
      <c r="A540" s="7"/>
      <c r="D540" s="10"/>
      <c r="E540" s="7"/>
    </row>
    <row r="541" spans="1:5" s="9" customFormat="1" x14ac:dyDescent="0.2">
      <c r="A541" s="7"/>
      <c r="D541" s="10"/>
      <c r="E541" s="7"/>
    </row>
    <row r="542" spans="1:5" s="9" customFormat="1" x14ac:dyDescent="0.2">
      <c r="A542" s="7"/>
      <c r="D542" s="10"/>
      <c r="E542" s="7"/>
    </row>
    <row r="543" spans="1:5" s="9" customFormat="1" x14ac:dyDescent="0.2">
      <c r="A543" s="7"/>
      <c r="D543" s="10"/>
      <c r="E543" s="7"/>
    </row>
    <row r="544" spans="1:5" s="9" customFormat="1" x14ac:dyDescent="0.2">
      <c r="A544" s="7"/>
      <c r="D544" s="10"/>
      <c r="E544" s="7"/>
    </row>
    <row r="545" spans="1:5" s="9" customFormat="1" x14ac:dyDescent="0.2">
      <c r="A545" s="7"/>
      <c r="D545" s="10"/>
      <c r="E545" s="7"/>
    </row>
    <row r="546" spans="1:5" s="9" customFormat="1" x14ac:dyDescent="0.2">
      <c r="A546" s="7"/>
      <c r="D546" s="10"/>
      <c r="E546" s="7"/>
    </row>
    <row r="547" spans="1:5" s="9" customFormat="1" x14ac:dyDescent="0.2">
      <c r="A547" s="7"/>
      <c r="D547" s="10"/>
      <c r="E547" s="7"/>
    </row>
    <row r="548" spans="1:5" s="9" customFormat="1" x14ac:dyDescent="0.2">
      <c r="A548" s="7"/>
      <c r="D548" s="10"/>
      <c r="E548" s="7"/>
    </row>
    <row r="549" spans="1:5" s="9" customFormat="1" x14ac:dyDescent="0.2">
      <c r="A549" s="7"/>
      <c r="D549" s="10"/>
      <c r="E549" s="7"/>
    </row>
    <row r="550" spans="1:5" s="9" customFormat="1" x14ac:dyDescent="0.2">
      <c r="A550" s="7"/>
      <c r="D550" s="10"/>
      <c r="E550" s="7"/>
    </row>
    <row r="551" spans="1:5" s="9" customFormat="1" x14ac:dyDescent="0.2">
      <c r="A551" s="7"/>
      <c r="D551" s="10"/>
      <c r="E551" s="7"/>
    </row>
    <row r="552" spans="1:5" s="9" customFormat="1" x14ac:dyDescent="0.2">
      <c r="A552" s="7"/>
      <c r="D552" s="10"/>
      <c r="E552" s="7"/>
    </row>
    <row r="553" spans="1:5" s="9" customFormat="1" x14ac:dyDescent="0.2">
      <c r="A553" s="7"/>
      <c r="D553" s="10"/>
      <c r="E553" s="7"/>
    </row>
    <row r="554" spans="1:5" s="9" customFormat="1" x14ac:dyDescent="0.2">
      <c r="A554" s="7"/>
      <c r="D554" s="10"/>
      <c r="E554" s="7"/>
    </row>
    <row r="555" spans="1:5" s="9" customFormat="1" x14ac:dyDescent="0.2">
      <c r="A555" s="7"/>
      <c r="D555" s="10"/>
      <c r="E555" s="7"/>
    </row>
    <row r="556" spans="1:5" s="9" customFormat="1" x14ac:dyDescent="0.2">
      <c r="A556" s="7"/>
      <c r="D556" s="10"/>
      <c r="E556" s="7"/>
    </row>
  </sheetData>
  <protectedRanges>
    <protectedRange sqref="A438:IV65537 A375:IV377 A1:IV13 A18:A374 C18:C374 E18:IV374 A422:IV424 A389:IV391 A380:A388 A427:A437 C427:C437 F427:IV437 A15:IV15 P14:IV14 A394:A421 C394:IV421 C380:IV388" name="Rango1"/>
    <protectedRange sqref="D18:D371" name="Rango1_2"/>
    <protectedRange sqref="D372:D374" name="Rango1_1_2"/>
    <protectedRange sqref="E434" name="Rango1_1_4"/>
    <protectedRange sqref="B18:B371" name="Rango1_1_3"/>
    <protectedRange sqref="B372:B374" name="Rango1_1_1_2"/>
    <protectedRange sqref="B394:B421" name="Rango1_1"/>
    <protectedRange sqref="B380:B388" name="Rango1_3"/>
    <protectedRange sqref="A14:O14" name="Rango1_5_1_1"/>
    <protectedRange sqref="P16:IV17 P378:IV379 P392:IV393 P425:IV426" name="Rango1_1_2_2_1"/>
    <protectedRange sqref="D16:D17 D378:D379 D392:D393 D425:D426" name="Rango1_1_2_1_2_1"/>
    <protectedRange sqref="A16:B17 A378:B379 A392:B393 A425:B426" name="Rango1_7_1_1_1"/>
    <protectedRange sqref="C16:C17 C378:C379 C392:C393 C425:C426" name="Rango1_8_1_1_1"/>
    <protectedRange sqref="E16:E17 E378:E379 E392:E393 E425:E426" name="Rango1_7_1_2"/>
  </protectedRanges>
  <autoFilter ref="A17:Y374"/>
  <mergeCells count="208">
    <mergeCell ref="C428:C429"/>
    <mergeCell ref="C430:C433"/>
    <mergeCell ref="C435:C437"/>
    <mergeCell ref="A424:O424"/>
    <mergeCell ref="A391:O391"/>
    <mergeCell ref="A377:O377"/>
    <mergeCell ref="E425:E426"/>
    <mergeCell ref="F425:F426"/>
    <mergeCell ref="G425:H425"/>
    <mergeCell ref="I425:J425"/>
    <mergeCell ref="K425:N425"/>
    <mergeCell ref="O425:O426"/>
    <mergeCell ref="C381:C382"/>
    <mergeCell ref="C383:C384"/>
    <mergeCell ref="C385:C387"/>
    <mergeCell ref="A425:A426"/>
    <mergeCell ref="B425:B426"/>
    <mergeCell ref="C425:C426"/>
    <mergeCell ref="C399:C400"/>
    <mergeCell ref="C404:C406"/>
    <mergeCell ref="C407:C410"/>
    <mergeCell ref="C413:C414"/>
    <mergeCell ref="C415:C416"/>
    <mergeCell ref="C417:C420"/>
    <mergeCell ref="A220:A221"/>
    <mergeCell ref="A222:A223"/>
    <mergeCell ref="A392:A393"/>
    <mergeCell ref="B392:B393"/>
    <mergeCell ref="C392:C393"/>
    <mergeCell ref="D392:D393"/>
    <mergeCell ref="E392:E393"/>
    <mergeCell ref="C239:C240"/>
    <mergeCell ref="C241:C249"/>
    <mergeCell ref="C251:C254"/>
    <mergeCell ref="C260:C263"/>
    <mergeCell ref="C265:C266"/>
    <mergeCell ref="C269:C271"/>
    <mergeCell ref="C272:C276"/>
    <mergeCell ref="C280:C281"/>
    <mergeCell ref="C286:C287"/>
    <mergeCell ref="C288:C291"/>
    <mergeCell ref="C349:C350"/>
    <mergeCell ref="C292:C293"/>
    <mergeCell ref="C296:C298"/>
    <mergeCell ref="C303:C305"/>
    <mergeCell ref="C306:C307"/>
    <mergeCell ref="C312:C313"/>
    <mergeCell ref="C315:C316"/>
    <mergeCell ref="F392:F393"/>
    <mergeCell ref="G392:H392"/>
    <mergeCell ref="I392:J392"/>
    <mergeCell ref="K392:N392"/>
    <mergeCell ref="O392:O393"/>
    <mergeCell ref="C395:C396"/>
    <mergeCell ref="F378:F379"/>
    <mergeCell ref="G378:H378"/>
    <mergeCell ref="I378:J378"/>
    <mergeCell ref="K378:N378"/>
    <mergeCell ref="O378:O379"/>
    <mergeCell ref="A44:A45"/>
    <mergeCell ref="B378:B379"/>
    <mergeCell ref="A141:A142"/>
    <mergeCell ref="A385:A387"/>
    <mergeCell ref="C378:C379"/>
    <mergeCell ref="D378:D379"/>
    <mergeCell ref="E378:E379"/>
    <mergeCell ref="A232:A233"/>
    <mergeCell ref="A163:A164"/>
    <mergeCell ref="A165:A166"/>
    <mergeCell ref="A168:A169"/>
    <mergeCell ref="A197:A198"/>
    <mergeCell ref="A199:A200"/>
    <mergeCell ref="A207:A208"/>
    <mergeCell ref="A184:A185"/>
    <mergeCell ref="A237:A238"/>
    <mergeCell ref="A239:A240"/>
    <mergeCell ref="C220:C221"/>
    <mergeCell ref="C222:C223"/>
    <mergeCell ref="C232:C233"/>
    <mergeCell ref="C234:C235"/>
    <mergeCell ref="C237:C238"/>
    <mergeCell ref="A190:A191"/>
    <mergeCell ref="A192:A193"/>
    <mergeCell ref="A18:A19"/>
    <mergeCell ref="A23:A24"/>
    <mergeCell ref="A26:A27"/>
    <mergeCell ref="A381:A382"/>
    <mergeCell ref="A383:A384"/>
    <mergeCell ref="A55:A59"/>
    <mergeCell ref="A65:A66"/>
    <mergeCell ref="A67:A73"/>
    <mergeCell ref="A378:A379"/>
    <mergeCell ref="A136:A137"/>
    <mergeCell ref="A156:A158"/>
    <mergeCell ref="A160:A161"/>
    <mergeCell ref="A75:A76"/>
    <mergeCell ref="A79:A80"/>
    <mergeCell ref="A81:A133"/>
    <mergeCell ref="A144:A145"/>
    <mergeCell ref="A146:A147"/>
    <mergeCell ref="A148:A149"/>
    <mergeCell ref="A153:A154"/>
    <mergeCell ref="A172:A174"/>
    <mergeCell ref="A177:A178"/>
    <mergeCell ref="A179:A182"/>
    <mergeCell ref="A29:A30"/>
    <mergeCell ref="A35:A38"/>
    <mergeCell ref="A1:E1"/>
    <mergeCell ref="E18:E19"/>
    <mergeCell ref="E222:E223"/>
    <mergeCell ref="A353:A354"/>
    <mergeCell ref="A357:A360"/>
    <mergeCell ref="A364:A365"/>
    <mergeCell ref="C75:C76"/>
    <mergeCell ref="C79:C80"/>
    <mergeCell ref="C190:C191"/>
    <mergeCell ref="C192:C193"/>
    <mergeCell ref="C197:C198"/>
    <mergeCell ref="C199:C200"/>
    <mergeCell ref="C207:C208"/>
    <mergeCell ref="C209:C211"/>
    <mergeCell ref="C214:C215"/>
    <mergeCell ref="C216:C219"/>
    <mergeCell ref="A280:A281"/>
    <mergeCell ref="A286:A287"/>
    <mergeCell ref="A288:A291"/>
    <mergeCell ref="A265:A266"/>
    <mergeCell ref="A269:A271"/>
    <mergeCell ref="A272:A276"/>
    <mergeCell ref="A306:A307"/>
    <mergeCell ref="A312:A313"/>
    <mergeCell ref="A15:O15"/>
    <mergeCell ref="A14:O14"/>
    <mergeCell ref="A407:A410"/>
    <mergeCell ref="C146:C147"/>
    <mergeCell ref="C148:C149"/>
    <mergeCell ref="C153:C154"/>
    <mergeCell ref="C156:C158"/>
    <mergeCell ref="C160:C161"/>
    <mergeCell ref="C163:C164"/>
    <mergeCell ref="C165:C166"/>
    <mergeCell ref="C168:C169"/>
    <mergeCell ref="C172:C174"/>
    <mergeCell ref="C177:C178"/>
    <mergeCell ref="C179:C182"/>
    <mergeCell ref="C184:C185"/>
    <mergeCell ref="A336:A338"/>
    <mergeCell ref="A343:A344"/>
    <mergeCell ref="A349:A350"/>
    <mergeCell ref="A317:A318"/>
    <mergeCell ref="A319:A324"/>
    <mergeCell ref="A333:A334"/>
    <mergeCell ref="A368:A369"/>
    <mergeCell ref="A372:A373"/>
    <mergeCell ref="A315:A316"/>
    <mergeCell ref="C18:C19"/>
    <mergeCell ref="C23:C24"/>
    <mergeCell ref="C26:C27"/>
    <mergeCell ref="C29:C30"/>
    <mergeCell ref="C35:C38"/>
    <mergeCell ref="C81:C133"/>
    <mergeCell ref="C136:C137"/>
    <mergeCell ref="C141:C142"/>
    <mergeCell ref="C144:C145"/>
    <mergeCell ref="A413:A414"/>
    <mergeCell ref="A415:A416"/>
    <mergeCell ref="A435:A437"/>
    <mergeCell ref="A417:A420"/>
    <mergeCell ref="A428:A429"/>
    <mergeCell ref="A430:A433"/>
    <mergeCell ref="D425:D426"/>
    <mergeCell ref="C44:C45"/>
    <mergeCell ref="C55:C59"/>
    <mergeCell ref="C65:C66"/>
    <mergeCell ref="C67:C73"/>
    <mergeCell ref="A395:A396"/>
    <mergeCell ref="A399:A400"/>
    <mergeCell ref="A404:A406"/>
    <mergeCell ref="A292:A293"/>
    <mergeCell ref="A296:A298"/>
    <mergeCell ref="A303:A305"/>
    <mergeCell ref="A209:A211"/>
    <mergeCell ref="A214:A215"/>
    <mergeCell ref="A216:A219"/>
    <mergeCell ref="A241:A249"/>
    <mergeCell ref="A251:A254"/>
    <mergeCell ref="A260:A263"/>
    <mergeCell ref="A234:A235"/>
    <mergeCell ref="C353:C354"/>
    <mergeCell ref="C357:C360"/>
    <mergeCell ref="C364:C365"/>
    <mergeCell ref="C368:C369"/>
    <mergeCell ref="C372:C373"/>
    <mergeCell ref="C317:C318"/>
    <mergeCell ref="C319:C324"/>
    <mergeCell ref="C333:C334"/>
    <mergeCell ref="C336:C338"/>
    <mergeCell ref="C343:C344"/>
    <mergeCell ref="O16:O17"/>
    <mergeCell ref="A16:A17"/>
    <mergeCell ref="B16:B17"/>
    <mergeCell ref="C16:C17"/>
    <mergeCell ref="D16:D17"/>
    <mergeCell ref="E16:E17"/>
    <mergeCell ref="F16:F17"/>
    <mergeCell ref="G16:H16"/>
    <mergeCell ref="I16:J16"/>
    <mergeCell ref="K16:N16"/>
  </mergeCells>
  <pageMargins left="0" right="0" top="0.35433070866141736" bottom="0" header="0" footer="0"/>
  <pageSetup scale="38" orientation="landscape" r:id="rId1"/>
  <headerFooter alignWithMargins="0"/>
  <rowBreaks count="5" manualBreakCount="5">
    <brk id="175" max="14" man="1"/>
    <brk id="238" max="14" man="1"/>
    <brk id="375" max="14" man="1"/>
    <brk id="400" max="14" man="1"/>
    <brk id="421"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463"/>
  <sheetViews>
    <sheetView view="pageBreakPreview" topLeftCell="A311" zoomScale="44" zoomScaleNormal="80" zoomScaleSheetLayoutView="44" workbookViewId="0">
      <selection activeCell="A308" sqref="A308"/>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146" customFormat="1" x14ac:dyDescent="0.2">
      <c r="A1" s="690"/>
      <c r="B1" s="690"/>
      <c r="C1" s="690"/>
      <c r="D1" s="690"/>
      <c r="E1" s="690"/>
      <c r="F1" s="690"/>
    </row>
    <row r="2" spans="1:25" s="146" customFormat="1" x14ac:dyDescent="0.2"/>
    <row r="3" spans="1:25" s="146" customFormat="1" x14ac:dyDescent="0.2"/>
    <row r="4" spans="1:25" s="146" customFormat="1" x14ac:dyDescent="0.2"/>
    <row r="5" spans="1:25" s="146" customFormat="1" x14ac:dyDescent="0.2"/>
    <row r="6" spans="1:25" s="146" customFormat="1" x14ac:dyDescent="0.2"/>
    <row r="7" spans="1:25" s="146" customFormat="1" x14ac:dyDescent="0.2"/>
    <row r="8" spans="1:25" s="146" customFormat="1" x14ac:dyDescent="0.2">
      <c r="A8" s="1"/>
      <c r="E8" s="1"/>
      <c r="F8" s="7"/>
    </row>
    <row r="9" spans="1:25" s="146" customFormat="1" x14ac:dyDescent="0.2">
      <c r="A9" s="1"/>
      <c r="E9" s="1"/>
      <c r="F9" s="7"/>
    </row>
    <row r="10" spans="1:25" s="146" customFormat="1" x14ac:dyDescent="0.2">
      <c r="A10" s="1"/>
      <c r="E10" s="1"/>
      <c r="F10" s="7"/>
    </row>
    <row r="11" spans="1:25" s="146" customFormat="1" x14ac:dyDescent="0.2">
      <c r="A11" s="1"/>
      <c r="E11" s="1"/>
      <c r="F11" s="7"/>
    </row>
    <row r="12" spans="1:25" s="146" customFormat="1" x14ac:dyDescent="0.2">
      <c r="A12" s="1"/>
      <c r="E12" s="1"/>
      <c r="F12" s="7"/>
    </row>
    <row r="13" spans="1:25" s="146" customFormat="1" x14ac:dyDescent="0.2">
      <c r="A13" s="1"/>
      <c r="E13" s="1"/>
      <c r="F13" s="7"/>
    </row>
    <row r="14" spans="1:25" s="33" customFormat="1" ht="18.75" customHeight="1" x14ac:dyDescent="0.2">
      <c r="A14" s="687" t="s">
        <v>2988</v>
      </c>
      <c r="B14" s="687"/>
      <c r="C14" s="687"/>
      <c r="D14" s="687"/>
      <c r="E14" s="687"/>
      <c r="F14" s="687"/>
      <c r="G14" s="687"/>
      <c r="H14" s="687"/>
      <c r="I14" s="687"/>
      <c r="J14" s="687"/>
      <c r="K14" s="687"/>
      <c r="L14" s="687"/>
      <c r="M14" s="687"/>
      <c r="N14" s="687"/>
      <c r="O14" s="687"/>
    </row>
    <row r="15" spans="1:25" s="33" customFormat="1" ht="44.25" customHeight="1" thickBot="1" x14ac:dyDescent="0.25">
      <c r="A15" s="678" t="s">
        <v>0</v>
      </c>
      <c r="B15" s="678"/>
      <c r="C15" s="678"/>
      <c r="D15" s="678"/>
      <c r="E15" s="678"/>
      <c r="F15" s="678"/>
      <c r="G15" s="678"/>
      <c r="H15" s="678"/>
      <c r="I15" s="678"/>
      <c r="J15" s="678"/>
      <c r="K15" s="678"/>
      <c r="L15" s="678"/>
      <c r="M15" s="678"/>
      <c r="N15" s="678"/>
      <c r="O15" s="678"/>
    </row>
    <row r="16" spans="1:25" s="115" customFormat="1" ht="48" customHeight="1" thickTop="1" x14ac:dyDescent="0.2">
      <c r="A16" s="674" t="s">
        <v>3386</v>
      </c>
      <c r="B16" s="676" t="s">
        <v>3387</v>
      </c>
      <c r="C16" s="676" t="s">
        <v>3388</v>
      </c>
      <c r="D16" s="676" t="s">
        <v>1793</v>
      </c>
      <c r="E16" s="682" t="s">
        <v>1794</v>
      </c>
      <c r="F16" s="681" t="s">
        <v>3389</v>
      </c>
      <c r="G16" s="681" t="s">
        <v>3390</v>
      </c>
      <c r="H16" s="681"/>
      <c r="I16" s="681" t="s">
        <v>3391</v>
      </c>
      <c r="J16" s="681"/>
      <c r="K16" s="681" t="s">
        <v>3392</v>
      </c>
      <c r="L16" s="681"/>
      <c r="M16" s="681"/>
      <c r="N16" s="681"/>
      <c r="O16" s="679" t="s">
        <v>3393</v>
      </c>
      <c r="P16" s="114"/>
      <c r="Q16" s="114"/>
      <c r="R16" s="114"/>
      <c r="S16" s="114"/>
      <c r="T16" s="114"/>
      <c r="U16" s="114"/>
      <c r="V16" s="114"/>
      <c r="W16" s="114"/>
      <c r="X16" s="114"/>
      <c r="Y16" s="114"/>
    </row>
    <row r="17" spans="1:25" s="115" customFormat="1" ht="33" customHeight="1" thickBot="1" x14ac:dyDescent="0.25">
      <c r="A17" s="675"/>
      <c r="B17" s="677"/>
      <c r="C17" s="677"/>
      <c r="D17" s="677"/>
      <c r="E17" s="683"/>
      <c r="F17" s="684"/>
      <c r="G17" s="286" t="s">
        <v>3394</v>
      </c>
      <c r="H17" s="286" t="s">
        <v>3395</v>
      </c>
      <c r="I17" s="286" t="s">
        <v>3396</v>
      </c>
      <c r="J17" s="286" t="s">
        <v>3395</v>
      </c>
      <c r="K17" s="286" t="s">
        <v>1795</v>
      </c>
      <c r="L17" s="286" t="s">
        <v>1796</v>
      </c>
      <c r="M17" s="286" t="s">
        <v>1797</v>
      </c>
      <c r="N17" s="286" t="s">
        <v>1798</v>
      </c>
      <c r="O17" s="680"/>
      <c r="P17" s="114"/>
      <c r="Q17" s="114"/>
      <c r="R17" s="114"/>
      <c r="S17" s="114"/>
      <c r="T17" s="114"/>
      <c r="U17" s="114"/>
      <c r="V17" s="114"/>
      <c r="W17" s="114"/>
      <c r="X17" s="114"/>
      <c r="Y17" s="114"/>
    </row>
    <row r="18" spans="1:25" s="142" customFormat="1" ht="51" customHeight="1" x14ac:dyDescent="0.2">
      <c r="A18" s="309" t="s">
        <v>2808</v>
      </c>
      <c r="B18" s="207" t="s">
        <v>58</v>
      </c>
      <c r="C18" s="310" t="s">
        <v>5189</v>
      </c>
      <c r="D18" s="208">
        <v>1500</v>
      </c>
      <c r="E18" s="303">
        <v>6036</v>
      </c>
      <c r="F18" s="308">
        <v>40577</v>
      </c>
      <c r="G18" s="35" t="s">
        <v>1799</v>
      </c>
      <c r="H18" s="34"/>
      <c r="I18" s="35" t="s">
        <v>1799</v>
      </c>
      <c r="J18" s="34"/>
      <c r="K18" s="34"/>
      <c r="L18" s="35" t="s">
        <v>1799</v>
      </c>
      <c r="M18" s="35"/>
      <c r="N18" s="34"/>
      <c r="O18" s="36"/>
    </row>
    <row r="19" spans="1:25" s="142" customFormat="1" ht="51" customHeight="1" x14ac:dyDescent="0.2">
      <c r="A19" s="743" t="s">
        <v>2809</v>
      </c>
      <c r="B19" s="34" t="s">
        <v>59</v>
      </c>
      <c r="C19" s="752" t="s">
        <v>5078</v>
      </c>
      <c r="D19" s="210">
        <v>1300</v>
      </c>
      <c r="E19" s="303">
        <v>6052</v>
      </c>
      <c r="F19" s="742">
        <v>40597</v>
      </c>
      <c r="G19" s="35" t="s">
        <v>1799</v>
      </c>
      <c r="H19" s="34"/>
      <c r="I19" s="35" t="s">
        <v>1799</v>
      </c>
      <c r="J19" s="34"/>
      <c r="K19" s="34"/>
      <c r="L19" s="35" t="s">
        <v>1799</v>
      </c>
      <c r="M19" s="35"/>
      <c r="N19" s="34"/>
      <c r="O19" s="36"/>
    </row>
    <row r="20" spans="1:25" s="142" customFormat="1" ht="51" customHeight="1" x14ac:dyDescent="0.2">
      <c r="A20" s="743"/>
      <c r="B20" s="34" t="s">
        <v>60</v>
      </c>
      <c r="C20" s="752"/>
      <c r="D20" s="210">
        <v>1500</v>
      </c>
      <c r="E20" s="303">
        <v>6056</v>
      </c>
      <c r="F20" s="742"/>
      <c r="G20" s="35" t="s">
        <v>1799</v>
      </c>
      <c r="H20" s="34"/>
      <c r="I20" s="35" t="s">
        <v>1799</v>
      </c>
      <c r="J20" s="34"/>
      <c r="K20" s="34"/>
      <c r="L20" s="35" t="s">
        <v>1799</v>
      </c>
      <c r="M20" s="35"/>
      <c r="N20" s="34"/>
      <c r="O20" s="36"/>
    </row>
    <row r="21" spans="1:25" s="142" customFormat="1" ht="51" customHeight="1" x14ac:dyDescent="0.2">
      <c r="A21" s="309" t="s">
        <v>2810</v>
      </c>
      <c r="B21" s="34" t="s">
        <v>61</v>
      </c>
      <c r="C21" s="310" t="s">
        <v>5190</v>
      </c>
      <c r="D21" s="210">
        <v>800</v>
      </c>
      <c r="E21" s="303">
        <v>6034</v>
      </c>
      <c r="F21" s="308">
        <v>40574</v>
      </c>
      <c r="G21" s="35" t="s">
        <v>1799</v>
      </c>
      <c r="H21" s="34"/>
      <c r="I21" s="35" t="s">
        <v>1799</v>
      </c>
      <c r="J21" s="34"/>
      <c r="K21" s="34"/>
      <c r="L21" s="35" t="s">
        <v>1799</v>
      </c>
      <c r="M21" s="35"/>
      <c r="N21" s="34"/>
      <c r="O21" s="36"/>
    </row>
    <row r="22" spans="1:25" s="142" customFormat="1" ht="51" customHeight="1" x14ac:dyDescent="0.2">
      <c r="A22" s="743" t="s">
        <v>2811</v>
      </c>
      <c r="B22" s="34" t="s">
        <v>62</v>
      </c>
      <c r="C22" s="752" t="s">
        <v>5191</v>
      </c>
      <c r="D22" s="210">
        <v>4000</v>
      </c>
      <c r="E22" s="303">
        <v>6055</v>
      </c>
      <c r="F22" s="742">
        <v>40597</v>
      </c>
      <c r="G22" s="35" t="s">
        <v>1799</v>
      </c>
      <c r="H22" s="34"/>
      <c r="I22" s="35" t="s">
        <v>1799</v>
      </c>
      <c r="J22" s="34"/>
      <c r="K22" s="34"/>
      <c r="L22" s="35" t="s">
        <v>1799</v>
      </c>
      <c r="M22" s="35"/>
      <c r="N22" s="34"/>
      <c r="O22" s="36"/>
    </row>
    <row r="23" spans="1:25" s="142" customFormat="1" ht="51" customHeight="1" x14ac:dyDescent="0.2">
      <c r="A23" s="743"/>
      <c r="B23" s="34" t="s">
        <v>63</v>
      </c>
      <c r="C23" s="752"/>
      <c r="D23" s="210">
        <v>6800</v>
      </c>
      <c r="E23" s="303">
        <v>6054</v>
      </c>
      <c r="F23" s="742"/>
      <c r="G23" s="35" t="s">
        <v>1799</v>
      </c>
      <c r="H23" s="34"/>
      <c r="I23" s="35" t="s">
        <v>1799</v>
      </c>
      <c r="J23" s="34"/>
      <c r="K23" s="34"/>
      <c r="L23" s="35" t="s">
        <v>1799</v>
      </c>
      <c r="M23" s="35"/>
      <c r="N23" s="34"/>
      <c r="O23" s="36"/>
    </row>
    <row r="24" spans="1:25" s="142" customFormat="1" ht="51" customHeight="1" x14ac:dyDescent="0.2">
      <c r="A24" s="309" t="s">
        <v>2812</v>
      </c>
      <c r="B24" s="34" t="s">
        <v>64</v>
      </c>
      <c r="C24" s="310" t="s">
        <v>5192</v>
      </c>
      <c r="D24" s="210">
        <v>500</v>
      </c>
      <c r="E24" s="303">
        <v>6033</v>
      </c>
      <c r="F24" s="308">
        <v>40574</v>
      </c>
      <c r="G24" s="35" t="s">
        <v>1799</v>
      </c>
      <c r="H24" s="34"/>
      <c r="I24" s="35" t="s">
        <v>1799</v>
      </c>
      <c r="J24" s="34"/>
      <c r="K24" s="34"/>
      <c r="L24" s="35" t="s">
        <v>1799</v>
      </c>
      <c r="M24" s="35"/>
      <c r="N24" s="34"/>
      <c r="O24" s="36"/>
    </row>
    <row r="25" spans="1:25" s="142" customFormat="1" ht="51" customHeight="1" x14ac:dyDescent="0.2">
      <c r="A25" s="309" t="s">
        <v>2813</v>
      </c>
      <c r="B25" s="34" t="s">
        <v>65</v>
      </c>
      <c r="C25" s="310" t="s">
        <v>5193</v>
      </c>
      <c r="D25" s="210">
        <v>6300</v>
      </c>
      <c r="E25" s="303">
        <v>6035</v>
      </c>
      <c r="F25" s="308">
        <v>40574</v>
      </c>
      <c r="G25" s="35" t="s">
        <v>1799</v>
      </c>
      <c r="H25" s="34"/>
      <c r="I25" s="35" t="s">
        <v>1799</v>
      </c>
      <c r="J25" s="34"/>
      <c r="K25" s="34"/>
      <c r="L25" s="35" t="s">
        <v>1799</v>
      </c>
      <c r="M25" s="35"/>
      <c r="N25" s="34"/>
      <c r="O25" s="36"/>
    </row>
    <row r="26" spans="1:25" s="142" customFormat="1" ht="51" customHeight="1" x14ac:dyDescent="0.2">
      <c r="A26" s="309" t="s">
        <v>2814</v>
      </c>
      <c r="B26" s="34" t="s">
        <v>66</v>
      </c>
      <c r="C26" s="310" t="s">
        <v>5194</v>
      </c>
      <c r="D26" s="210">
        <v>654.79999999999995</v>
      </c>
      <c r="E26" s="303">
        <v>6038</v>
      </c>
      <c r="F26" s="308">
        <v>40581</v>
      </c>
      <c r="G26" s="35" t="s">
        <v>1799</v>
      </c>
      <c r="H26" s="34"/>
      <c r="I26" s="35" t="s">
        <v>1799</v>
      </c>
      <c r="J26" s="34"/>
      <c r="K26" s="34"/>
      <c r="L26" s="35" t="s">
        <v>1799</v>
      </c>
      <c r="M26" s="35"/>
      <c r="N26" s="34"/>
      <c r="O26" s="36"/>
    </row>
    <row r="27" spans="1:25" s="142" customFormat="1" ht="51" customHeight="1" x14ac:dyDescent="0.2">
      <c r="A27" s="309" t="s">
        <v>2815</v>
      </c>
      <c r="B27" s="34" t="s">
        <v>67</v>
      </c>
      <c r="C27" s="310" t="s">
        <v>5195</v>
      </c>
      <c r="D27" s="210">
        <v>142.38</v>
      </c>
      <c r="E27" s="303">
        <v>6025</v>
      </c>
      <c r="F27" s="308">
        <v>40557</v>
      </c>
      <c r="G27" s="35" t="s">
        <v>1799</v>
      </c>
      <c r="H27" s="34"/>
      <c r="I27" s="35" t="s">
        <v>1799</v>
      </c>
      <c r="J27" s="34"/>
      <c r="K27" s="34"/>
      <c r="L27" s="35" t="s">
        <v>1799</v>
      </c>
      <c r="M27" s="35"/>
      <c r="N27" s="34"/>
      <c r="O27" s="36"/>
    </row>
    <row r="28" spans="1:25" s="142" customFormat="1" ht="51" customHeight="1" x14ac:dyDescent="0.2">
      <c r="A28" s="743" t="s">
        <v>2816</v>
      </c>
      <c r="B28" s="34" t="s">
        <v>68</v>
      </c>
      <c r="C28" s="752" t="s">
        <v>5196</v>
      </c>
      <c r="D28" s="210">
        <v>300</v>
      </c>
      <c r="E28" s="303">
        <v>6026</v>
      </c>
      <c r="F28" s="742">
        <v>40557</v>
      </c>
      <c r="G28" s="35" t="s">
        <v>1799</v>
      </c>
      <c r="H28" s="34"/>
      <c r="I28" s="35" t="s">
        <v>1799</v>
      </c>
      <c r="J28" s="34"/>
      <c r="K28" s="34"/>
      <c r="L28" s="35" t="s">
        <v>1799</v>
      </c>
      <c r="M28" s="35"/>
      <c r="N28" s="34"/>
      <c r="O28" s="36"/>
    </row>
    <row r="29" spans="1:25" s="142" customFormat="1" ht="51" customHeight="1" x14ac:dyDescent="0.2">
      <c r="A29" s="743"/>
      <c r="B29" s="34" t="s">
        <v>67</v>
      </c>
      <c r="C29" s="752"/>
      <c r="D29" s="210">
        <v>508.5</v>
      </c>
      <c r="E29" s="303">
        <v>6027</v>
      </c>
      <c r="F29" s="742"/>
      <c r="G29" s="35" t="s">
        <v>1799</v>
      </c>
      <c r="H29" s="34"/>
      <c r="I29" s="35" t="s">
        <v>1799</v>
      </c>
      <c r="J29" s="34"/>
      <c r="K29" s="34"/>
      <c r="L29" s="35" t="s">
        <v>1799</v>
      </c>
      <c r="M29" s="35"/>
      <c r="N29" s="34"/>
      <c r="O29" s="36"/>
    </row>
    <row r="30" spans="1:25" s="142" customFormat="1" ht="51" customHeight="1" x14ac:dyDescent="0.2">
      <c r="A30" s="309" t="s">
        <v>2817</v>
      </c>
      <c r="B30" s="34" t="s">
        <v>69</v>
      </c>
      <c r="C30" s="310" t="s">
        <v>4703</v>
      </c>
      <c r="D30" s="210">
        <v>2000</v>
      </c>
      <c r="E30" s="303">
        <v>6028</v>
      </c>
      <c r="F30" s="308">
        <v>40564</v>
      </c>
      <c r="G30" s="35" t="s">
        <v>1799</v>
      </c>
      <c r="H30" s="34"/>
      <c r="I30" s="35" t="s">
        <v>1799</v>
      </c>
      <c r="J30" s="34"/>
      <c r="K30" s="34"/>
      <c r="L30" s="35" t="s">
        <v>1799</v>
      </c>
      <c r="M30" s="35"/>
      <c r="N30" s="34"/>
      <c r="O30" s="36"/>
    </row>
    <row r="31" spans="1:25" s="142" customFormat="1" ht="51" customHeight="1" x14ac:dyDescent="0.2">
      <c r="A31" s="309" t="s">
        <v>2818</v>
      </c>
      <c r="B31" s="34" t="s">
        <v>70</v>
      </c>
      <c r="C31" s="310" t="s">
        <v>5197</v>
      </c>
      <c r="D31" s="210">
        <v>11229.84</v>
      </c>
      <c r="E31" s="303">
        <v>6068</v>
      </c>
      <c r="F31" s="308">
        <v>40602</v>
      </c>
      <c r="G31" s="35" t="s">
        <v>1799</v>
      </c>
      <c r="H31" s="34"/>
      <c r="I31" s="35" t="s">
        <v>1799</v>
      </c>
      <c r="J31" s="34"/>
      <c r="K31" s="34"/>
      <c r="L31" s="35" t="s">
        <v>1799</v>
      </c>
      <c r="M31" s="35"/>
      <c r="N31" s="34"/>
      <c r="O31" s="36"/>
    </row>
    <row r="32" spans="1:25" s="142" customFormat="1" ht="51" customHeight="1" x14ac:dyDescent="0.2">
      <c r="A32" s="743" t="s">
        <v>2819</v>
      </c>
      <c r="B32" s="34" t="s">
        <v>71</v>
      </c>
      <c r="C32" s="752" t="s">
        <v>5198</v>
      </c>
      <c r="D32" s="210">
        <v>2423.6000000000004</v>
      </c>
      <c r="E32" s="303">
        <v>6039</v>
      </c>
      <c r="F32" s="742">
        <v>40584</v>
      </c>
      <c r="G32" s="35" t="s">
        <v>1799</v>
      </c>
      <c r="H32" s="34"/>
      <c r="I32" s="35" t="s">
        <v>1799</v>
      </c>
      <c r="J32" s="34"/>
      <c r="K32" s="34"/>
      <c r="L32" s="35" t="s">
        <v>1799</v>
      </c>
      <c r="M32" s="35"/>
      <c r="N32" s="34"/>
      <c r="O32" s="36"/>
    </row>
    <row r="33" spans="1:15" s="142" customFormat="1" ht="51" customHeight="1" x14ac:dyDescent="0.2">
      <c r="A33" s="743"/>
      <c r="B33" s="34" t="s">
        <v>72</v>
      </c>
      <c r="C33" s="752"/>
      <c r="D33" s="210">
        <v>135</v>
      </c>
      <c r="E33" s="303">
        <v>6040</v>
      </c>
      <c r="F33" s="742"/>
      <c r="G33" s="35" t="s">
        <v>1799</v>
      </c>
      <c r="H33" s="34"/>
      <c r="I33" s="35" t="s">
        <v>1799</v>
      </c>
      <c r="J33" s="34"/>
      <c r="K33" s="34"/>
      <c r="L33" s="35" t="s">
        <v>1799</v>
      </c>
      <c r="M33" s="35"/>
      <c r="N33" s="34"/>
      <c r="O33" s="36"/>
    </row>
    <row r="34" spans="1:15" s="142" customFormat="1" ht="51" customHeight="1" x14ac:dyDescent="0.2">
      <c r="A34" s="743"/>
      <c r="B34" s="34" t="s">
        <v>73</v>
      </c>
      <c r="C34" s="752"/>
      <c r="D34" s="210">
        <v>1066.4000000000001</v>
      </c>
      <c r="E34" s="303">
        <v>6041</v>
      </c>
      <c r="F34" s="742"/>
      <c r="G34" s="35" t="s">
        <v>1799</v>
      </c>
      <c r="H34" s="34"/>
      <c r="I34" s="35" t="s">
        <v>1799</v>
      </c>
      <c r="J34" s="34"/>
      <c r="K34" s="34"/>
      <c r="L34" s="35" t="s">
        <v>1799</v>
      </c>
      <c r="M34" s="35"/>
      <c r="N34" s="34"/>
      <c r="O34" s="36"/>
    </row>
    <row r="35" spans="1:15" s="142" customFormat="1" ht="51" customHeight="1" x14ac:dyDescent="0.2">
      <c r="A35" s="743"/>
      <c r="B35" s="34" t="s">
        <v>74</v>
      </c>
      <c r="C35" s="752"/>
      <c r="D35" s="210">
        <v>2069.1</v>
      </c>
      <c r="E35" s="303">
        <v>6042</v>
      </c>
      <c r="F35" s="742"/>
      <c r="G35" s="35" t="s">
        <v>1799</v>
      </c>
      <c r="H35" s="34"/>
      <c r="I35" s="35" t="s">
        <v>1799</v>
      </c>
      <c r="J35" s="34"/>
      <c r="K35" s="34"/>
      <c r="L35" s="35" t="s">
        <v>1799</v>
      </c>
      <c r="M35" s="35"/>
      <c r="N35" s="34"/>
      <c r="O35" s="36"/>
    </row>
    <row r="36" spans="1:15" s="142" customFormat="1" ht="51" customHeight="1" x14ac:dyDescent="0.2">
      <c r="A36" s="743" t="s">
        <v>2820</v>
      </c>
      <c r="B36" s="34" t="s">
        <v>75</v>
      </c>
      <c r="C36" s="752" t="s">
        <v>5199</v>
      </c>
      <c r="D36" s="210">
        <v>6795.42</v>
      </c>
      <c r="E36" s="303">
        <v>6046</v>
      </c>
      <c r="F36" s="742">
        <v>40595</v>
      </c>
      <c r="G36" s="35" t="s">
        <v>1799</v>
      </c>
      <c r="H36" s="34"/>
      <c r="I36" s="35" t="s">
        <v>1799</v>
      </c>
      <c r="J36" s="34"/>
      <c r="K36" s="34"/>
      <c r="L36" s="35" t="s">
        <v>1799</v>
      </c>
      <c r="M36" s="35"/>
      <c r="N36" s="34"/>
      <c r="O36" s="36"/>
    </row>
    <row r="37" spans="1:15" s="142" customFormat="1" ht="51" customHeight="1" x14ac:dyDescent="0.2">
      <c r="A37" s="743"/>
      <c r="B37" s="34" t="s">
        <v>76</v>
      </c>
      <c r="C37" s="752"/>
      <c r="D37" s="210">
        <v>340.52</v>
      </c>
      <c r="E37" s="303">
        <v>6047</v>
      </c>
      <c r="F37" s="742"/>
      <c r="G37" s="35"/>
      <c r="H37" s="35" t="s">
        <v>1799</v>
      </c>
      <c r="I37" s="35" t="s">
        <v>1799</v>
      </c>
      <c r="J37" s="34"/>
      <c r="K37" s="34"/>
      <c r="L37" s="35"/>
      <c r="M37" s="35" t="s">
        <v>1799</v>
      </c>
      <c r="N37" s="34"/>
      <c r="O37" s="36" t="s">
        <v>4472</v>
      </c>
    </row>
    <row r="38" spans="1:15" s="142" customFormat="1" ht="51" customHeight="1" x14ac:dyDescent="0.2">
      <c r="A38" s="743"/>
      <c r="B38" s="34" t="s">
        <v>77</v>
      </c>
      <c r="C38" s="752"/>
      <c r="D38" s="210">
        <v>316.39999999999998</v>
      </c>
      <c r="E38" s="303">
        <v>6048</v>
      </c>
      <c r="F38" s="742"/>
      <c r="G38" s="35" t="s">
        <v>1799</v>
      </c>
      <c r="H38" s="34"/>
      <c r="I38" s="35" t="s">
        <v>1799</v>
      </c>
      <c r="J38" s="34"/>
      <c r="K38" s="34"/>
      <c r="L38" s="35" t="s">
        <v>1799</v>
      </c>
      <c r="M38" s="35"/>
      <c r="N38" s="34"/>
      <c r="O38" s="36"/>
    </row>
    <row r="39" spans="1:15" s="142" customFormat="1" ht="51" customHeight="1" x14ac:dyDescent="0.2">
      <c r="A39" s="743"/>
      <c r="B39" s="34" t="s">
        <v>78</v>
      </c>
      <c r="C39" s="752"/>
      <c r="D39" s="210">
        <v>2955.5</v>
      </c>
      <c r="E39" s="303">
        <v>6049</v>
      </c>
      <c r="F39" s="742"/>
      <c r="G39" s="35" t="s">
        <v>1799</v>
      </c>
      <c r="H39" s="34"/>
      <c r="I39" s="35" t="s">
        <v>1799</v>
      </c>
      <c r="J39" s="34"/>
      <c r="K39" s="34"/>
      <c r="L39" s="35" t="s">
        <v>1799</v>
      </c>
      <c r="M39" s="35"/>
      <c r="N39" s="34"/>
      <c r="O39" s="36"/>
    </row>
    <row r="40" spans="1:15" s="142" customFormat="1" ht="51" customHeight="1" x14ac:dyDescent="0.2">
      <c r="A40" s="743"/>
      <c r="B40" s="34" t="s">
        <v>75</v>
      </c>
      <c r="C40" s="752"/>
      <c r="D40" s="210">
        <v>395.2</v>
      </c>
      <c r="E40" s="303">
        <v>6093</v>
      </c>
      <c r="F40" s="308">
        <v>40676</v>
      </c>
      <c r="G40" s="35" t="s">
        <v>1799</v>
      </c>
      <c r="H40" s="34"/>
      <c r="I40" s="35" t="s">
        <v>1799</v>
      </c>
      <c r="J40" s="34"/>
      <c r="K40" s="34"/>
      <c r="L40" s="35" t="s">
        <v>1799</v>
      </c>
      <c r="M40" s="35"/>
      <c r="N40" s="34"/>
      <c r="O40" s="36"/>
    </row>
    <row r="41" spans="1:15" s="142" customFormat="1" ht="51" customHeight="1" x14ac:dyDescent="0.2">
      <c r="A41" s="309" t="s">
        <v>2821</v>
      </c>
      <c r="B41" s="34" t="s">
        <v>79</v>
      </c>
      <c r="C41" s="310" t="s">
        <v>5200</v>
      </c>
      <c r="D41" s="210">
        <v>10000</v>
      </c>
      <c r="E41" s="303">
        <v>6072</v>
      </c>
      <c r="F41" s="308">
        <v>40623</v>
      </c>
      <c r="G41" s="35" t="s">
        <v>1799</v>
      </c>
      <c r="H41" s="34"/>
      <c r="I41" s="35" t="s">
        <v>1799</v>
      </c>
      <c r="J41" s="34"/>
      <c r="K41" s="34"/>
      <c r="L41" s="35" t="s">
        <v>1799</v>
      </c>
      <c r="M41" s="35"/>
      <c r="N41" s="34"/>
      <c r="O41" s="36"/>
    </row>
    <row r="42" spans="1:15" s="142" customFormat="1" ht="51" customHeight="1" x14ac:dyDescent="0.2">
      <c r="A42" s="309" t="s">
        <v>2822</v>
      </c>
      <c r="B42" s="34" t="s">
        <v>80</v>
      </c>
      <c r="C42" s="310" t="s">
        <v>5201</v>
      </c>
      <c r="D42" s="210">
        <v>438.84</v>
      </c>
      <c r="E42" s="303">
        <v>6031</v>
      </c>
      <c r="F42" s="308">
        <v>40571</v>
      </c>
      <c r="G42" s="35" t="s">
        <v>1799</v>
      </c>
      <c r="H42" s="34"/>
      <c r="I42" s="35" t="s">
        <v>1799</v>
      </c>
      <c r="J42" s="34"/>
      <c r="K42" s="34"/>
      <c r="L42" s="35" t="s">
        <v>1799</v>
      </c>
      <c r="M42" s="35"/>
      <c r="N42" s="34"/>
      <c r="O42" s="36"/>
    </row>
    <row r="43" spans="1:15" s="142" customFormat="1" ht="51" customHeight="1" x14ac:dyDescent="0.2">
      <c r="A43" s="309" t="s">
        <v>2823</v>
      </c>
      <c r="B43" s="34" t="s">
        <v>81</v>
      </c>
      <c r="C43" s="310" t="s">
        <v>5202</v>
      </c>
      <c r="D43" s="210">
        <v>6720</v>
      </c>
      <c r="E43" s="303">
        <v>6075</v>
      </c>
      <c r="F43" s="308">
        <v>40627</v>
      </c>
      <c r="G43" s="35" t="s">
        <v>1799</v>
      </c>
      <c r="H43" s="34"/>
      <c r="I43" s="35" t="s">
        <v>1799</v>
      </c>
      <c r="J43" s="34"/>
      <c r="K43" s="34"/>
      <c r="L43" s="35" t="s">
        <v>1799</v>
      </c>
      <c r="M43" s="35"/>
      <c r="N43" s="34"/>
      <c r="O43" s="36"/>
    </row>
    <row r="44" spans="1:15" s="142" customFormat="1" ht="51" customHeight="1" x14ac:dyDescent="0.2">
      <c r="A44" s="309" t="s">
        <v>2824</v>
      </c>
      <c r="B44" s="34" t="s">
        <v>82</v>
      </c>
      <c r="C44" s="310" t="s">
        <v>5203</v>
      </c>
      <c r="D44" s="210">
        <v>3652</v>
      </c>
      <c r="E44" s="303">
        <v>6045</v>
      </c>
      <c r="F44" s="308">
        <v>40585</v>
      </c>
      <c r="G44" s="35" t="s">
        <v>1799</v>
      </c>
      <c r="H44" s="34"/>
      <c r="I44" s="35" t="s">
        <v>1799</v>
      </c>
      <c r="J44" s="34"/>
      <c r="K44" s="34"/>
      <c r="L44" s="35" t="s">
        <v>1799</v>
      </c>
      <c r="M44" s="35"/>
      <c r="N44" s="34"/>
      <c r="O44" s="36"/>
    </row>
    <row r="45" spans="1:15" s="142" customFormat="1" ht="51" customHeight="1" x14ac:dyDescent="0.2">
      <c r="A45" s="309" t="s">
        <v>2825</v>
      </c>
      <c r="B45" s="34" t="s">
        <v>83</v>
      </c>
      <c r="C45" s="310" t="s">
        <v>5002</v>
      </c>
      <c r="D45" s="210">
        <v>211.88</v>
      </c>
      <c r="E45" s="303">
        <v>6029</v>
      </c>
      <c r="F45" s="308">
        <v>40564</v>
      </c>
      <c r="G45" s="35" t="s">
        <v>1799</v>
      </c>
      <c r="H45" s="34"/>
      <c r="I45" s="35" t="s">
        <v>1799</v>
      </c>
      <c r="J45" s="34"/>
      <c r="K45" s="34"/>
      <c r="L45" s="35" t="s">
        <v>1799</v>
      </c>
      <c r="M45" s="35"/>
      <c r="N45" s="34"/>
      <c r="O45" s="36"/>
    </row>
    <row r="46" spans="1:15" s="142" customFormat="1" ht="51" customHeight="1" x14ac:dyDescent="0.2">
      <c r="A46" s="309" t="s">
        <v>2826</v>
      </c>
      <c r="B46" s="34" t="s">
        <v>83</v>
      </c>
      <c r="C46" s="310" t="s">
        <v>5204</v>
      </c>
      <c r="D46" s="210">
        <v>3135.06</v>
      </c>
      <c r="E46" s="303">
        <v>6030</v>
      </c>
      <c r="F46" s="308">
        <v>40564</v>
      </c>
      <c r="G46" s="35" t="s">
        <v>1799</v>
      </c>
      <c r="H46" s="34"/>
      <c r="I46" s="35" t="s">
        <v>1799</v>
      </c>
      <c r="J46" s="34"/>
      <c r="K46" s="34"/>
      <c r="L46" s="35" t="s">
        <v>1799</v>
      </c>
      <c r="M46" s="35"/>
      <c r="N46" s="34"/>
      <c r="O46" s="36"/>
    </row>
    <row r="47" spans="1:15" s="142" customFormat="1" ht="51" customHeight="1" x14ac:dyDescent="0.2">
      <c r="A47" s="743" t="s">
        <v>2827</v>
      </c>
      <c r="B47" s="34" t="s">
        <v>84</v>
      </c>
      <c r="C47" s="752" t="s">
        <v>5205</v>
      </c>
      <c r="D47" s="210">
        <v>300</v>
      </c>
      <c r="E47" s="303">
        <v>6099</v>
      </c>
      <c r="F47" s="742">
        <v>40679</v>
      </c>
      <c r="G47" s="35" t="s">
        <v>1799</v>
      </c>
      <c r="H47" s="34"/>
      <c r="I47" s="35" t="s">
        <v>1799</v>
      </c>
      <c r="J47" s="34"/>
      <c r="K47" s="34"/>
      <c r="L47" s="35" t="s">
        <v>1799</v>
      </c>
      <c r="M47" s="35"/>
      <c r="N47" s="34"/>
      <c r="O47" s="36"/>
    </row>
    <row r="48" spans="1:15" s="142" customFormat="1" ht="51" customHeight="1" x14ac:dyDescent="0.2">
      <c r="A48" s="743"/>
      <c r="B48" s="34" t="s">
        <v>62</v>
      </c>
      <c r="C48" s="752"/>
      <c r="D48" s="210">
        <v>7000</v>
      </c>
      <c r="E48" s="303">
        <v>6098</v>
      </c>
      <c r="F48" s="742"/>
      <c r="G48" s="35" t="s">
        <v>1799</v>
      </c>
      <c r="H48" s="34"/>
      <c r="I48" s="35" t="s">
        <v>1799</v>
      </c>
      <c r="J48" s="34"/>
      <c r="K48" s="34"/>
      <c r="L48" s="35" t="s">
        <v>1799</v>
      </c>
      <c r="M48" s="35"/>
      <c r="N48" s="34"/>
      <c r="O48" s="36"/>
    </row>
    <row r="49" spans="1:15" s="142" customFormat="1" ht="51" customHeight="1" x14ac:dyDescent="0.2">
      <c r="A49" s="743"/>
      <c r="B49" s="34" t="s">
        <v>85</v>
      </c>
      <c r="C49" s="752"/>
      <c r="D49" s="210">
        <v>6500</v>
      </c>
      <c r="E49" s="303">
        <v>6100</v>
      </c>
      <c r="F49" s="742"/>
      <c r="G49" s="35" t="s">
        <v>1799</v>
      </c>
      <c r="H49" s="34"/>
      <c r="I49" s="35" t="s">
        <v>1799</v>
      </c>
      <c r="J49" s="34"/>
      <c r="K49" s="34"/>
      <c r="L49" s="35" t="s">
        <v>1799</v>
      </c>
      <c r="M49" s="35"/>
      <c r="N49" s="34"/>
      <c r="O49" s="36"/>
    </row>
    <row r="50" spans="1:15" s="142" customFormat="1" ht="51" customHeight="1" x14ac:dyDescent="0.2">
      <c r="A50" s="743" t="s">
        <v>2828</v>
      </c>
      <c r="B50" s="34" t="s">
        <v>86</v>
      </c>
      <c r="C50" s="752" t="s">
        <v>5206</v>
      </c>
      <c r="D50" s="210">
        <v>3000</v>
      </c>
      <c r="E50" s="303">
        <v>6057</v>
      </c>
      <c r="F50" s="742">
        <v>40597</v>
      </c>
      <c r="G50" s="35" t="s">
        <v>1799</v>
      </c>
      <c r="H50" s="34"/>
      <c r="I50" s="35" t="s">
        <v>1799</v>
      </c>
      <c r="J50" s="34"/>
      <c r="K50" s="34"/>
      <c r="L50" s="35" t="s">
        <v>1799</v>
      </c>
      <c r="M50" s="35"/>
      <c r="N50" s="34"/>
      <c r="O50" s="36"/>
    </row>
    <row r="51" spans="1:15" s="142" customFormat="1" ht="51" customHeight="1" x14ac:dyDescent="0.2">
      <c r="A51" s="743"/>
      <c r="B51" s="34" t="s">
        <v>87</v>
      </c>
      <c r="C51" s="752"/>
      <c r="D51" s="210">
        <v>3000</v>
      </c>
      <c r="E51" s="303">
        <v>6058</v>
      </c>
      <c r="F51" s="742"/>
      <c r="G51" s="35" t="s">
        <v>1799</v>
      </c>
      <c r="H51" s="34"/>
      <c r="I51" s="35" t="s">
        <v>1799</v>
      </c>
      <c r="J51" s="34"/>
      <c r="K51" s="34"/>
      <c r="L51" s="35"/>
      <c r="M51" s="35" t="s">
        <v>1799</v>
      </c>
      <c r="N51" s="34"/>
      <c r="O51" s="36"/>
    </row>
    <row r="52" spans="1:15" s="142" customFormat="1" ht="51" customHeight="1" x14ac:dyDescent="0.2">
      <c r="A52" s="743" t="s">
        <v>2829</v>
      </c>
      <c r="B52" s="34" t="s">
        <v>71</v>
      </c>
      <c r="C52" s="752" t="s">
        <v>5207</v>
      </c>
      <c r="D52" s="210">
        <v>146.25</v>
      </c>
      <c r="E52" s="303">
        <v>6061</v>
      </c>
      <c r="F52" s="742">
        <v>40598</v>
      </c>
      <c r="G52" s="35" t="s">
        <v>1799</v>
      </c>
      <c r="H52" s="34"/>
      <c r="I52" s="35" t="s">
        <v>1799</v>
      </c>
      <c r="J52" s="34"/>
      <c r="K52" s="34"/>
      <c r="L52" s="35"/>
      <c r="M52" s="35" t="s">
        <v>1799</v>
      </c>
      <c r="N52" s="34"/>
      <c r="O52" s="36"/>
    </row>
    <row r="53" spans="1:15" s="142" customFormat="1" ht="51" customHeight="1" x14ac:dyDescent="0.2">
      <c r="A53" s="743"/>
      <c r="B53" s="34" t="s">
        <v>73</v>
      </c>
      <c r="C53" s="752"/>
      <c r="D53" s="210">
        <v>3551</v>
      </c>
      <c r="E53" s="303">
        <v>6060</v>
      </c>
      <c r="F53" s="742"/>
      <c r="G53" s="35" t="s">
        <v>1799</v>
      </c>
      <c r="H53" s="34"/>
      <c r="I53" s="35" t="s">
        <v>1799</v>
      </c>
      <c r="J53" s="34"/>
      <c r="K53" s="34"/>
      <c r="L53" s="35"/>
      <c r="M53" s="35" t="s">
        <v>1799</v>
      </c>
      <c r="N53" s="34"/>
      <c r="O53" s="36"/>
    </row>
    <row r="54" spans="1:15" s="142" customFormat="1" ht="51" customHeight="1" x14ac:dyDescent="0.2">
      <c r="A54" s="743"/>
      <c r="B54" s="34" t="s">
        <v>88</v>
      </c>
      <c r="C54" s="752"/>
      <c r="D54" s="210">
        <v>3258.1</v>
      </c>
      <c r="E54" s="303">
        <v>6059</v>
      </c>
      <c r="F54" s="742"/>
      <c r="G54" s="35" t="s">
        <v>1799</v>
      </c>
      <c r="H54" s="34"/>
      <c r="I54" s="35" t="s">
        <v>1799</v>
      </c>
      <c r="J54" s="34"/>
      <c r="K54" s="34"/>
      <c r="L54" s="35"/>
      <c r="M54" s="35" t="s">
        <v>1799</v>
      </c>
      <c r="N54" s="34"/>
      <c r="O54" s="36"/>
    </row>
    <row r="55" spans="1:15" s="142" customFormat="1" ht="51" customHeight="1" x14ac:dyDescent="0.2">
      <c r="A55" s="309" t="s">
        <v>2830</v>
      </c>
      <c r="B55" s="34" t="s">
        <v>89</v>
      </c>
      <c r="C55" s="310" t="s">
        <v>5208</v>
      </c>
      <c r="D55" s="210">
        <v>3000</v>
      </c>
      <c r="E55" s="303">
        <v>6223</v>
      </c>
      <c r="F55" s="308">
        <v>40785</v>
      </c>
      <c r="G55" s="35" t="s">
        <v>1799</v>
      </c>
      <c r="H55" s="34"/>
      <c r="I55" s="35" t="s">
        <v>1799</v>
      </c>
      <c r="J55" s="34"/>
      <c r="K55" s="34"/>
      <c r="L55" s="35" t="s">
        <v>1799</v>
      </c>
      <c r="M55" s="35"/>
      <c r="N55" s="34"/>
      <c r="O55" s="36"/>
    </row>
    <row r="56" spans="1:15" s="142" customFormat="1" ht="51" customHeight="1" x14ac:dyDescent="0.2">
      <c r="A56" s="743" t="s">
        <v>2831</v>
      </c>
      <c r="B56" s="34" t="s">
        <v>90</v>
      </c>
      <c r="C56" s="752" t="s">
        <v>5209</v>
      </c>
      <c r="D56" s="210">
        <v>1500</v>
      </c>
      <c r="E56" s="303">
        <v>6063</v>
      </c>
      <c r="F56" s="742">
        <v>40599</v>
      </c>
      <c r="G56" s="35" t="s">
        <v>1799</v>
      </c>
      <c r="H56" s="34"/>
      <c r="I56" s="35" t="s">
        <v>1799</v>
      </c>
      <c r="J56" s="34"/>
      <c r="K56" s="34"/>
      <c r="L56" s="35" t="s">
        <v>1799</v>
      </c>
      <c r="M56" s="35"/>
      <c r="N56" s="34"/>
      <c r="O56" s="36"/>
    </row>
    <row r="57" spans="1:15" s="142" customFormat="1" ht="51" customHeight="1" x14ac:dyDescent="0.2">
      <c r="A57" s="743"/>
      <c r="B57" s="34" t="s">
        <v>91</v>
      </c>
      <c r="C57" s="752"/>
      <c r="D57" s="210">
        <v>2426</v>
      </c>
      <c r="E57" s="303">
        <v>6062</v>
      </c>
      <c r="F57" s="742"/>
      <c r="G57" s="35" t="s">
        <v>1799</v>
      </c>
      <c r="H57" s="34"/>
      <c r="I57" s="35" t="s">
        <v>1799</v>
      </c>
      <c r="J57" s="34"/>
      <c r="K57" s="34"/>
      <c r="L57" s="35" t="s">
        <v>1799</v>
      </c>
      <c r="M57" s="35"/>
      <c r="N57" s="34"/>
      <c r="O57" s="36"/>
    </row>
    <row r="58" spans="1:15" s="142" customFormat="1" ht="51" customHeight="1" x14ac:dyDescent="0.2">
      <c r="A58" s="309" t="s">
        <v>2832</v>
      </c>
      <c r="B58" s="34" t="s">
        <v>92</v>
      </c>
      <c r="C58" s="310" t="s">
        <v>5010</v>
      </c>
      <c r="D58" s="210">
        <v>11040</v>
      </c>
      <c r="E58" s="198" t="s">
        <v>205</v>
      </c>
      <c r="F58" s="308">
        <v>40603</v>
      </c>
      <c r="G58" s="35" t="s">
        <v>1799</v>
      </c>
      <c r="H58" s="34"/>
      <c r="I58" s="35" t="s">
        <v>1799</v>
      </c>
      <c r="J58" s="34"/>
      <c r="K58" s="34"/>
      <c r="L58" s="35" t="s">
        <v>1799</v>
      </c>
      <c r="M58" s="35"/>
      <c r="N58" s="34"/>
      <c r="O58" s="36"/>
    </row>
    <row r="59" spans="1:15" s="142" customFormat="1" ht="51" customHeight="1" x14ac:dyDescent="0.2">
      <c r="A59" s="309" t="s">
        <v>2833</v>
      </c>
      <c r="B59" s="34" t="s">
        <v>67</v>
      </c>
      <c r="C59" s="310" t="s">
        <v>5115</v>
      </c>
      <c r="D59" s="210">
        <v>296.63</v>
      </c>
      <c r="E59" s="303">
        <v>6032</v>
      </c>
      <c r="F59" s="308">
        <v>40574</v>
      </c>
      <c r="G59" s="35" t="s">
        <v>1799</v>
      </c>
      <c r="H59" s="34"/>
      <c r="I59" s="35" t="s">
        <v>1799</v>
      </c>
      <c r="J59" s="34"/>
      <c r="K59" s="34"/>
      <c r="L59" s="35" t="s">
        <v>1799</v>
      </c>
      <c r="M59" s="35"/>
      <c r="N59" s="34"/>
      <c r="O59" s="36"/>
    </row>
    <row r="60" spans="1:15" s="142" customFormat="1" ht="51" customHeight="1" x14ac:dyDescent="0.2">
      <c r="A60" s="309" t="s">
        <v>2834</v>
      </c>
      <c r="B60" s="34" t="s">
        <v>93</v>
      </c>
      <c r="C60" s="310" t="s">
        <v>5210</v>
      </c>
      <c r="D60" s="210">
        <v>169.5</v>
      </c>
      <c r="E60" s="303">
        <v>6037</v>
      </c>
      <c r="F60" s="308">
        <v>40581</v>
      </c>
      <c r="G60" s="35" t="s">
        <v>1799</v>
      </c>
      <c r="H60" s="34"/>
      <c r="I60" s="35" t="s">
        <v>1799</v>
      </c>
      <c r="J60" s="34"/>
      <c r="K60" s="34"/>
      <c r="L60" s="35"/>
      <c r="M60" s="35" t="s">
        <v>1799</v>
      </c>
      <c r="N60" s="34"/>
      <c r="O60" s="36"/>
    </row>
    <row r="61" spans="1:15" s="142" customFormat="1" ht="51" customHeight="1" x14ac:dyDescent="0.2">
      <c r="A61" s="309" t="s">
        <v>2835</v>
      </c>
      <c r="B61" s="34" t="s">
        <v>67</v>
      </c>
      <c r="C61" s="310" t="s">
        <v>5146</v>
      </c>
      <c r="D61" s="210">
        <v>296.63</v>
      </c>
      <c r="E61" s="303">
        <v>6043</v>
      </c>
      <c r="F61" s="308">
        <v>40582</v>
      </c>
      <c r="G61" s="35" t="s">
        <v>1799</v>
      </c>
      <c r="H61" s="34"/>
      <c r="I61" s="35" t="s">
        <v>1799</v>
      </c>
      <c r="J61" s="34"/>
      <c r="K61" s="34"/>
      <c r="L61" s="35"/>
      <c r="M61" s="35" t="s">
        <v>1799</v>
      </c>
      <c r="N61" s="34"/>
      <c r="O61" s="36"/>
    </row>
    <row r="62" spans="1:15" s="142" customFormat="1" ht="51" customHeight="1" x14ac:dyDescent="0.2">
      <c r="A62" s="309" t="s">
        <v>2836</v>
      </c>
      <c r="B62" s="34" t="s">
        <v>94</v>
      </c>
      <c r="C62" s="310" t="s">
        <v>5211</v>
      </c>
      <c r="D62" s="210">
        <v>990</v>
      </c>
      <c r="E62" s="303">
        <v>6065</v>
      </c>
      <c r="F62" s="308">
        <v>40599</v>
      </c>
      <c r="G62" s="35" t="s">
        <v>1799</v>
      </c>
      <c r="H62" s="34"/>
      <c r="I62" s="35" t="s">
        <v>1799</v>
      </c>
      <c r="J62" s="34"/>
      <c r="K62" s="34"/>
      <c r="L62" s="35"/>
      <c r="M62" s="35" t="s">
        <v>1799</v>
      </c>
      <c r="N62" s="34"/>
      <c r="O62" s="36"/>
    </row>
    <row r="63" spans="1:15" s="142" customFormat="1" ht="51" customHeight="1" x14ac:dyDescent="0.2">
      <c r="A63" s="309" t="s">
        <v>2837</v>
      </c>
      <c r="B63" s="34" t="s">
        <v>67</v>
      </c>
      <c r="C63" s="310" t="s">
        <v>5002</v>
      </c>
      <c r="D63" s="210">
        <v>211.88</v>
      </c>
      <c r="E63" s="303">
        <v>6044</v>
      </c>
      <c r="F63" s="308">
        <v>40589</v>
      </c>
      <c r="G63" s="35" t="s">
        <v>1799</v>
      </c>
      <c r="H63" s="34"/>
      <c r="I63" s="35" t="s">
        <v>1799</v>
      </c>
      <c r="J63" s="34"/>
      <c r="K63" s="34"/>
      <c r="L63" s="35"/>
      <c r="M63" s="35" t="s">
        <v>1799</v>
      </c>
      <c r="N63" s="34"/>
      <c r="O63" s="36"/>
    </row>
    <row r="64" spans="1:15" s="142" customFormat="1" ht="51" customHeight="1" x14ac:dyDescent="0.2">
      <c r="A64" s="309" t="s">
        <v>2838</v>
      </c>
      <c r="B64" s="34" t="s">
        <v>95</v>
      </c>
      <c r="C64" s="310" t="s">
        <v>5212</v>
      </c>
      <c r="D64" s="210">
        <v>935</v>
      </c>
      <c r="E64" s="303">
        <v>6064</v>
      </c>
      <c r="F64" s="308">
        <v>40599</v>
      </c>
      <c r="G64" s="35" t="s">
        <v>1799</v>
      </c>
      <c r="H64" s="34"/>
      <c r="I64" s="35" t="s">
        <v>1799</v>
      </c>
      <c r="J64" s="34"/>
      <c r="K64" s="34"/>
      <c r="L64" s="35"/>
      <c r="M64" s="35" t="s">
        <v>1799</v>
      </c>
      <c r="N64" s="34"/>
      <c r="O64" s="36"/>
    </row>
    <row r="65" spans="1:15" s="142" customFormat="1" ht="51" customHeight="1" x14ac:dyDescent="0.2">
      <c r="A65" s="309" t="s">
        <v>2839</v>
      </c>
      <c r="B65" s="34" t="s">
        <v>96</v>
      </c>
      <c r="C65" s="310" t="s">
        <v>5213</v>
      </c>
      <c r="D65" s="210">
        <v>157.5</v>
      </c>
      <c r="E65" s="303">
        <v>6077</v>
      </c>
      <c r="F65" s="308">
        <v>40632</v>
      </c>
      <c r="G65" s="35" t="s">
        <v>1799</v>
      </c>
      <c r="H65" s="34"/>
      <c r="I65" s="35" t="s">
        <v>1799</v>
      </c>
      <c r="J65" s="34"/>
      <c r="K65" s="34"/>
      <c r="L65" s="35" t="s">
        <v>1799</v>
      </c>
      <c r="M65" s="35"/>
      <c r="N65" s="34"/>
      <c r="O65" s="36"/>
    </row>
    <row r="66" spans="1:15" s="142" customFormat="1" ht="51" customHeight="1" x14ac:dyDescent="0.2">
      <c r="A66" s="743" t="s">
        <v>2840</v>
      </c>
      <c r="B66" s="34" t="s">
        <v>83</v>
      </c>
      <c r="C66" s="752" t="s">
        <v>5214</v>
      </c>
      <c r="D66" s="210">
        <v>162.72999999999999</v>
      </c>
      <c r="E66" s="303">
        <v>6067</v>
      </c>
      <c r="F66" s="742">
        <v>40599</v>
      </c>
      <c r="G66" s="35" t="s">
        <v>1799</v>
      </c>
      <c r="H66" s="34"/>
      <c r="I66" s="35" t="s">
        <v>1799</v>
      </c>
      <c r="J66" s="34"/>
      <c r="K66" s="34"/>
      <c r="L66" s="35" t="s">
        <v>1799</v>
      </c>
      <c r="M66" s="35"/>
      <c r="N66" s="34"/>
      <c r="O66" s="36"/>
    </row>
    <row r="67" spans="1:15" s="142" customFormat="1" ht="51" customHeight="1" x14ac:dyDescent="0.2">
      <c r="A67" s="743"/>
      <c r="B67" s="34" t="s">
        <v>67</v>
      </c>
      <c r="C67" s="752"/>
      <c r="D67" s="210">
        <v>162.72</v>
      </c>
      <c r="E67" s="303">
        <v>6066</v>
      </c>
      <c r="F67" s="742"/>
      <c r="G67" s="35" t="s">
        <v>1799</v>
      </c>
      <c r="H67" s="34"/>
      <c r="I67" s="35" t="s">
        <v>1799</v>
      </c>
      <c r="J67" s="34"/>
      <c r="K67" s="34"/>
      <c r="L67" s="35" t="s">
        <v>1799</v>
      </c>
      <c r="M67" s="35"/>
      <c r="N67" s="34"/>
      <c r="O67" s="36"/>
    </row>
    <row r="68" spans="1:15" s="142" customFormat="1" ht="51" customHeight="1" x14ac:dyDescent="0.2">
      <c r="A68" s="309" t="s">
        <v>2841</v>
      </c>
      <c r="B68" s="34" t="s">
        <v>97</v>
      </c>
      <c r="C68" s="310" t="s">
        <v>5215</v>
      </c>
      <c r="D68" s="210">
        <v>8526.92</v>
      </c>
      <c r="E68" s="303">
        <v>6076</v>
      </c>
      <c r="F68" s="308">
        <v>40630</v>
      </c>
      <c r="G68" s="35" t="s">
        <v>1799</v>
      </c>
      <c r="H68" s="34"/>
      <c r="I68" s="35" t="s">
        <v>1799</v>
      </c>
      <c r="J68" s="34"/>
      <c r="K68" s="34"/>
      <c r="L68" s="35"/>
      <c r="M68" s="35" t="s">
        <v>1799</v>
      </c>
      <c r="N68" s="34"/>
      <c r="O68" s="36"/>
    </row>
    <row r="69" spans="1:15" s="142" customFormat="1" ht="51" customHeight="1" x14ac:dyDescent="0.2">
      <c r="A69" s="309" t="s">
        <v>2842</v>
      </c>
      <c r="B69" s="34" t="s">
        <v>67</v>
      </c>
      <c r="C69" s="310" t="s">
        <v>3556</v>
      </c>
      <c r="D69" s="210">
        <v>122.04</v>
      </c>
      <c r="E69" s="303">
        <v>6070</v>
      </c>
      <c r="F69" s="308">
        <v>40606</v>
      </c>
      <c r="G69" s="35" t="s">
        <v>1799</v>
      </c>
      <c r="H69" s="34"/>
      <c r="I69" s="35" t="s">
        <v>1799</v>
      </c>
      <c r="J69" s="34"/>
      <c r="K69" s="34"/>
      <c r="L69" s="35"/>
      <c r="M69" s="35" t="s">
        <v>1799</v>
      </c>
      <c r="N69" s="34"/>
      <c r="O69" s="36"/>
    </row>
    <row r="70" spans="1:15" s="142" customFormat="1" ht="51" customHeight="1" x14ac:dyDescent="0.2">
      <c r="A70" s="743" t="s">
        <v>2843</v>
      </c>
      <c r="B70" s="34" t="s">
        <v>75</v>
      </c>
      <c r="C70" s="752" t="s">
        <v>5216</v>
      </c>
      <c r="D70" s="210">
        <v>6072.25</v>
      </c>
      <c r="E70" s="303">
        <v>6108</v>
      </c>
      <c r="F70" s="742">
        <v>40688</v>
      </c>
      <c r="G70" s="35" t="s">
        <v>1799</v>
      </c>
      <c r="H70" s="34"/>
      <c r="I70" s="35" t="s">
        <v>1799</v>
      </c>
      <c r="J70" s="34"/>
      <c r="K70" s="34"/>
      <c r="L70" s="35"/>
      <c r="M70" s="35" t="s">
        <v>1799</v>
      </c>
      <c r="N70" s="34"/>
      <c r="O70" s="36"/>
    </row>
    <row r="71" spans="1:15" s="142" customFormat="1" ht="51" customHeight="1" x14ac:dyDescent="0.2">
      <c r="A71" s="743"/>
      <c r="B71" s="34" t="s">
        <v>98</v>
      </c>
      <c r="C71" s="752"/>
      <c r="D71" s="210">
        <v>1444.95</v>
      </c>
      <c r="E71" s="303">
        <v>6109</v>
      </c>
      <c r="F71" s="742"/>
      <c r="G71" s="35" t="s">
        <v>1799</v>
      </c>
      <c r="H71" s="34"/>
      <c r="I71" s="35" t="s">
        <v>1799</v>
      </c>
      <c r="J71" s="34"/>
      <c r="K71" s="34"/>
      <c r="L71" s="35"/>
      <c r="M71" s="35" t="s">
        <v>1799</v>
      </c>
      <c r="N71" s="34"/>
      <c r="O71" s="36"/>
    </row>
    <row r="72" spans="1:15" s="142" customFormat="1" ht="51" customHeight="1" x14ac:dyDescent="0.2">
      <c r="A72" s="309" t="s">
        <v>2844</v>
      </c>
      <c r="B72" s="34" t="s">
        <v>67</v>
      </c>
      <c r="C72" s="310" t="s">
        <v>5217</v>
      </c>
      <c r="D72" s="210">
        <v>422.53</v>
      </c>
      <c r="E72" s="303">
        <v>6074</v>
      </c>
      <c r="F72" s="308">
        <v>40626</v>
      </c>
      <c r="G72" s="35" t="s">
        <v>1799</v>
      </c>
      <c r="H72" s="34"/>
      <c r="I72" s="35" t="s">
        <v>1799</v>
      </c>
      <c r="J72" s="34"/>
      <c r="K72" s="34"/>
      <c r="L72" s="35" t="s">
        <v>1799</v>
      </c>
      <c r="M72" s="35"/>
      <c r="N72" s="34"/>
      <c r="O72" s="36"/>
    </row>
    <row r="73" spans="1:15" s="142" customFormat="1" ht="51" customHeight="1" x14ac:dyDescent="0.2">
      <c r="A73" s="309" t="s">
        <v>2845</v>
      </c>
      <c r="B73" s="34" t="s">
        <v>99</v>
      </c>
      <c r="C73" s="310" t="s">
        <v>5218</v>
      </c>
      <c r="D73" s="210">
        <v>1440</v>
      </c>
      <c r="E73" s="303">
        <v>6071</v>
      </c>
      <c r="F73" s="308">
        <v>40617</v>
      </c>
      <c r="G73" s="35" t="s">
        <v>1799</v>
      </c>
      <c r="H73" s="34"/>
      <c r="I73" s="35" t="s">
        <v>1799</v>
      </c>
      <c r="J73" s="34"/>
      <c r="K73" s="34"/>
      <c r="L73" s="35" t="s">
        <v>1799</v>
      </c>
      <c r="M73" s="35"/>
      <c r="N73" s="34"/>
      <c r="O73" s="36"/>
    </row>
    <row r="74" spans="1:15" s="142" customFormat="1" ht="51" customHeight="1" x14ac:dyDescent="0.2">
      <c r="A74" s="743" t="s">
        <v>2846</v>
      </c>
      <c r="B74" s="34" t="s">
        <v>100</v>
      </c>
      <c r="C74" s="752" t="s">
        <v>5219</v>
      </c>
      <c r="D74" s="210">
        <v>729</v>
      </c>
      <c r="E74" s="303">
        <v>6102</v>
      </c>
      <c r="F74" s="742">
        <v>40679</v>
      </c>
      <c r="G74" s="35" t="s">
        <v>1799</v>
      </c>
      <c r="H74" s="34"/>
      <c r="I74" s="35" t="s">
        <v>1799</v>
      </c>
      <c r="J74" s="34"/>
      <c r="K74" s="34"/>
      <c r="L74" s="35" t="s">
        <v>1799</v>
      </c>
      <c r="M74" s="35"/>
      <c r="N74" s="34"/>
      <c r="O74" s="36"/>
    </row>
    <row r="75" spans="1:15" s="142" customFormat="1" ht="51" customHeight="1" x14ac:dyDescent="0.2">
      <c r="A75" s="743"/>
      <c r="B75" s="34" t="s">
        <v>101</v>
      </c>
      <c r="C75" s="752"/>
      <c r="D75" s="210">
        <v>1188.76</v>
      </c>
      <c r="E75" s="303">
        <v>6101</v>
      </c>
      <c r="F75" s="742"/>
      <c r="G75" s="35" t="s">
        <v>1799</v>
      </c>
      <c r="H75" s="34"/>
      <c r="I75" s="35" t="s">
        <v>1799</v>
      </c>
      <c r="J75" s="34"/>
      <c r="K75" s="34"/>
      <c r="L75" s="35"/>
      <c r="M75" s="35" t="s">
        <v>1799</v>
      </c>
      <c r="N75" s="34"/>
      <c r="O75" s="36"/>
    </row>
    <row r="76" spans="1:15" s="142" customFormat="1" ht="51" customHeight="1" x14ac:dyDescent="0.2">
      <c r="A76" s="743"/>
      <c r="B76" s="34" t="s">
        <v>102</v>
      </c>
      <c r="C76" s="752"/>
      <c r="D76" s="210">
        <v>23</v>
      </c>
      <c r="E76" s="303">
        <v>6103</v>
      </c>
      <c r="F76" s="742"/>
      <c r="G76" s="35" t="s">
        <v>1799</v>
      </c>
      <c r="H76" s="34"/>
      <c r="I76" s="35" t="s">
        <v>1799</v>
      </c>
      <c r="J76" s="34"/>
      <c r="K76" s="34"/>
      <c r="L76" s="35"/>
      <c r="M76" s="35" t="s">
        <v>1799</v>
      </c>
      <c r="N76" s="34"/>
      <c r="O76" s="36"/>
    </row>
    <row r="77" spans="1:15" s="142" customFormat="1" ht="51" customHeight="1" x14ac:dyDescent="0.2">
      <c r="A77" s="309" t="s">
        <v>2847</v>
      </c>
      <c r="B77" s="34" t="s">
        <v>103</v>
      </c>
      <c r="C77" s="310" t="s">
        <v>5220</v>
      </c>
      <c r="D77" s="210">
        <v>2454.36</v>
      </c>
      <c r="E77" s="303">
        <v>6085</v>
      </c>
      <c r="F77" s="308">
        <v>40644</v>
      </c>
      <c r="G77" s="35" t="s">
        <v>1799</v>
      </c>
      <c r="H77" s="34"/>
      <c r="I77" s="35" t="s">
        <v>1799</v>
      </c>
      <c r="J77" s="34"/>
      <c r="K77" s="34"/>
      <c r="L77" s="35"/>
      <c r="M77" s="35" t="s">
        <v>1799</v>
      </c>
      <c r="N77" s="34"/>
      <c r="O77" s="36"/>
    </row>
    <row r="78" spans="1:15" s="142" customFormat="1" ht="51" customHeight="1" x14ac:dyDescent="0.2">
      <c r="A78" s="743" t="s">
        <v>2848</v>
      </c>
      <c r="B78" s="34" t="s">
        <v>104</v>
      </c>
      <c r="C78" s="752" t="s">
        <v>5221</v>
      </c>
      <c r="D78" s="210">
        <v>1390</v>
      </c>
      <c r="E78" s="303">
        <v>6088</v>
      </c>
      <c r="F78" s="742">
        <v>40668</v>
      </c>
      <c r="G78" s="35" t="s">
        <v>1799</v>
      </c>
      <c r="H78" s="34"/>
      <c r="I78" s="35" t="s">
        <v>1799</v>
      </c>
      <c r="J78" s="34"/>
      <c r="K78" s="34"/>
      <c r="L78" s="35" t="s">
        <v>1799</v>
      </c>
      <c r="M78" s="35"/>
      <c r="N78" s="34"/>
      <c r="O78" s="36"/>
    </row>
    <row r="79" spans="1:15" s="142" customFormat="1" ht="51" customHeight="1" x14ac:dyDescent="0.2">
      <c r="A79" s="743"/>
      <c r="B79" s="34" t="s">
        <v>105</v>
      </c>
      <c r="C79" s="752"/>
      <c r="D79" s="210">
        <v>1100</v>
      </c>
      <c r="E79" s="303">
        <v>6089</v>
      </c>
      <c r="F79" s="742"/>
      <c r="G79" s="35" t="s">
        <v>1799</v>
      </c>
      <c r="H79" s="34"/>
      <c r="I79" s="35" t="s">
        <v>1799</v>
      </c>
      <c r="J79" s="34"/>
      <c r="K79" s="34"/>
      <c r="L79" s="35" t="s">
        <v>1799</v>
      </c>
      <c r="M79" s="35"/>
      <c r="N79" s="34"/>
      <c r="O79" s="36"/>
    </row>
    <row r="80" spans="1:15" s="142" customFormat="1" ht="51" customHeight="1" x14ac:dyDescent="0.2">
      <c r="A80" s="743"/>
      <c r="B80" s="34" t="s">
        <v>106</v>
      </c>
      <c r="C80" s="752"/>
      <c r="D80" s="210">
        <v>620</v>
      </c>
      <c r="E80" s="303">
        <v>6090</v>
      </c>
      <c r="F80" s="742"/>
      <c r="G80" s="35" t="s">
        <v>1799</v>
      </c>
      <c r="H80" s="34"/>
      <c r="I80" s="35" t="s">
        <v>1799</v>
      </c>
      <c r="J80" s="34"/>
      <c r="K80" s="34"/>
      <c r="L80" s="35" t="s">
        <v>1799</v>
      </c>
      <c r="M80" s="35"/>
      <c r="N80" s="34"/>
      <c r="O80" s="36"/>
    </row>
    <row r="81" spans="1:15" s="142" customFormat="1" ht="51" customHeight="1" x14ac:dyDescent="0.2">
      <c r="A81" s="743"/>
      <c r="B81" s="34" t="s">
        <v>104</v>
      </c>
      <c r="C81" s="752"/>
      <c r="D81" s="210">
        <v>90</v>
      </c>
      <c r="E81" s="303">
        <v>6145</v>
      </c>
      <c r="F81" s="308">
        <v>40725</v>
      </c>
      <c r="G81" s="35" t="s">
        <v>1799</v>
      </c>
      <c r="H81" s="34"/>
      <c r="I81" s="35" t="s">
        <v>1799</v>
      </c>
      <c r="J81" s="34"/>
      <c r="K81" s="34"/>
      <c r="L81" s="35" t="s">
        <v>1799</v>
      </c>
      <c r="M81" s="35"/>
      <c r="N81" s="34"/>
      <c r="O81" s="36"/>
    </row>
    <row r="82" spans="1:15" s="142" customFormat="1" ht="51" customHeight="1" x14ac:dyDescent="0.2">
      <c r="A82" s="309" t="s">
        <v>2849</v>
      </c>
      <c r="B82" s="34" t="s">
        <v>107</v>
      </c>
      <c r="C82" s="310" t="s">
        <v>5222</v>
      </c>
      <c r="D82" s="210">
        <v>1600</v>
      </c>
      <c r="E82" s="303">
        <v>6105</v>
      </c>
      <c r="F82" s="308">
        <v>40679</v>
      </c>
      <c r="G82" s="35" t="s">
        <v>1799</v>
      </c>
      <c r="H82" s="34"/>
      <c r="I82" s="35" t="s">
        <v>1799</v>
      </c>
      <c r="J82" s="34"/>
      <c r="K82" s="34"/>
      <c r="L82" s="35" t="s">
        <v>1799</v>
      </c>
      <c r="M82" s="35"/>
      <c r="N82" s="34"/>
      <c r="O82" s="36"/>
    </row>
    <row r="83" spans="1:15" s="142" customFormat="1" ht="51" customHeight="1" x14ac:dyDescent="0.2">
      <c r="A83" s="743" t="s">
        <v>2850</v>
      </c>
      <c r="B83" s="34" t="s">
        <v>101</v>
      </c>
      <c r="C83" s="753" t="s">
        <v>5223</v>
      </c>
      <c r="D83" s="210">
        <v>3429.5499999999997</v>
      </c>
      <c r="E83" s="303">
        <v>6130</v>
      </c>
      <c r="F83" s="742">
        <v>40710</v>
      </c>
      <c r="G83" s="35" t="s">
        <v>1799</v>
      </c>
      <c r="H83" s="34"/>
      <c r="I83" s="35" t="s">
        <v>1799</v>
      </c>
      <c r="J83" s="34"/>
      <c r="K83" s="34"/>
      <c r="L83" s="35" t="s">
        <v>1799</v>
      </c>
      <c r="M83" s="35"/>
      <c r="N83" s="34"/>
      <c r="O83" s="36"/>
    </row>
    <row r="84" spans="1:15" s="142" customFormat="1" ht="51" customHeight="1" x14ac:dyDescent="0.2">
      <c r="A84" s="743"/>
      <c r="B84" s="34" t="s">
        <v>108</v>
      </c>
      <c r="C84" s="753"/>
      <c r="D84" s="210">
        <v>5670</v>
      </c>
      <c r="E84" s="303">
        <v>6131</v>
      </c>
      <c r="F84" s="742"/>
      <c r="G84" s="35" t="s">
        <v>1799</v>
      </c>
      <c r="H84" s="34"/>
      <c r="I84" s="35" t="s">
        <v>1799</v>
      </c>
      <c r="J84" s="34"/>
      <c r="K84" s="34"/>
      <c r="L84" s="35"/>
      <c r="M84" s="35" t="s">
        <v>1799</v>
      </c>
      <c r="N84" s="34"/>
      <c r="O84" s="36"/>
    </row>
    <row r="85" spans="1:15" s="142" customFormat="1" ht="51" customHeight="1" x14ac:dyDescent="0.2">
      <c r="A85" s="309" t="s">
        <v>2851</v>
      </c>
      <c r="B85" s="34" t="s">
        <v>67</v>
      </c>
      <c r="C85" s="310" t="s">
        <v>5224</v>
      </c>
      <c r="D85" s="210">
        <v>423.75</v>
      </c>
      <c r="E85" s="303">
        <v>6073</v>
      </c>
      <c r="F85" s="308">
        <v>40623</v>
      </c>
      <c r="G85" s="35" t="s">
        <v>1799</v>
      </c>
      <c r="H85" s="34"/>
      <c r="I85" s="35" t="s">
        <v>1799</v>
      </c>
      <c r="J85" s="34"/>
      <c r="K85" s="34"/>
      <c r="L85" s="35"/>
      <c r="M85" s="35" t="s">
        <v>1799</v>
      </c>
      <c r="N85" s="34"/>
      <c r="O85" s="36"/>
    </row>
    <row r="86" spans="1:15" s="142" customFormat="1" ht="51" customHeight="1" x14ac:dyDescent="0.2">
      <c r="A86" s="309" t="s">
        <v>2852</v>
      </c>
      <c r="B86" s="34" t="s">
        <v>109</v>
      </c>
      <c r="C86" s="310" t="s">
        <v>5225</v>
      </c>
      <c r="D86" s="210">
        <v>4050</v>
      </c>
      <c r="E86" s="303">
        <v>6104</v>
      </c>
      <c r="F86" s="308">
        <v>40679</v>
      </c>
      <c r="G86" s="35" t="s">
        <v>1799</v>
      </c>
      <c r="H86" s="34"/>
      <c r="I86" s="35" t="s">
        <v>1799</v>
      </c>
      <c r="J86" s="34"/>
      <c r="K86" s="34"/>
      <c r="L86" s="35"/>
      <c r="M86" s="35" t="s">
        <v>1799</v>
      </c>
      <c r="N86" s="34"/>
      <c r="O86" s="36"/>
    </row>
    <row r="87" spans="1:15" s="142" customFormat="1" ht="51" customHeight="1" x14ac:dyDescent="0.2">
      <c r="A87" s="309" t="s">
        <v>2853</v>
      </c>
      <c r="B87" s="34" t="s">
        <v>110</v>
      </c>
      <c r="C87" s="310" t="s">
        <v>5226</v>
      </c>
      <c r="D87" s="210">
        <v>4814.29</v>
      </c>
      <c r="E87" s="303">
        <v>6091</v>
      </c>
      <c r="F87" s="308">
        <v>40668</v>
      </c>
      <c r="G87" s="35" t="s">
        <v>1799</v>
      </c>
      <c r="H87" s="34"/>
      <c r="I87" s="35" t="s">
        <v>1799</v>
      </c>
      <c r="J87" s="34"/>
      <c r="K87" s="34"/>
      <c r="L87" s="35" t="s">
        <v>1799</v>
      </c>
      <c r="M87" s="35"/>
      <c r="N87" s="34"/>
      <c r="O87" s="36"/>
    </row>
    <row r="88" spans="1:15" s="142" customFormat="1" ht="51" customHeight="1" x14ac:dyDescent="0.2">
      <c r="A88" s="309" t="s">
        <v>2854</v>
      </c>
      <c r="B88" s="34" t="s">
        <v>111</v>
      </c>
      <c r="C88" s="310" t="s">
        <v>5227</v>
      </c>
      <c r="D88" s="210">
        <v>480.25</v>
      </c>
      <c r="E88" s="303">
        <v>6080</v>
      </c>
      <c r="F88" s="308">
        <v>40638</v>
      </c>
      <c r="G88" s="35" t="s">
        <v>1799</v>
      </c>
      <c r="H88" s="34"/>
      <c r="I88" s="35" t="s">
        <v>1799</v>
      </c>
      <c r="J88" s="34"/>
      <c r="K88" s="34"/>
      <c r="L88" s="35" t="s">
        <v>1799</v>
      </c>
      <c r="M88" s="35"/>
      <c r="N88" s="34"/>
      <c r="O88" s="36"/>
    </row>
    <row r="89" spans="1:15" s="142" customFormat="1" ht="51" customHeight="1" x14ac:dyDescent="0.2">
      <c r="A89" s="309" t="s">
        <v>2855</v>
      </c>
      <c r="B89" s="34" t="s">
        <v>112</v>
      </c>
      <c r="C89" s="310" t="s">
        <v>5228</v>
      </c>
      <c r="D89" s="210">
        <v>1725</v>
      </c>
      <c r="E89" s="303">
        <v>6078</v>
      </c>
      <c r="F89" s="308">
        <v>40633</v>
      </c>
      <c r="G89" s="35" t="s">
        <v>1799</v>
      </c>
      <c r="H89" s="34"/>
      <c r="I89" s="35" t="s">
        <v>1799</v>
      </c>
      <c r="J89" s="34"/>
      <c r="K89" s="34"/>
      <c r="L89" s="35" t="s">
        <v>1799</v>
      </c>
      <c r="M89" s="35"/>
      <c r="N89" s="34"/>
      <c r="O89" s="36"/>
    </row>
    <row r="90" spans="1:15" s="142" customFormat="1" ht="51" customHeight="1" x14ac:dyDescent="0.2">
      <c r="A90" s="743" t="s">
        <v>2856</v>
      </c>
      <c r="B90" s="34" t="s">
        <v>67</v>
      </c>
      <c r="C90" s="752" t="s">
        <v>5229</v>
      </c>
      <c r="D90" s="210">
        <v>169.5</v>
      </c>
      <c r="E90" s="303">
        <v>6081</v>
      </c>
      <c r="F90" s="742">
        <v>40641</v>
      </c>
      <c r="G90" s="35" t="s">
        <v>1799</v>
      </c>
      <c r="H90" s="34"/>
      <c r="I90" s="35" t="s">
        <v>1799</v>
      </c>
      <c r="J90" s="34"/>
      <c r="K90" s="34"/>
      <c r="L90" s="35" t="s">
        <v>1799</v>
      </c>
      <c r="M90" s="35"/>
      <c r="N90" s="34"/>
      <c r="O90" s="36"/>
    </row>
    <row r="91" spans="1:15" s="142" customFormat="1" ht="51" customHeight="1" x14ac:dyDescent="0.2">
      <c r="A91" s="743"/>
      <c r="B91" s="34" t="s">
        <v>68</v>
      </c>
      <c r="C91" s="752"/>
      <c r="D91" s="210">
        <v>120</v>
      </c>
      <c r="E91" s="303">
        <v>6082</v>
      </c>
      <c r="F91" s="742"/>
      <c r="G91" s="35" t="s">
        <v>1799</v>
      </c>
      <c r="H91" s="34"/>
      <c r="I91" s="35" t="s">
        <v>1799</v>
      </c>
      <c r="J91" s="34"/>
      <c r="K91" s="34"/>
      <c r="L91" s="35" t="s">
        <v>1799</v>
      </c>
      <c r="M91" s="35"/>
      <c r="N91" s="34"/>
      <c r="O91" s="36"/>
    </row>
    <row r="92" spans="1:15" s="142" customFormat="1" ht="51" customHeight="1" x14ac:dyDescent="0.2">
      <c r="A92" s="743"/>
      <c r="B92" s="34" t="s">
        <v>83</v>
      </c>
      <c r="C92" s="752"/>
      <c r="D92" s="210">
        <v>169.5</v>
      </c>
      <c r="E92" s="303">
        <v>6083</v>
      </c>
      <c r="F92" s="742"/>
      <c r="G92" s="35" t="s">
        <v>1799</v>
      </c>
      <c r="H92" s="34"/>
      <c r="I92" s="35" t="s">
        <v>1799</v>
      </c>
      <c r="J92" s="34"/>
      <c r="K92" s="34"/>
      <c r="L92" s="35" t="s">
        <v>1799</v>
      </c>
      <c r="M92" s="35"/>
      <c r="N92" s="34"/>
      <c r="O92" s="36"/>
    </row>
    <row r="93" spans="1:15" s="142" customFormat="1" ht="51" customHeight="1" x14ac:dyDescent="0.2">
      <c r="A93" s="743"/>
      <c r="B93" s="34" t="s">
        <v>113</v>
      </c>
      <c r="C93" s="752"/>
      <c r="D93" s="210">
        <v>132.62</v>
      </c>
      <c r="E93" s="303">
        <v>6084</v>
      </c>
      <c r="F93" s="742"/>
      <c r="G93" s="35" t="s">
        <v>1799</v>
      </c>
      <c r="H93" s="34"/>
      <c r="I93" s="35" t="s">
        <v>1799</v>
      </c>
      <c r="J93" s="34"/>
      <c r="K93" s="34"/>
      <c r="L93" s="35" t="s">
        <v>1799</v>
      </c>
      <c r="M93" s="35"/>
      <c r="N93" s="34"/>
      <c r="O93" s="36"/>
    </row>
    <row r="94" spans="1:15" s="142" customFormat="1" ht="51" customHeight="1" x14ac:dyDescent="0.2">
      <c r="A94" s="743" t="s">
        <v>2857</v>
      </c>
      <c r="B94" s="34" t="s">
        <v>9</v>
      </c>
      <c r="C94" s="752" t="s">
        <v>5230</v>
      </c>
      <c r="D94" s="210">
        <v>5608.19</v>
      </c>
      <c r="E94" s="303">
        <v>6113</v>
      </c>
      <c r="F94" s="742">
        <v>40690</v>
      </c>
      <c r="G94" s="35" t="s">
        <v>1799</v>
      </c>
      <c r="H94" s="34"/>
      <c r="I94" s="35" t="s">
        <v>1799</v>
      </c>
      <c r="J94" s="34"/>
      <c r="K94" s="34"/>
      <c r="L94" s="35" t="s">
        <v>1799</v>
      </c>
      <c r="M94" s="35"/>
      <c r="N94" s="34"/>
      <c r="O94" s="36"/>
    </row>
    <row r="95" spans="1:15" s="142" customFormat="1" ht="51" customHeight="1" x14ac:dyDescent="0.2">
      <c r="A95" s="743"/>
      <c r="B95" s="34" t="s">
        <v>114</v>
      </c>
      <c r="C95" s="752"/>
      <c r="D95" s="210">
        <v>3055</v>
      </c>
      <c r="E95" s="303">
        <v>6114</v>
      </c>
      <c r="F95" s="742"/>
      <c r="G95" s="35" t="s">
        <v>1799</v>
      </c>
      <c r="H95" s="34"/>
      <c r="I95" s="35" t="s">
        <v>1799</v>
      </c>
      <c r="J95" s="34"/>
      <c r="K95" s="34"/>
      <c r="L95" s="35" t="s">
        <v>1799</v>
      </c>
      <c r="M95" s="35"/>
      <c r="N95" s="34"/>
      <c r="O95" s="36"/>
    </row>
    <row r="96" spans="1:15" s="142" customFormat="1" ht="51" customHeight="1" x14ac:dyDescent="0.2">
      <c r="A96" s="743" t="s">
        <v>2858</v>
      </c>
      <c r="B96" s="34" t="s">
        <v>115</v>
      </c>
      <c r="C96" s="752" t="s">
        <v>5231</v>
      </c>
      <c r="D96" s="210">
        <v>800</v>
      </c>
      <c r="E96" s="303">
        <v>6112</v>
      </c>
      <c r="F96" s="742">
        <v>40690</v>
      </c>
      <c r="G96" s="35" t="s">
        <v>1799</v>
      </c>
      <c r="H96" s="34"/>
      <c r="I96" s="35" t="s">
        <v>1799</v>
      </c>
      <c r="J96" s="34"/>
      <c r="K96" s="34"/>
      <c r="L96" s="35" t="s">
        <v>1799</v>
      </c>
      <c r="M96" s="35"/>
      <c r="N96" s="34"/>
      <c r="O96" s="36"/>
    </row>
    <row r="97" spans="1:15" s="142" customFormat="1" ht="51" customHeight="1" x14ac:dyDescent="0.2">
      <c r="A97" s="743"/>
      <c r="B97" s="34" t="s">
        <v>116</v>
      </c>
      <c r="C97" s="752"/>
      <c r="D97" s="210">
        <v>796.65</v>
      </c>
      <c r="E97" s="303">
        <v>6111</v>
      </c>
      <c r="F97" s="742"/>
      <c r="G97" s="35" t="s">
        <v>1799</v>
      </c>
      <c r="H97" s="34"/>
      <c r="I97" s="35" t="s">
        <v>1799</v>
      </c>
      <c r="J97" s="34"/>
      <c r="K97" s="34"/>
      <c r="L97" s="35"/>
      <c r="M97" s="35" t="s">
        <v>1799</v>
      </c>
      <c r="N97" s="34"/>
      <c r="O97" s="36"/>
    </row>
    <row r="98" spans="1:15" s="142" customFormat="1" ht="51" customHeight="1" x14ac:dyDescent="0.2">
      <c r="A98" s="743"/>
      <c r="B98" s="34" t="s">
        <v>117</v>
      </c>
      <c r="C98" s="752"/>
      <c r="D98" s="210">
        <v>4600</v>
      </c>
      <c r="E98" s="303">
        <v>6110</v>
      </c>
      <c r="F98" s="742"/>
      <c r="G98" s="35" t="s">
        <v>1799</v>
      </c>
      <c r="H98" s="34"/>
      <c r="I98" s="35" t="s">
        <v>1799</v>
      </c>
      <c r="J98" s="34"/>
      <c r="K98" s="34"/>
      <c r="L98" s="35"/>
      <c r="M98" s="35" t="s">
        <v>1799</v>
      </c>
      <c r="N98" s="34"/>
      <c r="O98" s="36"/>
    </row>
    <row r="99" spans="1:15" s="142" customFormat="1" ht="51" customHeight="1" x14ac:dyDescent="0.2">
      <c r="A99" s="309" t="s">
        <v>2859</v>
      </c>
      <c r="B99" s="34" t="s">
        <v>118</v>
      </c>
      <c r="C99" s="310" t="s">
        <v>5232</v>
      </c>
      <c r="D99" s="210">
        <v>2373</v>
      </c>
      <c r="E99" s="303" t="s">
        <v>206</v>
      </c>
      <c r="F99" s="308">
        <v>40724</v>
      </c>
      <c r="G99" s="35" t="s">
        <v>1799</v>
      </c>
      <c r="H99" s="34"/>
      <c r="I99" s="35" t="s">
        <v>1799</v>
      </c>
      <c r="J99" s="34"/>
      <c r="K99" s="34"/>
      <c r="L99" s="35"/>
      <c r="M99" s="35" t="s">
        <v>1799</v>
      </c>
      <c r="N99" s="34"/>
      <c r="O99" s="36"/>
    </row>
    <row r="100" spans="1:15" s="142" customFormat="1" ht="51" customHeight="1" x14ac:dyDescent="0.2">
      <c r="A100" s="309" t="s">
        <v>2860</v>
      </c>
      <c r="B100" s="34" t="s">
        <v>119</v>
      </c>
      <c r="C100" s="310" t="s">
        <v>5233</v>
      </c>
      <c r="D100" s="210">
        <v>560</v>
      </c>
      <c r="E100" s="303">
        <v>6106</v>
      </c>
      <c r="F100" s="308">
        <v>40682</v>
      </c>
      <c r="G100" s="35" t="s">
        <v>1799</v>
      </c>
      <c r="H100" s="34"/>
      <c r="I100" s="35" t="s">
        <v>1799</v>
      </c>
      <c r="J100" s="34"/>
      <c r="K100" s="34"/>
      <c r="L100" s="35"/>
      <c r="M100" s="35" t="s">
        <v>1799</v>
      </c>
      <c r="N100" s="34"/>
      <c r="O100" s="36"/>
    </row>
    <row r="101" spans="1:15" s="142" customFormat="1" ht="51" customHeight="1" x14ac:dyDescent="0.2">
      <c r="A101" s="309" t="s">
        <v>2861</v>
      </c>
      <c r="B101" s="34" t="s">
        <v>120</v>
      </c>
      <c r="C101" s="310" t="s">
        <v>5234</v>
      </c>
      <c r="D101" s="210">
        <v>500</v>
      </c>
      <c r="E101" s="303">
        <v>6092</v>
      </c>
      <c r="F101" s="308">
        <v>40668</v>
      </c>
      <c r="G101" s="35" t="s">
        <v>1799</v>
      </c>
      <c r="H101" s="34"/>
      <c r="I101" s="35" t="s">
        <v>1799</v>
      </c>
      <c r="J101" s="34"/>
      <c r="K101" s="34"/>
      <c r="L101" s="35" t="s">
        <v>1799</v>
      </c>
      <c r="M101" s="35"/>
      <c r="N101" s="34"/>
      <c r="O101" s="36"/>
    </row>
    <row r="102" spans="1:15" s="142" customFormat="1" ht="51" customHeight="1" x14ac:dyDescent="0.2">
      <c r="A102" s="743" t="s">
        <v>2862</v>
      </c>
      <c r="B102" s="34" t="s">
        <v>67</v>
      </c>
      <c r="C102" s="752" t="s">
        <v>5235</v>
      </c>
      <c r="D102" s="210">
        <v>381.38</v>
      </c>
      <c r="E102" s="303">
        <v>6086</v>
      </c>
      <c r="F102" s="742">
        <v>40665</v>
      </c>
      <c r="G102" s="35" t="s">
        <v>1799</v>
      </c>
      <c r="H102" s="34"/>
      <c r="I102" s="35" t="s">
        <v>1799</v>
      </c>
      <c r="J102" s="34"/>
      <c r="K102" s="34"/>
      <c r="L102" s="35" t="s">
        <v>1799</v>
      </c>
      <c r="M102" s="35"/>
      <c r="N102" s="34"/>
      <c r="O102" s="36"/>
    </row>
    <row r="103" spans="1:15" s="142" customFormat="1" ht="51" customHeight="1" x14ac:dyDescent="0.2">
      <c r="A103" s="743"/>
      <c r="B103" s="34" t="s">
        <v>83</v>
      </c>
      <c r="C103" s="752"/>
      <c r="D103" s="210">
        <v>381.38</v>
      </c>
      <c r="E103" s="303">
        <v>6087</v>
      </c>
      <c r="F103" s="742"/>
      <c r="G103" s="35" t="s">
        <v>1799</v>
      </c>
      <c r="H103" s="34"/>
      <c r="I103" s="35" t="s">
        <v>1799</v>
      </c>
      <c r="J103" s="34"/>
      <c r="K103" s="34"/>
      <c r="L103" s="35" t="s">
        <v>1799</v>
      </c>
      <c r="M103" s="35"/>
      <c r="N103" s="34"/>
      <c r="O103" s="36"/>
    </row>
    <row r="104" spans="1:15" s="142" customFormat="1" ht="51" customHeight="1" x14ac:dyDescent="0.2">
      <c r="A104" s="743" t="s">
        <v>2863</v>
      </c>
      <c r="B104" s="34" t="s">
        <v>121</v>
      </c>
      <c r="C104" s="752" t="s">
        <v>5236</v>
      </c>
      <c r="D104" s="210">
        <v>2745.5</v>
      </c>
      <c r="E104" s="303">
        <v>6132</v>
      </c>
      <c r="F104" s="742">
        <v>40714</v>
      </c>
      <c r="G104" s="35" t="s">
        <v>1799</v>
      </c>
      <c r="H104" s="34"/>
      <c r="I104" s="35" t="s">
        <v>1799</v>
      </c>
      <c r="J104" s="34"/>
      <c r="K104" s="34"/>
      <c r="L104" s="35" t="s">
        <v>1799</v>
      </c>
      <c r="M104" s="35"/>
      <c r="N104" s="34"/>
      <c r="O104" s="36"/>
    </row>
    <row r="105" spans="1:15" s="142" customFormat="1" ht="51" customHeight="1" x14ac:dyDescent="0.2">
      <c r="A105" s="743"/>
      <c r="B105" s="34" t="s">
        <v>122</v>
      </c>
      <c r="C105" s="752"/>
      <c r="D105" s="210">
        <v>188</v>
      </c>
      <c r="E105" s="303">
        <v>6133</v>
      </c>
      <c r="F105" s="742"/>
      <c r="G105" s="35" t="s">
        <v>1799</v>
      </c>
      <c r="H105" s="34"/>
      <c r="I105" s="35" t="s">
        <v>1799</v>
      </c>
      <c r="J105" s="34"/>
      <c r="K105" s="34"/>
      <c r="L105" s="35" t="s">
        <v>1799</v>
      </c>
      <c r="M105" s="35"/>
      <c r="N105" s="34"/>
      <c r="O105" s="36"/>
    </row>
    <row r="106" spans="1:15" s="142" customFormat="1" ht="51" customHeight="1" x14ac:dyDescent="0.2">
      <c r="A106" s="309" t="s">
        <v>2864</v>
      </c>
      <c r="B106" s="34" t="s">
        <v>101</v>
      </c>
      <c r="C106" s="310" t="s">
        <v>5237</v>
      </c>
      <c r="D106" s="210">
        <v>5029.63</v>
      </c>
      <c r="E106" s="303">
        <v>6121</v>
      </c>
      <c r="F106" s="308">
        <v>40696</v>
      </c>
      <c r="G106" s="35" t="s">
        <v>1799</v>
      </c>
      <c r="H106" s="34"/>
      <c r="I106" s="35" t="s">
        <v>1799</v>
      </c>
      <c r="J106" s="34"/>
      <c r="K106" s="34"/>
      <c r="L106" s="35"/>
      <c r="M106" s="35" t="s">
        <v>1799</v>
      </c>
      <c r="N106" s="34"/>
      <c r="O106" s="36"/>
    </row>
    <row r="107" spans="1:15" s="142" customFormat="1" ht="51" customHeight="1" x14ac:dyDescent="0.2">
      <c r="A107" s="309" t="s">
        <v>2865</v>
      </c>
      <c r="B107" s="34" t="s">
        <v>123</v>
      </c>
      <c r="C107" s="310" t="s">
        <v>5238</v>
      </c>
      <c r="D107" s="210">
        <v>2570</v>
      </c>
      <c r="E107" s="303">
        <v>6187</v>
      </c>
      <c r="F107" s="308">
        <v>40763</v>
      </c>
      <c r="G107" s="35" t="s">
        <v>1799</v>
      </c>
      <c r="H107" s="34"/>
      <c r="I107" s="35" t="s">
        <v>1799</v>
      </c>
      <c r="J107" s="34"/>
      <c r="K107" s="34"/>
      <c r="L107" s="35" t="s">
        <v>1799</v>
      </c>
      <c r="M107" s="35"/>
      <c r="N107" s="34"/>
      <c r="O107" s="36"/>
    </row>
    <row r="108" spans="1:15" s="142" customFormat="1" ht="51" customHeight="1" x14ac:dyDescent="0.2">
      <c r="A108" s="309" t="s">
        <v>2866</v>
      </c>
      <c r="B108" s="34" t="s">
        <v>124</v>
      </c>
      <c r="C108" s="310" t="s">
        <v>5239</v>
      </c>
      <c r="D108" s="210">
        <v>715.8</v>
      </c>
      <c r="E108" s="303">
        <v>6120</v>
      </c>
      <c r="F108" s="308">
        <v>40695</v>
      </c>
      <c r="G108" s="35" t="s">
        <v>1799</v>
      </c>
      <c r="H108" s="34"/>
      <c r="I108" s="35" t="s">
        <v>1799</v>
      </c>
      <c r="J108" s="34"/>
      <c r="K108" s="34"/>
      <c r="L108" s="35" t="s">
        <v>1799</v>
      </c>
      <c r="M108" s="35"/>
      <c r="N108" s="34"/>
      <c r="O108" s="36"/>
    </row>
    <row r="109" spans="1:15" s="142" customFormat="1" ht="51" customHeight="1" x14ac:dyDescent="0.2">
      <c r="A109" s="743" t="s">
        <v>2867</v>
      </c>
      <c r="B109" s="34" t="s">
        <v>68</v>
      </c>
      <c r="C109" s="752" t="s">
        <v>5002</v>
      </c>
      <c r="D109" s="210">
        <v>165</v>
      </c>
      <c r="E109" s="303">
        <v>6096</v>
      </c>
      <c r="F109" s="742">
        <v>40676</v>
      </c>
      <c r="G109" s="35" t="s">
        <v>1799</v>
      </c>
      <c r="H109" s="34"/>
      <c r="I109" s="35" t="s">
        <v>1799</v>
      </c>
      <c r="J109" s="34"/>
      <c r="K109" s="34"/>
      <c r="L109" s="35" t="s">
        <v>1799</v>
      </c>
      <c r="M109" s="35"/>
      <c r="N109" s="34"/>
      <c r="O109" s="36"/>
    </row>
    <row r="110" spans="1:15" s="142" customFormat="1" ht="51" customHeight="1" x14ac:dyDescent="0.2">
      <c r="A110" s="743"/>
      <c r="B110" s="34" t="s">
        <v>83</v>
      </c>
      <c r="C110" s="752"/>
      <c r="D110" s="210">
        <v>233.06</v>
      </c>
      <c r="E110" s="303">
        <v>6095</v>
      </c>
      <c r="F110" s="742"/>
      <c r="G110" s="35" t="s">
        <v>1799</v>
      </c>
      <c r="H110" s="34"/>
      <c r="I110" s="35" t="s">
        <v>1799</v>
      </c>
      <c r="J110" s="34"/>
      <c r="K110" s="34"/>
      <c r="L110" s="35"/>
      <c r="M110" s="35" t="s">
        <v>1799</v>
      </c>
      <c r="N110" s="34"/>
      <c r="O110" s="36"/>
    </row>
    <row r="111" spans="1:15" s="142" customFormat="1" ht="51" customHeight="1" x14ac:dyDescent="0.2">
      <c r="A111" s="743"/>
      <c r="B111" s="34" t="s">
        <v>67</v>
      </c>
      <c r="C111" s="752"/>
      <c r="D111" s="210">
        <v>233.06</v>
      </c>
      <c r="E111" s="303">
        <v>6094</v>
      </c>
      <c r="F111" s="742"/>
      <c r="G111" s="35" t="s">
        <v>1799</v>
      </c>
      <c r="H111" s="34"/>
      <c r="I111" s="35" t="s">
        <v>1799</v>
      </c>
      <c r="J111" s="34"/>
      <c r="K111" s="34"/>
      <c r="L111" s="35"/>
      <c r="M111" s="35" t="s">
        <v>1799</v>
      </c>
      <c r="N111" s="34"/>
      <c r="O111" s="36"/>
    </row>
    <row r="112" spans="1:15" s="142" customFormat="1" ht="51" customHeight="1" x14ac:dyDescent="0.2">
      <c r="A112" s="309" t="s">
        <v>2868</v>
      </c>
      <c r="B112" s="34" t="s">
        <v>125</v>
      </c>
      <c r="C112" s="310" t="s">
        <v>5240</v>
      </c>
      <c r="D112" s="210">
        <v>1650</v>
      </c>
      <c r="E112" s="303">
        <v>6118</v>
      </c>
      <c r="F112" s="308">
        <v>40693</v>
      </c>
      <c r="G112" s="35" t="s">
        <v>1799</v>
      </c>
      <c r="H112" s="34"/>
      <c r="I112" s="35" t="s">
        <v>1799</v>
      </c>
      <c r="J112" s="34"/>
      <c r="K112" s="34"/>
      <c r="L112" s="35"/>
      <c r="M112" s="35" t="s">
        <v>1799</v>
      </c>
      <c r="N112" s="34"/>
      <c r="O112" s="36"/>
    </row>
    <row r="113" spans="1:15" s="142" customFormat="1" ht="51" customHeight="1" x14ac:dyDescent="0.2">
      <c r="A113" s="309" t="s">
        <v>2869</v>
      </c>
      <c r="B113" s="34" t="s">
        <v>126</v>
      </c>
      <c r="C113" s="310" t="s">
        <v>5241</v>
      </c>
      <c r="D113" s="210">
        <v>1600</v>
      </c>
      <c r="E113" s="303">
        <v>6135</v>
      </c>
      <c r="F113" s="308">
        <v>40715</v>
      </c>
      <c r="G113" s="35"/>
      <c r="H113" s="35" t="s">
        <v>1799</v>
      </c>
      <c r="I113" s="35" t="s">
        <v>1799</v>
      </c>
      <c r="J113" s="34"/>
      <c r="K113" s="34"/>
      <c r="L113" s="35"/>
      <c r="M113" s="35" t="s">
        <v>1799</v>
      </c>
      <c r="N113" s="34"/>
      <c r="O113" s="36" t="s">
        <v>4476</v>
      </c>
    </row>
    <row r="114" spans="1:15" s="142" customFormat="1" ht="51" customHeight="1" x14ac:dyDescent="0.2">
      <c r="A114" s="309" t="s">
        <v>2870</v>
      </c>
      <c r="B114" s="34" t="s">
        <v>101</v>
      </c>
      <c r="C114" s="310" t="s">
        <v>5242</v>
      </c>
      <c r="D114" s="210">
        <v>3955</v>
      </c>
      <c r="E114" s="303">
        <v>6134</v>
      </c>
      <c r="F114" s="308">
        <v>40715</v>
      </c>
      <c r="G114" s="35" t="s">
        <v>1799</v>
      </c>
      <c r="H114" s="34"/>
      <c r="I114" s="35" t="s">
        <v>1799</v>
      </c>
      <c r="J114" s="34"/>
      <c r="K114" s="34"/>
      <c r="L114" s="35" t="s">
        <v>1799</v>
      </c>
      <c r="M114" s="35"/>
      <c r="N114" s="34"/>
      <c r="O114" s="36"/>
    </row>
    <row r="115" spans="1:15" s="142" customFormat="1" ht="51" customHeight="1" x14ac:dyDescent="0.2">
      <c r="A115" s="743" t="s">
        <v>2871</v>
      </c>
      <c r="B115" s="34" t="s">
        <v>127</v>
      </c>
      <c r="C115" s="752" t="s">
        <v>3557</v>
      </c>
      <c r="D115" s="210">
        <v>3185.5</v>
      </c>
      <c r="E115" s="198" t="s">
        <v>207</v>
      </c>
      <c r="F115" s="308">
        <v>40744</v>
      </c>
      <c r="G115" s="35" t="s">
        <v>1799</v>
      </c>
      <c r="H115" s="34"/>
      <c r="I115" s="35" t="s">
        <v>1799</v>
      </c>
      <c r="J115" s="34"/>
      <c r="K115" s="34"/>
      <c r="L115" s="35" t="s">
        <v>1799</v>
      </c>
      <c r="M115" s="35"/>
      <c r="N115" s="34"/>
      <c r="O115" s="36"/>
    </row>
    <row r="116" spans="1:15" s="142" customFormat="1" ht="51" customHeight="1" x14ac:dyDescent="0.2">
      <c r="A116" s="743"/>
      <c r="B116" s="34" t="s">
        <v>128</v>
      </c>
      <c r="C116" s="752"/>
      <c r="D116" s="210">
        <v>2800.6</v>
      </c>
      <c r="E116" s="198" t="s">
        <v>208</v>
      </c>
      <c r="F116" s="308">
        <v>40744</v>
      </c>
      <c r="G116" s="35" t="s">
        <v>1799</v>
      </c>
      <c r="H116" s="34"/>
      <c r="I116" s="35" t="s">
        <v>1799</v>
      </c>
      <c r="J116" s="34"/>
      <c r="K116" s="34"/>
      <c r="L116" s="35"/>
      <c r="M116" s="35" t="s">
        <v>1799</v>
      </c>
      <c r="N116" s="34"/>
      <c r="O116" s="36"/>
    </row>
    <row r="117" spans="1:15" s="142" customFormat="1" ht="51" customHeight="1" x14ac:dyDescent="0.2">
      <c r="A117" s="309" t="s">
        <v>2872</v>
      </c>
      <c r="B117" s="34" t="s">
        <v>129</v>
      </c>
      <c r="C117" s="310" t="s">
        <v>3867</v>
      </c>
      <c r="D117" s="210">
        <v>8700</v>
      </c>
      <c r="E117" s="303">
        <v>6155</v>
      </c>
      <c r="F117" s="308">
        <v>40742</v>
      </c>
      <c r="G117" s="35" t="s">
        <v>1799</v>
      </c>
      <c r="H117" s="34"/>
      <c r="I117" s="35" t="s">
        <v>1799</v>
      </c>
      <c r="J117" s="34"/>
      <c r="K117" s="34"/>
      <c r="L117" s="35"/>
      <c r="M117" s="35" t="s">
        <v>1799</v>
      </c>
      <c r="N117" s="34"/>
      <c r="O117" s="36"/>
    </row>
    <row r="118" spans="1:15" s="142" customFormat="1" ht="51" customHeight="1" x14ac:dyDescent="0.2">
      <c r="A118" s="743" t="s">
        <v>2873</v>
      </c>
      <c r="B118" s="34" t="s">
        <v>83</v>
      </c>
      <c r="C118" s="752" t="s">
        <v>5243</v>
      </c>
      <c r="D118" s="210">
        <v>254.25</v>
      </c>
      <c r="E118" s="303">
        <v>6116</v>
      </c>
      <c r="F118" s="742">
        <v>40690</v>
      </c>
      <c r="G118" s="35" t="s">
        <v>1799</v>
      </c>
      <c r="H118" s="34"/>
      <c r="I118" s="35" t="s">
        <v>1799</v>
      </c>
      <c r="J118" s="34"/>
      <c r="K118" s="34"/>
      <c r="L118" s="35"/>
      <c r="M118" s="35" t="s">
        <v>1799</v>
      </c>
      <c r="N118" s="34"/>
      <c r="O118" s="36"/>
    </row>
    <row r="119" spans="1:15" s="142" customFormat="1" ht="51" customHeight="1" x14ac:dyDescent="0.2">
      <c r="A119" s="743"/>
      <c r="B119" s="34" t="s">
        <v>67</v>
      </c>
      <c r="C119" s="752"/>
      <c r="D119" s="210">
        <v>254.25</v>
      </c>
      <c r="E119" s="303">
        <v>6117</v>
      </c>
      <c r="F119" s="742"/>
      <c r="G119" s="35" t="s">
        <v>1799</v>
      </c>
      <c r="H119" s="34"/>
      <c r="I119" s="35" t="s">
        <v>1799</v>
      </c>
      <c r="J119" s="34"/>
      <c r="K119" s="34"/>
      <c r="L119" s="35" t="s">
        <v>1799</v>
      </c>
      <c r="M119" s="35"/>
      <c r="N119" s="34"/>
      <c r="O119" s="36"/>
    </row>
    <row r="120" spans="1:15" s="142" customFormat="1" ht="51" customHeight="1" x14ac:dyDescent="0.2">
      <c r="A120" s="309" t="s">
        <v>2874</v>
      </c>
      <c r="B120" s="34" t="s">
        <v>94</v>
      </c>
      <c r="C120" s="310" t="s">
        <v>5244</v>
      </c>
      <c r="D120" s="210">
        <v>500</v>
      </c>
      <c r="E120" s="303">
        <v>6123</v>
      </c>
      <c r="F120" s="308">
        <v>40700</v>
      </c>
      <c r="G120" s="35" t="s">
        <v>1799</v>
      </c>
      <c r="H120" s="34"/>
      <c r="I120" s="35" t="s">
        <v>1799</v>
      </c>
      <c r="J120" s="34"/>
      <c r="K120" s="34"/>
      <c r="L120" s="35" t="s">
        <v>1799</v>
      </c>
      <c r="M120" s="35"/>
      <c r="N120" s="34"/>
      <c r="O120" s="36"/>
    </row>
    <row r="121" spans="1:15" s="142" customFormat="1" ht="93" customHeight="1" x14ac:dyDescent="0.2">
      <c r="A121" s="309" t="s">
        <v>2875</v>
      </c>
      <c r="B121" s="34" t="s">
        <v>130</v>
      </c>
      <c r="C121" s="310" t="s">
        <v>3558</v>
      </c>
      <c r="D121" s="210">
        <v>1108.53</v>
      </c>
      <c r="E121" s="303" t="s">
        <v>209</v>
      </c>
      <c r="F121" s="308">
        <v>40738</v>
      </c>
      <c r="G121" s="35" t="s">
        <v>1799</v>
      </c>
      <c r="H121" s="34"/>
      <c r="I121" s="35" t="s">
        <v>1799</v>
      </c>
      <c r="J121" s="34"/>
      <c r="K121" s="34"/>
      <c r="L121" s="35" t="s">
        <v>1799</v>
      </c>
      <c r="M121" s="35"/>
      <c r="N121" s="34"/>
      <c r="O121" s="36"/>
    </row>
    <row r="122" spans="1:15" s="142" customFormat="1" ht="93" customHeight="1" x14ac:dyDescent="0.2">
      <c r="A122" s="309" t="s">
        <v>2876</v>
      </c>
      <c r="B122" s="34" t="s">
        <v>83</v>
      </c>
      <c r="C122" s="310" t="s">
        <v>5245</v>
      </c>
      <c r="D122" s="210">
        <v>1233.96</v>
      </c>
      <c r="E122" s="303">
        <v>6122</v>
      </c>
      <c r="F122" s="308">
        <v>40697</v>
      </c>
      <c r="G122" s="35" t="s">
        <v>1799</v>
      </c>
      <c r="H122" s="34"/>
      <c r="I122" s="35" t="s">
        <v>1799</v>
      </c>
      <c r="J122" s="34"/>
      <c r="K122" s="34"/>
      <c r="L122" s="35" t="s">
        <v>1799</v>
      </c>
      <c r="M122" s="35"/>
      <c r="N122" s="34"/>
      <c r="O122" s="36"/>
    </row>
    <row r="123" spans="1:15" s="142" customFormat="1" ht="51" customHeight="1" x14ac:dyDescent="0.2">
      <c r="A123" s="743" t="s">
        <v>2877</v>
      </c>
      <c r="B123" s="34" t="s">
        <v>131</v>
      </c>
      <c r="C123" s="752" t="s">
        <v>5246</v>
      </c>
      <c r="D123" s="210">
        <v>2670</v>
      </c>
      <c r="E123" s="303">
        <v>6152</v>
      </c>
      <c r="F123" s="742">
        <v>40739</v>
      </c>
      <c r="G123" s="35" t="s">
        <v>1799</v>
      </c>
      <c r="H123" s="34"/>
      <c r="I123" s="35" t="s">
        <v>1799</v>
      </c>
      <c r="J123" s="34"/>
      <c r="K123" s="34"/>
      <c r="L123" s="35" t="s">
        <v>1799</v>
      </c>
      <c r="M123" s="35"/>
      <c r="N123" s="34"/>
      <c r="O123" s="36"/>
    </row>
    <row r="124" spans="1:15" s="142" customFormat="1" ht="51" customHeight="1" x14ac:dyDescent="0.2">
      <c r="A124" s="743"/>
      <c r="B124" s="34" t="s">
        <v>132</v>
      </c>
      <c r="C124" s="752"/>
      <c r="D124" s="210">
        <v>1400</v>
      </c>
      <c r="E124" s="303">
        <v>6153</v>
      </c>
      <c r="F124" s="742"/>
      <c r="G124" s="35" t="s">
        <v>1799</v>
      </c>
      <c r="H124" s="34"/>
      <c r="I124" s="35" t="s">
        <v>1799</v>
      </c>
      <c r="J124" s="34"/>
      <c r="K124" s="34"/>
      <c r="L124" s="35" t="s">
        <v>1799</v>
      </c>
      <c r="M124" s="35"/>
      <c r="N124" s="34"/>
      <c r="O124" s="36"/>
    </row>
    <row r="125" spans="1:15" s="142" customFormat="1" ht="51" customHeight="1" x14ac:dyDescent="0.2">
      <c r="A125" s="743"/>
      <c r="B125" s="34" t="s">
        <v>133</v>
      </c>
      <c r="C125" s="752"/>
      <c r="D125" s="210">
        <v>1482</v>
      </c>
      <c r="E125" s="303">
        <v>6154</v>
      </c>
      <c r="F125" s="742"/>
      <c r="G125" s="35" t="s">
        <v>1799</v>
      </c>
      <c r="H125" s="34"/>
      <c r="I125" s="35" t="s">
        <v>1799</v>
      </c>
      <c r="J125" s="34"/>
      <c r="K125" s="34"/>
      <c r="L125" s="35" t="s">
        <v>1799</v>
      </c>
      <c r="M125" s="35"/>
      <c r="N125" s="34"/>
      <c r="O125" s="36"/>
    </row>
    <row r="126" spans="1:15" s="142" customFormat="1" ht="51" customHeight="1" x14ac:dyDescent="0.2">
      <c r="A126" s="743"/>
      <c r="B126" s="34" t="s">
        <v>134</v>
      </c>
      <c r="C126" s="752"/>
      <c r="D126" s="210">
        <v>140</v>
      </c>
      <c r="E126" s="303">
        <v>6151</v>
      </c>
      <c r="F126" s="742"/>
      <c r="G126" s="35" t="s">
        <v>1799</v>
      </c>
      <c r="H126" s="34"/>
      <c r="I126" s="35" t="s">
        <v>1799</v>
      </c>
      <c r="J126" s="34"/>
      <c r="K126" s="34"/>
      <c r="L126" s="35" t="s">
        <v>1799</v>
      </c>
      <c r="M126" s="35"/>
      <c r="N126" s="34"/>
      <c r="O126" s="36"/>
    </row>
    <row r="127" spans="1:15" s="142" customFormat="1" ht="33" customHeight="1" x14ac:dyDescent="0.2">
      <c r="A127" s="743" t="s">
        <v>2878</v>
      </c>
      <c r="B127" s="34" t="s">
        <v>135</v>
      </c>
      <c r="C127" s="752" t="s">
        <v>5247</v>
      </c>
      <c r="D127" s="210">
        <v>3601.51</v>
      </c>
      <c r="E127" s="303">
        <v>6143</v>
      </c>
      <c r="F127" s="742">
        <v>40722</v>
      </c>
      <c r="G127" s="35" t="s">
        <v>1799</v>
      </c>
      <c r="H127" s="34"/>
      <c r="I127" s="35" t="s">
        <v>1799</v>
      </c>
      <c r="J127" s="34"/>
      <c r="K127" s="34"/>
      <c r="L127" s="35" t="s">
        <v>1799</v>
      </c>
      <c r="M127" s="35"/>
      <c r="N127" s="34"/>
      <c r="O127" s="36"/>
    </row>
    <row r="128" spans="1:15" s="142" customFormat="1" ht="33" customHeight="1" x14ac:dyDescent="0.2">
      <c r="A128" s="743"/>
      <c r="B128" s="34" t="s">
        <v>75</v>
      </c>
      <c r="C128" s="752"/>
      <c r="D128" s="210">
        <v>5655.61</v>
      </c>
      <c r="E128" s="303">
        <v>6139</v>
      </c>
      <c r="F128" s="742"/>
      <c r="G128" s="35" t="s">
        <v>1799</v>
      </c>
      <c r="H128" s="34"/>
      <c r="I128" s="35" t="s">
        <v>1799</v>
      </c>
      <c r="J128" s="34"/>
      <c r="K128" s="34"/>
      <c r="L128" s="35" t="s">
        <v>1799</v>
      </c>
      <c r="M128" s="35"/>
      <c r="N128" s="34"/>
      <c r="O128" s="36"/>
    </row>
    <row r="129" spans="1:15" s="142" customFormat="1" ht="33" customHeight="1" x14ac:dyDescent="0.2">
      <c r="A129" s="743"/>
      <c r="B129" s="34" t="s">
        <v>136</v>
      </c>
      <c r="C129" s="752"/>
      <c r="D129" s="210">
        <v>54.45</v>
      </c>
      <c r="E129" s="303">
        <v>6141</v>
      </c>
      <c r="F129" s="742"/>
      <c r="G129" s="35" t="s">
        <v>1799</v>
      </c>
      <c r="H129" s="34"/>
      <c r="I129" s="35" t="s">
        <v>1799</v>
      </c>
      <c r="J129" s="34"/>
      <c r="K129" s="34"/>
      <c r="L129" s="35" t="s">
        <v>1799</v>
      </c>
      <c r="M129" s="35"/>
      <c r="N129" s="34"/>
      <c r="O129" s="36"/>
    </row>
    <row r="130" spans="1:15" s="142" customFormat="1" ht="33" customHeight="1" x14ac:dyDescent="0.2">
      <c r="A130" s="743"/>
      <c r="B130" s="34" t="s">
        <v>54</v>
      </c>
      <c r="C130" s="752"/>
      <c r="D130" s="210">
        <v>246</v>
      </c>
      <c r="E130" s="303">
        <v>6140</v>
      </c>
      <c r="F130" s="742"/>
      <c r="G130" s="35" t="s">
        <v>1799</v>
      </c>
      <c r="H130" s="34"/>
      <c r="I130" s="35" t="s">
        <v>1799</v>
      </c>
      <c r="J130" s="34"/>
      <c r="K130" s="34"/>
      <c r="L130" s="35"/>
      <c r="M130" s="35" t="s">
        <v>1799</v>
      </c>
      <c r="N130" s="34"/>
      <c r="O130" s="36"/>
    </row>
    <row r="131" spans="1:15" s="142" customFormat="1" ht="33" customHeight="1" x14ac:dyDescent="0.2">
      <c r="A131" s="743"/>
      <c r="B131" s="34" t="s">
        <v>137</v>
      </c>
      <c r="C131" s="752"/>
      <c r="D131" s="210">
        <v>4230.72</v>
      </c>
      <c r="E131" s="303">
        <v>6142</v>
      </c>
      <c r="F131" s="742"/>
      <c r="G131" s="35" t="s">
        <v>1799</v>
      </c>
      <c r="H131" s="34"/>
      <c r="I131" s="35" t="s">
        <v>1799</v>
      </c>
      <c r="J131" s="34"/>
      <c r="K131" s="34"/>
      <c r="L131" s="35"/>
      <c r="M131" s="35" t="s">
        <v>1799</v>
      </c>
      <c r="N131" s="34"/>
      <c r="O131" s="36"/>
    </row>
    <row r="132" spans="1:15" s="142" customFormat="1" ht="51" customHeight="1" x14ac:dyDescent="0.2">
      <c r="A132" s="309" t="s">
        <v>2879</v>
      </c>
      <c r="B132" s="34" t="s">
        <v>97</v>
      </c>
      <c r="C132" s="310" t="s">
        <v>5248</v>
      </c>
      <c r="D132" s="210">
        <v>1469.88</v>
      </c>
      <c r="E132" s="303">
        <v>6129</v>
      </c>
      <c r="F132" s="308">
        <v>40710</v>
      </c>
      <c r="G132" s="35" t="s">
        <v>1799</v>
      </c>
      <c r="H132" s="34"/>
      <c r="I132" s="35" t="s">
        <v>1799</v>
      </c>
      <c r="J132" s="34"/>
      <c r="K132" s="34"/>
      <c r="L132" s="35"/>
      <c r="M132" s="35" t="s">
        <v>1799</v>
      </c>
      <c r="N132" s="34"/>
      <c r="O132" s="36"/>
    </row>
    <row r="133" spans="1:15" s="142" customFormat="1" ht="51" customHeight="1" x14ac:dyDescent="0.2">
      <c r="A133" s="743" t="s">
        <v>2880</v>
      </c>
      <c r="B133" s="34" t="s">
        <v>83</v>
      </c>
      <c r="C133" s="752" t="s">
        <v>5249</v>
      </c>
      <c r="D133" s="210">
        <v>162.72</v>
      </c>
      <c r="E133" s="303">
        <v>6125</v>
      </c>
      <c r="F133" s="742">
        <v>40703</v>
      </c>
      <c r="G133" s="35" t="s">
        <v>1799</v>
      </c>
      <c r="H133" s="34"/>
      <c r="I133" s="35" t="s">
        <v>1799</v>
      </c>
      <c r="J133" s="34"/>
      <c r="K133" s="34"/>
      <c r="L133" s="35"/>
      <c r="M133" s="35" t="s">
        <v>1799</v>
      </c>
      <c r="N133" s="34"/>
      <c r="O133" s="36"/>
    </row>
    <row r="134" spans="1:15" s="142" customFormat="1" ht="51" customHeight="1" x14ac:dyDescent="0.2">
      <c r="A134" s="743"/>
      <c r="B134" s="34" t="s">
        <v>67</v>
      </c>
      <c r="C134" s="752"/>
      <c r="D134" s="210">
        <v>162.72</v>
      </c>
      <c r="E134" s="303">
        <v>6124</v>
      </c>
      <c r="F134" s="742"/>
      <c r="G134" s="35" t="s">
        <v>1799</v>
      </c>
      <c r="H134" s="34"/>
      <c r="I134" s="35" t="s">
        <v>1799</v>
      </c>
      <c r="J134" s="34"/>
      <c r="K134" s="34"/>
      <c r="L134" s="35"/>
      <c r="M134" s="35" t="s">
        <v>1799</v>
      </c>
      <c r="N134" s="34"/>
      <c r="O134" s="36"/>
    </row>
    <row r="135" spans="1:15" s="142" customFormat="1" ht="51" customHeight="1" x14ac:dyDescent="0.2">
      <c r="A135" s="309" t="s">
        <v>2881</v>
      </c>
      <c r="B135" s="34" t="s">
        <v>138</v>
      </c>
      <c r="C135" s="310" t="s">
        <v>5271</v>
      </c>
      <c r="D135" s="210">
        <v>587.6</v>
      </c>
      <c r="E135" s="303">
        <v>6136</v>
      </c>
      <c r="F135" s="308">
        <v>40716</v>
      </c>
      <c r="G135" s="35" t="s">
        <v>1799</v>
      </c>
      <c r="H135" s="34"/>
      <c r="I135" s="35" t="s">
        <v>1799</v>
      </c>
      <c r="J135" s="34"/>
      <c r="K135" s="34"/>
      <c r="L135" s="35" t="s">
        <v>1799</v>
      </c>
      <c r="M135" s="35"/>
      <c r="N135" s="34"/>
      <c r="O135" s="36"/>
    </row>
    <row r="136" spans="1:15" s="142" customFormat="1" ht="51" customHeight="1" x14ac:dyDescent="0.2">
      <c r="A136" s="743" t="s">
        <v>2882</v>
      </c>
      <c r="B136" s="34" t="s">
        <v>80</v>
      </c>
      <c r="C136" s="752" t="s">
        <v>5250</v>
      </c>
      <c r="D136" s="210">
        <v>949.2</v>
      </c>
      <c r="E136" s="303">
        <v>6159</v>
      </c>
      <c r="F136" s="308">
        <v>40742</v>
      </c>
      <c r="G136" s="35" t="s">
        <v>1799</v>
      </c>
      <c r="H136" s="34"/>
      <c r="I136" s="35" t="s">
        <v>1799</v>
      </c>
      <c r="J136" s="34"/>
      <c r="K136" s="34"/>
      <c r="L136" s="35" t="s">
        <v>1799</v>
      </c>
      <c r="M136" s="35"/>
      <c r="N136" s="34"/>
      <c r="O136" s="36"/>
    </row>
    <row r="137" spans="1:15" s="142" customFormat="1" ht="51" customHeight="1" x14ac:dyDescent="0.2">
      <c r="A137" s="743"/>
      <c r="B137" s="34" t="s">
        <v>139</v>
      </c>
      <c r="C137" s="752"/>
      <c r="D137" s="210">
        <v>1882</v>
      </c>
      <c r="E137" s="303">
        <v>6157</v>
      </c>
      <c r="F137" s="308">
        <v>40742</v>
      </c>
      <c r="G137" s="35" t="s">
        <v>1799</v>
      </c>
      <c r="H137" s="34"/>
      <c r="I137" s="35" t="s">
        <v>1799</v>
      </c>
      <c r="J137" s="34"/>
      <c r="K137" s="34"/>
      <c r="L137" s="35" t="s">
        <v>1799</v>
      </c>
      <c r="M137" s="35"/>
      <c r="N137" s="34"/>
      <c r="O137" s="36"/>
    </row>
    <row r="138" spans="1:15" s="142" customFormat="1" ht="51" customHeight="1" x14ac:dyDescent="0.2">
      <c r="A138" s="743"/>
      <c r="B138" s="34" t="s">
        <v>140</v>
      </c>
      <c r="C138" s="752"/>
      <c r="D138" s="210">
        <v>401.62</v>
      </c>
      <c r="E138" s="303">
        <v>6158</v>
      </c>
      <c r="F138" s="308">
        <v>40742</v>
      </c>
      <c r="G138" s="35" t="s">
        <v>1799</v>
      </c>
      <c r="H138" s="34"/>
      <c r="I138" s="35" t="s">
        <v>1799</v>
      </c>
      <c r="J138" s="34"/>
      <c r="K138" s="34"/>
      <c r="L138" s="35" t="s">
        <v>1799</v>
      </c>
      <c r="M138" s="35"/>
      <c r="N138" s="34"/>
      <c r="O138" s="36"/>
    </row>
    <row r="139" spans="1:15" s="142" customFormat="1" ht="51" customHeight="1" x14ac:dyDescent="0.2">
      <c r="A139" s="743"/>
      <c r="B139" s="34" t="s">
        <v>141</v>
      </c>
      <c r="C139" s="752"/>
      <c r="D139" s="210">
        <v>7660</v>
      </c>
      <c r="E139" s="303">
        <v>6156</v>
      </c>
      <c r="F139" s="308">
        <v>40742</v>
      </c>
      <c r="G139" s="35" t="s">
        <v>1799</v>
      </c>
      <c r="H139" s="34"/>
      <c r="I139" s="35" t="s">
        <v>1799</v>
      </c>
      <c r="J139" s="34"/>
      <c r="K139" s="34"/>
      <c r="L139" s="35" t="s">
        <v>1799</v>
      </c>
      <c r="M139" s="35"/>
      <c r="N139" s="34"/>
      <c r="O139" s="36"/>
    </row>
    <row r="140" spans="1:15" s="142" customFormat="1" ht="51" customHeight="1" x14ac:dyDescent="0.2">
      <c r="A140" s="743" t="s">
        <v>2883</v>
      </c>
      <c r="B140" s="34" t="s">
        <v>142</v>
      </c>
      <c r="C140" s="752" t="s">
        <v>3868</v>
      </c>
      <c r="D140" s="210">
        <v>5966.6100000000006</v>
      </c>
      <c r="E140" s="303">
        <v>6200</v>
      </c>
      <c r="F140" s="308">
        <v>40771</v>
      </c>
      <c r="G140" s="35" t="s">
        <v>1799</v>
      </c>
      <c r="H140" s="34"/>
      <c r="I140" s="35" t="s">
        <v>1799</v>
      </c>
      <c r="J140" s="34"/>
      <c r="K140" s="34"/>
      <c r="L140" s="35" t="s">
        <v>1799</v>
      </c>
      <c r="M140" s="35"/>
      <c r="N140" s="34"/>
      <c r="O140" s="36"/>
    </row>
    <row r="141" spans="1:15" s="142" customFormat="1" ht="51" customHeight="1" x14ac:dyDescent="0.2">
      <c r="A141" s="743"/>
      <c r="B141" s="34" t="s">
        <v>77</v>
      </c>
      <c r="C141" s="752"/>
      <c r="D141" s="210">
        <v>1905.76</v>
      </c>
      <c r="E141" s="303">
        <v>6199</v>
      </c>
      <c r="F141" s="308">
        <v>40771</v>
      </c>
      <c r="G141" s="35" t="s">
        <v>1799</v>
      </c>
      <c r="H141" s="34"/>
      <c r="I141" s="35" t="s">
        <v>1799</v>
      </c>
      <c r="J141" s="34"/>
      <c r="K141" s="34"/>
      <c r="L141" s="35"/>
      <c r="M141" s="35" t="s">
        <v>1799</v>
      </c>
      <c r="N141" s="34"/>
      <c r="O141" s="36"/>
    </row>
    <row r="142" spans="1:15" s="142" customFormat="1" ht="51" customHeight="1" x14ac:dyDescent="0.2">
      <c r="A142" s="743"/>
      <c r="B142" s="34" t="s">
        <v>9</v>
      </c>
      <c r="C142" s="752"/>
      <c r="D142" s="210">
        <v>7503.41</v>
      </c>
      <c r="E142" s="303">
        <v>6198</v>
      </c>
      <c r="F142" s="308">
        <v>40771</v>
      </c>
      <c r="G142" s="35" t="s">
        <v>1799</v>
      </c>
      <c r="H142" s="34"/>
      <c r="I142" s="35" t="s">
        <v>1799</v>
      </c>
      <c r="J142" s="34"/>
      <c r="K142" s="34"/>
      <c r="L142" s="35"/>
      <c r="M142" s="35" t="s">
        <v>1799</v>
      </c>
      <c r="N142" s="34"/>
      <c r="O142" s="36"/>
    </row>
    <row r="143" spans="1:15" s="142" customFormat="1" ht="51" customHeight="1" x14ac:dyDescent="0.2">
      <c r="A143" s="743"/>
      <c r="B143" s="34" t="s">
        <v>54</v>
      </c>
      <c r="C143" s="752"/>
      <c r="D143" s="210">
        <v>4821.71</v>
      </c>
      <c r="E143" s="303">
        <v>6197</v>
      </c>
      <c r="F143" s="308">
        <v>40771</v>
      </c>
      <c r="G143" s="35" t="s">
        <v>1799</v>
      </c>
      <c r="H143" s="34"/>
      <c r="I143" s="35" t="s">
        <v>1799</v>
      </c>
      <c r="J143" s="34"/>
      <c r="K143" s="34"/>
      <c r="L143" s="35"/>
      <c r="M143" s="35" t="s">
        <v>1799</v>
      </c>
      <c r="N143" s="34"/>
      <c r="O143" s="36"/>
    </row>
    <row r="144" spans="1:15" s="142" customFormat="1" ht="51" customHeight="1" x14ac:dyDescent="0.2">
      <c r="A144" s="743"/>
      <c r="B144" s="34" t="s">
        <v>75</v>
      </c>
      <c r="C144" s="752"/>
      <c r="D144" s="210">
        <v>1218</v>
      </c>
      <c r="E144" s="303">
        <v>6196</v>
      </c>
      <c r="F144" s="308">
        <v>40771</v>
      </c>
      <c r="G144" s="35" t="s">
        <v>1799</v>
      </c>
      <c r="H144" s="34"/>
      <c r="I144" s="35" t="s">
        <v>1799</v>
      </c>
      <c r="J144" s="34"/>
      <c r="K144" s="34"/>
      <c r="L144" s="35"/>
      <c r="M144" s="35" t="s">
        <v>1799</v>
      </c>
      <c r="N144" s="34"/>
      <c r="O144" s="36"/>
    </row>
    <row r="145" spans="1:15" s="142" customFormat="1" ht="51" customHeight="1" x14ac:dyDescent="0.2">
      <c r="A145" s="309" t="s">
        <v>2884</v>
      </c>
      <c r="B145" s="34" t="s">
        <v>138</v>
      </c>
      <c r="C145" s="310" t="s">
        <v>5251</v>
      </c>
      <c r="D145" s="210">
        <v>542.4</v>
      </c>
      <c r="E145" s="303">
        <v>6138</v>
      </c>
      <c r="F145" s="308">
        <v>40721</v>
      </c>
      <c r="G145" s="35" t="s">
        <v>1799</v>
      </c>
      <c r="H145" s="34"/>
      <c r="I145" s="35" t="s">
        <v>1799</v>
      </c>
      <c r="J145" s="34"/>
      <c r="K145" s="34"/>
      <c r="L145" s="35"/>
      <c r="M145" s="35" t="s">
        <v>1799</v>
      </c>
      <c r="N145" s="34"/>
      <c r="O145" s="36"/>
    </row>
    <row r="146" spans="1:15" s="142" customFormat="1" ht="51" customHeight="1" x14ac:dyDescent="0.2">
      <c r="A146" s="309" t="s">
        <v>2885</v>
      </c>
      <c r="B146" s="34" t="s">
        <v>143</v>
      </c>
      <c r="C146" s="310" t="s">
        <v>5252</v>
      </c>
      <c r="D146" s="210">
        <v>225</v>
      </c>
      <c r="E146" s="303">
        <v>6144</v>
      </c>
      <c r="F146" s="308">
        <v>40724</v>
      </c>
      <c r="G146" s="35" t="s">
        <v>1799</v>
      </c>
      <c r="H146" s="34"/>
      <c r="I146" s="35" t="s">
        <v>1799</v>
      </c>
      <c r="J146" s="34"/>
      <c r="K146" s="34"/>
      <c r="L146" s="35"/>
      <c r="M146" s="35" t="s">
        <v>1799</v>
      </c>
      <c r="N146" s="34"/>
      <c r="O146" s="36"/>
    </row>
    <row r="147" spans="1:15" s="142" customFormat="1" ht="51" customHeight="1" x14ac:dyDescent="0.2">
      <c r="A147" s="743" t="s">
        <v>2886</v>
      </c>
      <c r="B147" s="34" t="s">
        <v>4467</v>
      </c>
      <c r="C147" s="752" t="s">
        <v>5253</v>
      </c>
      <c r="D147" s="210">
        <v>1938.82</v>
      </c>
      <c r="E147" s="303">
        <v>6233</v>
      </c>
      <c r="F147" s="742">
        <v>40806</v>
      </c>
      <c r="G147" s="35"/>
      <c r="H147" s="34"/>
      <c r="I147" s="35"/>
      <c r="J147" s="34"/>
      <c r="K147" s="34"/>
      <c r="L147" s="35"/>
      <c r="M147" s="35"/>
      <c r="N147" s="35" t="s">
        <v>1799</v>
      </c>
      <c r="O147" s="36" t="s">
        <v>4468</v>
      </c>
    </row>
    <row r="148" spans="1:15" s="142" customFormat="1" ht="51" customHeight="1" x14ac:dyDescent="0.2">
      <c r="A148" s="743"/>
      <c r="B148" s="34" t="s">
        <v>144</v>
      </c>
      <c r="C148" s="752"/>
      <c r="D148" s="210">
        <v>3752</v>
      </c>
      <c r="E148" s="303">
        <v>6232</v>
      </c>
      <c r="F148" s="742"/>
      <c r="G148" s="35" t="s">
        <v>1799</v>
      </c>
      <c r="H148" s="34"/>
      <c r="I148" s="35" t="s">
        <v>1799</v>
      </c>
      <c r="J148" s="34"/>
      <c r="K148" s="34"/>
      <c r="L148" s="35" t="s">
        <v>1799</v>
      </c>
      <c r="M148" s="35"/>
      <c r="N148" s="34"/>
      <c r="O148" s="36"/>
    </row>
    <row r="149" spans="1:15" s="142" customFormat="1" ht="51" customHeight="1" x14ac:dyDescent="0.2">
      <c r="A149" s="743"/>
      <c r="B149" s="34" t="s">
        <v>145</v>
      </c>
      <c r="C149" s="752"/>
      <c r="D149" s="210">
        <v>6401.2</v>
      </c>
      <c r="E149" s="303">
        <v>6231</v>
      </c>
      <c r="F149" s="742"/>
      <c r="G149" s="35" t="s">
        <v>1799</v>
      </c>
      <c r="H149" s="34"/>
      <c r="I149" s="35" t="s">
        <v>1799</v>
      </c>
      <c r="J149" s="34"/>
      <c r="K149" s="34"/>
      <c r="L149" s="35" t="s">
        <v>1799</v>
      </c>
      <c r="M149" s="35"/>
      <c r="N149" s="34"/>
      <c r="O149" s="36"/>
    </row>
    <row r="150" spans="1:15" s="142" customFormat="1" ht="51" customHeight="1" x14ac:dyDescent="0.2">
      <c r="A150" s="743"/>
      <c r="B150" s="34" t="s">
        <v>145</v>
      </c>
      <c r="C150" s="752"/>
      <c r="D150" s="210">
        <v>1703</v>
      </c>
      <c r="E150" s="303">
        <v>6294</v>
      </c>
      <c r="F150" s="308">
        <v>40871</v>
      </c>
      <c r="G150" s="35" t="s">
        <v>1799</v>
      </c>
      <c r="H150" s="34"/>
      <c r="I150" s="35" t="s">
        <v>1799</v>
      </c>
      <c r="J150" s="34"/>
      <c r="K150" s="34"/>
      <c r="L150" s="35" t="s">
        <v>1799</v>
      </c>
      <c r="M150" s="35"/>
      <c r="N150" s="34"/>
      <c r="O150" s="36"/>
    </row>
    <row r="151" spans="1:15" s="142" customFormat="1" ht="51" customHeight="1" x14ac:dyDescent="0.2">
      <c r="A151" s="309" t="s">
        <v>2887</v>
      </c>
      <c r="B151" s="34" t="s">
        <v>146</v>
      </c>
      <c r="C151" s="310" t="s">
        <v>5254</v>
      </c>
      <c r="D151" s="210">
        <v>1704.16</v>
      </c>
      <c r="E151" s="303">
        <v>6137</v>
      </c>
      <c r="F151" s="308">
        <v>40721</v>
      </c>
      <c r="G151" s="35" t="s">
        <v>1799</v>
      </c>
      <c r="H151" s="34"/>
      <c r="I151" s="35" t="s">
        <v>1799</v>
      </c>
      <c r="J151" s="34"/>
      <c r="K151" s="34"/>
      <c r="L151" s="35" t="s">
        <v>1799</v>
      </c>
      <c r="M151" s="35"/>
      <c r="N151" s="34"/>
      <c r="O151" s="36"/>
    </row>
    <row r="152" spans="1:15" s="142" customFormat="1" ht="51" customHeight="1" x14ac:dyDescent="0.2">
      <c r="A152" s="743" t="s">
        <v>2888</v>
      </c>
      <c r="B152" s="34" t="s">
        <v>147</v>
      </c>
      <c r="C152" s="752" t="s">
        <v>5255</v>
      </c>
      <c r="D152" s="210">
        <v>180.65</v>
      </c>
      <c r="E152" s="303">
        <v>6165</v>
      </c>
      <c r="F152" s="742">
        <v>40745</v>
      </c>
      <c r="G152" s="290"/>
      <c r="H152" s="35" t="s">
        <v>1799</v>
      </c>
      <c r="I152" s="35" t="s">
        <v>1799</v>
      </c>
      <c r="J152" s="34"/>
      <c r="K152" s="34"/>
      <c r="L152" s="35"/>
      <c r="M152" s="35" t="s">
        <v>1799</v>
      </c>
      <c r="N152" s="34"/>
      <c r="O152" s="36" t="s">
        <v>4474</v>
      </c>
    </row>
    <row r="153" spans="1:15" s="142" customFormat="1" ht="51" customHeight="1" x14ac:dyDescent="0.2">
      <c r="A153" s="743"/>
      <c r="B153" s="34" t="s">
        <v>148</v>
      </c>
      <c r="C153" s="752"/>
      <c r="D153" s="210">
        <v>168</v>
      </c>
      <c r="E153" s="303">
        <v>6166</v>
      </c>
      <c r="F153" s="742"/>
      <c r="G153" s="35" t="s">
        <v>1799</v>
      </c>
      <c r="H153" s="34"/>
      <c r="I153" s="35" t="s">
        <v>1799</v>
      </c>
      <c r="J153" s="34"/>
      <c r="K153" s="34"/>
      <c r="L153" s="35"/>
      <c r="M153" s="35" t="s">
        <v>1799</v>
      </c>
      <c r="N153" s="34"/>
      <c r="O153" s="36"/>
    </row>
    <row r="154" spans="1:15" s="142" customFormat="1" ht="51" customHeight="1" x14ac:dyDescent="0.2">
      <c r="A154" s="743"/>
      <c r="B154" s="34" t="s">
        <v>149</v>
      </c>
      <c r="C154" s="752"/>
      <c r="D154" s="210">
        <v>1403.5</v>
      </c>
      <c r="E154" s="303">
        <v>6163</v>
      </c>
      <c r="F154" s="742"/>
      <c r="G154" s="35" t="s">
        <v>1799</v>
      </c>
      <c r="H154" s="34"/>
      <c r="I154" s="35" t="s">
        <v>1799</v>
      </c>
      <c r="J154" s="34"/>
      <c r="K154" s="34"/>
      <c r="L154" s="35"/>
      <c r="M154" s="35" t="s">
        <v>1799</v>
      </c>
      <c r="N154" s="34"/>
      <c r="O154" s="36"/>
    </row>
    <row r="155" spans="1:15" s="142" customFormat="1" ht="51" customHeight="1" x14ac:dyDescent="0.2">
      <c r="A155" s="743"/>
      <c r="B155" s="34" t="s">
        <v>137</v>
      </c>
      <c r="C155" s="752"/>
      <c r="D155" s="210">
        <v>1835</v>
      </c>
      <c r="E155" s="303">
        <v>6167</v>
      </c>
      <c r="F155" s="742"/>
      <c r="G155" s="35" t="s">
        <v>1799</v>
      </c>
      <c r="H155" s="34"/>
      <c r="I155" s="35" t="s">
        <v>1799</v>
      </c>
      <c r="J155" s="34"/>
      <c r="K155" s="34"/>
      <c r="L155" s="35"/>
      <c r="M155" s="35" t="s">
        <v>1799</v>
      </c>
      <c r="N155" s="34"/>
      <c r="O155" s="36"/>
    </row>
    <row r="156" spans="1:15" s="142" customFormat="1" ht="51" customHeight="1" x14ac:dyDescent="0.2">
      <c r="A156" s="743"/>
      <c r="B156" s="34" t="s">
        <v>136</v>
      </c>
      <c r="C156" s="752"/>
      <c r="D156" s="210">
        <v>163.6</v>
      </c>
      <c r="E156" s="303">
        <v>6164</v>
      </c>
      <c r="F156" s="742"/>
      <c r="G156" s="35" t="s">
        <v>1799</v>
      </c>
      <c r="H156" s="34"/>
      <c r="I156" s="35" t="s">
        <v>1799</v>
      </c>
      <c r="J156" s="34"/>
      <c r="K156" s="34"/>
      <c r="L156" s="35"/>
      <c r="M156" s="35" t="s">
        <v>1799</v>
      </c>
      <c r="N156" s="34"/>
      <c r="O156" s="36"/>
    </row>
    <row r="157" spans="1:15" s="142" customFormat="1" ht="51" customHeight="1" x14ac:dyDescent="0.2">
      <c r="A157" s="743" t="s">
        <v>2889</v>
      </c>
      <c r="B157" s="34" t="s">
        <v>150</v>
      </c>
      <c r="C157" s="752" t="s">
        <v>5207</v>
      </c>
      <c r="D157" s="210">
        <v>1123.2</v>
      </c>
      <c r="E157" s="303">
        <v>6170</v>
      </c>
      <c r="F157" s="742">
        <v>40745</v>
      </c>
      <c r="G157" s="35" t="s">
        <v>1799</v>
      </c>
      <c r="H157" s="34"/>
      <c r="I157" s="35" t="s">
        <v>1799</v>
      </c>
      <c r="J157" s="34"/>
      <c r="K157" s="34"/>
      <c r="L157" s="35"/>
      <c r="M157" s="35" t="s">
        <v>1799</v>
      </c>
      <c r="N157" s="34"/>
      <c r="O157" s="36"/>
    </row>
    <row r="158" spans="1:15" s="142" customFormat="1" ht="51" customHeight="1" x14ac:dyDescent="0.2">
      <c r="A158" s="743"/>
      <c r="B158" s="34" t="s">
        <v>71</v>
      </c>
      <c r="C158" s="752"/>
      <c r="D158" s="210">
        <v>1701.8</v>
      </c>
      <c r="E158" s="303">
        <v>6168</v>
      </c>
      <c r="F158" s="742"/>
      <c r="G158" s="35" t="s">
        <v>1799</v>
      </c>
      <c r="H158" s="34"/>
      <c r="I158" s="35" t="s">
        <v>1799</v>
      </c>
      <c r="J158" s="34"/>
      <c r="K158" s="34"/>
      <c r="L158" s="35" t="s">
        <v>1799</v>
      </c>
      <c r="M158" s="35"/>
      <c r="N158" s="34"/>
      <c r="O158" s="36"/>
    </row>
    <row r="159" spans="1:15" s="142" customFormat="1" ht="51" customHeight="1" x14ac:dyDescent="0.2">
      <c r="A159" s="743"/>
      <c r="B159" s="34" t="s">
        <v>74</v>
      </c>
      <c r="C159" s="752"/>
      <c r="D159" s="210">
        <v>564</v>
      </c>
      <c r="E159" s="303">
        <v>6169</v>
      </c>
      <c r="F159" s="742"/>
      <c r="G159" s="35" t="s">
        <v>1799</v>
      </c>
      <c r="H159" s="34"/>
      <c r="I159" s="35" t="s">
        <v>1799</v>
      </c>
      <c r="J159" s="34"/>
      <c r="K159" s="34"/>
      <c r="L159" s="35" t="s">
        <v>1799</v>
      </c>
      <c r="M159" s="35"/>
      <c r="N159" s="34"/>
      <c r="O159" s="36"/>
    </row>
    <row r="160" spans="1:15" s="142" customFormat="1" ht="51" customHeight="1" x14ac:dyDescent="0.2">
      <c r="A160" s="743" t="s">
        <v>2890</v>
      </c>
      <c r="B160" s="34" t="s">
        <v>74</v>
      </c>
      <c r="C160" s="752" t="s">
        <v>5198</v>
      </c>
      <c r="D160" s="210">
        <v>595</v>
      </c>
      <c r="E160" s="303">
        <v>6188</v>
      </c>
      <c r="F160" s="308">
        <v>40763</v>
      </c>
      <c r="G160" s="35" t="s">
        <v>1799</v>
      </c>
      <c r="H160" s="34"/>
      <c r="I160" s="35" t="s">
        <v>1799</v>
      </c>
      <c r="J160" s="34"/>
      <c r="K160" s="34"/>
      <c r="L160" s="35" t="s">
        <v>1799</v>
      </c>
      <c r="M160" s="35"/>
      <c r="N160" s="34"/>
      <c r="O160" s="36"/>
    </row>
    <row r="161" spans="1:15" s="142" customFormat="1" ht="51" customHeight="1" x14ac:dyDescent="0.2">
      <c r="A161" s="743"/>
      <c r="B161" s="34" t="s">
        <v>151</v>
      </c>
      <c r="C161" s="754"/>
      <c r="D161" s="210">
        <v>252</v>
      </c>
      <c r="E161" s="303">
        <v>6189</v>
      </c>
      <c r="F161" s="308">
        <v>40763</v>
      </c>
      <c r="G161" s="35" t="s">
        <v>1799</v>
      </c>
      <c r="H161" s="34"/>
      <c r="I161" s="35" t="s">
        <v>1799</v>
      </c>
      <c r="J161" s="34"/>
      <c r="K161" s="34"/>
      <c r="L161" s="35" t="s">
        <v>1799</v>
      </c>
      <c r="M161" s="35"/>
      <c r="N161" s="34"/>
      <c r="O161" s="36"/>
    </row>
    <row r="162" spans="1:15" s="142" customFormat="1" ht="51" customHeight="1" x14ac:dyDescent="0.2">
      <c r="A162" s="743"/>
      <c r="B162" s="34" t="s">
        <v>152</v>
      </c>
      <c r="C162" s="754"/>
      <c r="D162" s="210">
        <v>116.8</v>
      </c>
      <c r="E162" s="303">
        <v>6190</v>
      </c>
      <c r="F162" s="308">
        <v>40763</v>
      </c>
      <c r="G162" s="35" t="s">
        <v>1799</v>
      </c>
      <c r="H162" s="34"/>
      <c r="I162" s="35" t="s">
        <v>1799</v>
      </c>
      <c r="J162" s="34"/>
      <c r="K162" s="34"/>
      <c r="L162" s="35" t="s">
        <v>1799</v>
      </c>
      <c r="M162" s="35"/>
      <c r="N162" s="34"/>
      <c r="O162" s="36"/>
    </row>
    <row r="163" spans="1:15" s="142" customFormat="1" ht="51" customHeight="1" x14ac:dyDescent="0.2">
      <c r="A163" s="743"/>
      <c r="B163" s="34" t="s">
        <v>71</v>
      </c>
      <c r="C163" s="754"/>
      <c r="D163" s="210">
        <v>150.4</v>
      </c>
      <c r="E163" s="303">
        <v>6191</v>
      </c>
      <c r="F163" s="308">
        <v>40763</v>
      </c>
      <c r="G163" s="35" t="s">
        <v>1799</v>
      </c>
      <c r="H163" s="34"/>
      <c r="I163" s="35" t="s">
        <v>1799</v>
      </c>
      <c r="J163" s="34"/>
      <c r="K163" s="34"/>
      <c r="L163" s="35" t="s">
        <v>1799</v>
      </c>
      <c r="M163" s="35"/>
      <c r="N163" s="34"/>
      <c r="O163" s="36"/>
    </row>
    <row r="164" spans="1:15" s="142" customFormat="1" ht="51" customHeight="1" x14ac:dyDescent="0.2">
      <c r="A164" s="743"/>
      <c r="B164" s="34" t="s">
        <v>148</v>
      </c>
      <c r="C164" s="754"/>
      <c r="D164" s="210">
        <v>477.3</v>
      </c>
      <c r="E164" s="303">
        <v>6192</v>
      </c>
      <c r="F164" s="308">
        <v>40763</v>
      </c>
      <c r="G164" s="35" t="s">
        <v>1799</v>
      </c>
      <c r="H164" s="34"/>
      <c r="I164" s="35" t="s">
        <v>1799</v>
      </c>
      <c r="J164" s="34"/>
      <c r="K164" s="34"/>
      <c r="L164" s="35"/>
      <c r="M164" s="35" t="s">
        <v>1799</v>
      </c>
      <c r="N164" s="34"/>
      <c r="O164" s="36"/>
    </row>
    <row r="165" spans="1:15" s="142" customFormat="1" ht="51" customHeight="1" x14ac:dyDescent="0.2">
      <c r="A165" s="743" t="s">
        <v>2891</v>
      </c>
      <c r="B165" s="34" t="s">
        <v>100</v>
      </c>
      <c r="C165" s="752" t="s">
        <v>5256</v>
      </c>
      <c r="D165" s="210">
        <v>447.48</v>
      </c>
      <c r="E165" s="303">
        <v>6176</v>
      </c>
      <c r="F165" s="742">
        <v>40753</v>
      </c>
      <c r="G165" s="35" t="s">
        <v>1799</v>
      </c>
      <c r="H165" s="34"/>
      <c r="I165" s="35" t="s">
        <v>1799</v>
      </c>
      <c r="J165" s="34"/>
      <c r="K165" s="34"/>
      <c r="L165" s="35"/>
      <c r="M165" s="35" t="s">
        <v>1799</v>
      </c>
      <c r="N165" s="34"/>
      <c r="O165" s="36"/>
    </row>
    <row r="166" spans="1:15" s="142" customFormat="1" ht="51" customHeight="1" x14ac:dyDescent="0.2">
      <c r="A166" s="743"/>
      <c r="B166" s="34" t="s">
        <v>153</v>
      </c>
      <c r="C166" s="752"/>
      <c r="D166" s="210">
        <v>1029.5999999999999</v>
      </c>
      <c r="E166" s="303">
        <v>6175</v>
      </c>
      <c r="F166" s="742"/>
      <c r="G166" s="35" t="s">
        <v>1799</v>
      </c>
      <c r="H166" s="34"/>
      <c r="I166" s="35" t="s">
        <v>1799</v>
      </c>
      <c r="J166" s="34"/>
      <c r="K166" s="34"/>
      <c r="L166" s="35"/>
      <c r="M166" s="35" t="s">
        <v>1799</v>
      </c>
      <c r="N166" s="34"/>
      <c r="O166" s="36"/>
    </row>
    <row r="167" spans="1:15" s="142" customFormat="1" ht="51" customHeight="1" x14ac:dyDescent="0.2">
      <c r="A167" s="743"/>
      <c r="B167" s="34" t="s">
        <v>154</v>
      </c>
      <c r="C167" s="752"/>
      <c r="D167" s="210">
        <v>1228.5</v>
      </c>
      <c r="E167" s="303">
        <v>6178</v>
      </c>
      <c r="F167" s="742"/>
      <c r="G167" s="35" t="s">
        <v>1799</v>
      </c>
      <c r="H167" s="34"/>
      <c r="I167" s="35" t="s">
        <v>1799</v>
      </c>
      <c r="J167" s="34"/>
      <c r="K167" s="34"/>
      <c r="L167" s="35"/>
      <c r="M167" s="35" t="s">
        <v>1799</v>
      </c>
      <c r="N167" s="34"/>
      <c r="O167" s="36"/>
    </row>
    <row r="168" spans="1:15" s="142" customFormat="1" ht="51" customHeight="1" x14ac:dyDescent="0.2">
      <c r="A168" s="743"/>
      <c r="B168" s="34" t="s">
        <v>155</v>
      </c>
      <c r="C168" s="752"/>
      <c r="D168" s="210">
        <v>2587.1999999999998</v>
      </c>
      <c r="E168" s="303">
        <v>6177</v>
      </c>
      <c r="F168" s="742"/>
      <c r="G168" s="35" t="s">
        <v>1799</v>
      </c>
      <c r="H168" s="34"/>
      <c r="I168" s="35" t="s">
        <v>1799</v>
      </c>
      <c r="J168" s="34"/>
      <c r="K168" s="34"/>
      <c r="L168" s="35"/>
      <c r="M168" s="35" t="s">
        <v>1799</v>
      </c>
      <c r="N168" s="34"/>
      <c r="O168" s="36"/>
    </row>
    <row r="169" spans="1:15" s="142" customFormat="1" ht="51" customHeight="1" x14ac:dyDescent="0.2">
      <c r="A169" s="309" t="s">
        <v>2892</v>
      </c>
      <c r="B169" s="34" t="s">
        <v>153</v>
      </c>
      <c r="C169" s="310" t="s">
        <v>5257</v>
      </c>
      <c r="D169" s="210">
        <v>1075</v>
      </c>
      <c r="E169" s="303">
        <v>6148</v>
      </c>
      <c r="F169" s="308">
        <v>40736</v>
      </c>
      <c r="G169" s="35" t="s">
        <v>1799</v>
      </c>
      <c r="H169" s="34"/>
      <c r="I169" s="35" t="s">
        <v>1799</v>
      </c>
      <c r="J169" s="34"/>
      <c r="K169" s="34"/>
      <c r="L169" s="35" t="s">
        <v>1799</v>
      </c>
      <c r="M169" s="35"/>
      <c r="N169" s="34"/>
      <c r="O169" s="36"/>
    </row>
    <row r="170" spans="1:15" s="142" customFormat="1" ht="51" customHeight="1" x14ac:dyDescent="0.2">
      <c r="A170" s="743" t="s">
        <v>2893</v>
      </c>
      <c r="B170" s="34" t="s">
        <v>156</v>
      </c>
      <c r="C170" s="752" t="s">
        <v>5258</v>
      </c>
      <c r="D170" s="210">
        <v>1672.68</v>
      </c>
      <c r="E170" s="303">
        <v>6220</v>
      </c>
      <c r="F170" s="308">
        <v>40788</v>
      </c>
      <c r="G170" s="35" t="s">
        <v>1799</v>
      </c>
      <c r="H170" s="34"/>
      <c r="I170" s="35" t="s">
        <v>1799</v>
      </c>
      <c r="J170" s="34"/>
      <c r="K170" s="34"/>
      <c r="L170" s="35" t="s">
        <v>1799</v>
      </c>
      <c r="M170" s="35"/>
      <c r="N170" s="34"/>
      <c r="O170" s="36"/>
    </row>
    <row r="171" spans="1:15" s="142" customFormat="1" ht="51" customHeight="1" x14ac:dyDescent="0.2">
      <c r="A171" s="743"/>
      <c r="B171" s="34" t="s">
        <v>100</v>
      </c>
      <c r="C171" s="752"/>
      <c r="D171" s="210">
        <v>497.55</v>
      </c>
      <c r="E171" s="303">
        <v>6219</v>
      </c>
      <c r="F171" s="308">
        <v>40788</v>
      </c>
      <c r="G171" s="35" t="s">
        <v>1799</v>
      </c>
      <c r="H171" s="34"/>
      <c r="I171" s="35" t="s">
        <v>1799</v>
      </c>
      <c r="J171" s="34"/>
      <c r="K171" s="34"/>
      <c r="L171" s="35" t="s">
        <v>1799</v>
      </c>
      <c r="M171" s="35"/>
      <c r="N171" s="34"/>
      <c r="O171" s="36"/>
    </row>
    <row r="172" spans="1:15" s="142" customFormat="1" ht="51" customHeight="1" x14ac:dyDescent="0.2">
      <c r="A172" s="743"/>
      <c r="B172" s="34" t="s">
        <v>157</v>
      </c>
      <c r="C172" s="752"/>
      <c r="D172" s="210">
        <v>2579.38</v>
      </c>
      <c r="E172" s="303">
        <v>6218</v>
      </c>
      <c r="F172" s="308">
        <v>40788</v>
      </c>
      <c r="G172" s="35" t="s">
        <v>1799</v>
      </c>
      <c r="H172" s="34"/>
      <c r="I172" s="35" t="s">
        <v>1799</v>
      </c>
      <c r="J172" s="34"/>
      <c r="K172" s="34"/>
      <c r="L172" s="35" t="s">
        <v>1799</v>
      </c>
      <c r="M172" s="35"/>
      <c r="N172" s="34"/>
      <c r="O172" s="36"/>
    </row>
    <row r="173" spans="1:15" s="142" customFormat="1" ht="51" customHeight="1" x14ac:dyDescent="0.2">
      <c r="A173" s="743"/>
      <c r="B173" s="34" t="s">
        <v>102</v>
      </c>
      <c r="C173" s="752"/>
      <c r="D173" s="210">
        <v>205.63</v>
      </c>
      <c r="E173" s="303">
        <v>6217</v>
      </c>
      <c r="F173" s="308">
        <v>40788</v>
      </c>
      <c r="G173" s="35" t="s">
        <v>1799</v>
      </c>
      <c r="H173" s="34"/>
      <c r="I173" s="35" t="s">
        <v>1799</v>
      </c>
      <c r="J173" s="34"/>
      <c r="K173" s="34"/>
      <c r="L173" s="35" t="s">
        <v>1799</v>
      </c>
      <c r="M173" s="35"/>
      <c r="N173" s="34"/>
      <c r="O173" s="36"/>
    </row>
    <row r="174" spans="1:15" s="142" customFormat="1" ht="51" customHeight="1" x14ac:dyDescent="0.2">
      <c r="A174" s="743"/>
      <c r="B174" s="34" t="s">
        <v>158</v>
      </c>
      <c r="C174" s="752"/>
      <c r="D174" s="210">
        <v>1169.3699999999999</v>
      </c>
      <c r="E174" s="303">
        <v>6215</v>
      </c>
      <c r="F174" s="308">
        <v>40788</v>
      </c>
      <c r="G174" s="35" t="s">
        <v>1799</v>
      </c>
      <c r="H174" s="34"/>
      <c r="I174" s="35" t="s">
        <v>1799</v>
      </c>
      <c r="J174" s="34"/>
      <c r="K174" s="34"/>
      <c r="L174" s="35"/>
      <c r="M174" s="35" t="s">
        <v>1799</v>
      </c>
      <c r="N174" s="34"/>
      <c r="O174" s="36"/>
    </row>
    <row r="175" spans="1:15" s="142" customFormat="1" ht="51" customHeight="1" x14ac:dyDescent="0.2">
      <c r="A175" s="743"/>
      <c r="B175" s="34" t="s">
        <v>159</v>
      </c>
      <c r="C175" s="752"/>
      <c r="D175" s="210">
        <v>5681.45</v>
      </c>
      <c r="E175" s="303">
        <v>6214</v>
      </c>
      <c r="F175" s="308">
        <v>40788</v>
      </c>
      <c r="G175" s="35" t="s">
        <v>1799</v>
      </c>
      <c r="H175" s="34"/>
      <c r="I175" s="35" t="s">
        <v>1799</v>
      </c>
      <c r="J175" s="34"/>
      <c r="K175" s="34"/>
      <c r="L175" s="35"/>
      <c r="M175" s="35" t="s">
        <v>1799</v>
      </c>
      <c r="N175" s="34"/>
      <c r="O175" s="36"/>
    </row>
    <row r="176" spans="1:15" s="142" customFormat="1" ht="51" customHeight="1" x14ac:dyDescent="0.2">
      <c r="A176" s="743" t="s">
        <v>2894</v>
      </c>
      <c r="B176" s="34" t="s">
        <v>160</v>
      </c>
      <c r="C176" s="752" t="s">
        <v>5259</v>
      </c>
      <c r="D176" s="210">
        <v>2474</v>
      </c>
      <c r="E176" s="303">
        <v>6183</v>
      </c>
      <c r="F176" s="742">
        <v>40763</v>
      </c>
      <c r="G176" s="35" t="s">
        <v>1799</v>
      </c>
      <c r="H176" s="34"/>
      <c r="I176" s="35" t="s">
        <v>1799</v>
      </c>
      <c r="J176" s="34"/>
      <c r="K176" s="34"/>
      <c r="L176" s="35"/>
      <c r="M176" s="35" t="s">
        <v>1799</v>
      </c>
      <c r="N176" s="34"/>
      <c r="O176" s="36"/>
    </row>
    <row r="177" spans="1:15" s="142" customFormat="1" ht="51" customHeight="1" x14ac:dyDescent="0.2">
      <c r="A177" s="743"/>
      <c r="B177" s="34" t="s">
        <v>98</v>
      </c>
      <c r="C177" s="752"/>
      <c r="D177" s="210">
        <v>1282</v>
      </c>
      <c r="E177" s="303">
        <v>6184</v>
      </c>
      <c r="F177" s="742"/>
      <c r="G177" s="35" t="s">
        <v>1799</v>
      </c>
      <c r="H177" s="34"/>
      <c r="I177" s="35" t="s">
        <v>1799</v>
      </c>
      <c r="J177" s="34"/>
      <c r="K177" s="34"/>
      <c r="L177" s="35"/>
      <c r="M177" s="35" t="s">
        <v>1799</v>
      </c>
      <c r="N177" s="34"/>
      <c r="O177" s="36"/>
    </row>
    <row r="178" spans="1:15" s="142" customFormat="1" ht="51" customHeight="1" x14ac:dyDescent="0.2">
      <c r="A178" s="309" t="s">
        <v>2895</v>
      </c>
      <c r="B178" s="34" t="s">
        <v>12</v>
      </c>
      <c r="C178" s="310" t="s">
        <v>5260</v>
      </c>
      <c r="D178" s="210">
        <v>440.7</v>
      </c>
      <c r="E178" s="303">
        <v>6149</v>
      </c>
      <c r="F178" s="308">
        <v>40736</v>
      </c>
      <c r="G178" s="35" t="s">
        <v>1799</v>
      </c>
      <c r="H178" s="34"/>
      <c r="I178" s="35" t="s">
        <v>1799</v>
      </c>
      <c r="J178" s="34"/>
      <c r="K178" s="34"/>
      <c r="L178" s="35" t="s">
        <v>1799</v>
      </c>
      <c r="M178" s="35"/>
      <c r="N178" s="34"/>
      <c r="O178" s="36"/>
    </row>
    <row r="179" spans="1:15" s="142" customFormat="1" ht="41.25" customHeight="1" x14ac:dyDescent="0.2">
      <c r="A179" s="743" t="s">
        <v>2896</v>
      </c>
      <c r="B179" s="34" t="s">
        <v>161</v>
      </c>
      <c r="C179" s="752" t="s">
        <v>3869</v>
      </c>
      <c r="D179" s="210">
        <v>132</v>
      </c>
      <c r="E179" s="303">
        <v>6210</v>
      </c>
      <c r="F179" s="308">
        <v>40785</v>
      </c>
      <c r="G179" s="35" t="s">
        <v>1799</v>
      </c>
      <c r="H179" s="34"/>
      <c r="I179" s="35" t="s">
        <v>1799</v>
      </c>
      <c r="J179" s="34"/>
      <c r="K179" s="34"/>
      <c r="L179" s="35" t="s">
        <v>1799</v>
      </c>
      <c r="M179" s="35"/>
      <c r="N179" s="34"/>
      <c r="O179" s="36"/>
    </row>
    <row r="180" spans="1:15" s="142" customFormat="1" ht="41.25" customHeight="1" x14ac:dyDescent="0.2">
      <c r="A180" s="743"/>
      <c r="B180" s="34" t="s">
        <v>162</v>
      </c>
      <c r="C180" s="752"/>
      <c r="D180" s="210">
        <v>1476.47</v>
      </c>
      <c r="E180" s="303">
        <v>6208</v>
      </c>
      <c r="F180" s="308">
        <v>40785</v>
      </c>
      <c r="G180" s="35" t="s">
        <v>1799</v>
      </c>
      <c r="H180" s="34"/>
      <c r="I180" s="35" t="s">
        <v>1799</v>
      </c>
      <c r="J180" s="34"/>
      <c r="K180" s="34"/>
      <c r="L180" s="35" t="s">
        <v>1799</v>
      </c>
      <c r="M180" s="35"/>
      <c r="N180" s="34"/>
      <c r="O180" s="36"/>
    </row>
    <row r="181" spans="1:15" s="142" customFormat="1" ht="41.25" customHeight="1" x14ac:dyDescent="0.2">
      <c r="A181" s="743"/>
      <c r="B181" s="34" t="s">
        <v>163</v>
      </c>
      <c r="C181" s="752"/>
      <c r="D181" s="210">
        <v>1620</v>
      </c>
      <c r="E181" s="303">
        <v>6209</v>
      </c>
      <c r="F181" s="308">
        <v>40785</v>
      </c>
      <c r="G181" s="35" t="s">
        <v>1799</v>
      </c>
      <c r="H181" s="34"/>
      <c r="I181" s="35" t="s">
        <v>1799</v>
      </c>
      <c r="J181" s="34"/>
      <c r="K181" s="34"/>
      <c r="L181" s="35"/>
      <c r="M181" s="35" t="s">
        <v>1799</v>
      </c>
      <c r="N181" s="34"/>
      <c r="O181" s="36"/>
    </row>
    <row r="182" spans="1:15" s="142" customFormat="1" ht="41.25" customHeight="1" x14ac:dyDescent="0.2">
      <c r="A182" s="743"/>
      <c r="B182" s="34" t="s">
        <v>164</v>
      </c>
      <c r="C182" s="752"/>
      <c r="D182" s="210">
        <v>6223.84</v>
      </c>
      <c r="E182" s="303">
        <v>6207</v>
      </c>
      <c r="F182" s="308">
        <v>40785</v>
      </c>
      <c r="G182" s="35" t="s">
        <v>1799</v>
      </c>
      <c r="H182" s="34"/>
      <c r="I182" s="35" t="s">
        <v>1799</v>
      </c>
      <c r="J182" s="34"/>
      <c r="K182" s="34"/>
      <c r="L182" s="35"/>
      <c r="M182" s="35" t="s">
        <v>1799</v>
      </c>
      <c r="N182" s="34"/>
      <c r="O182" s="36"/>
    </row>
    <row r="183" spans="1:15" s="142" customFormat="1" ht="45" customHeight="1" x14ac:dyDescent="0.2">
      <c r="A183" s="743" t="s">
        <v>2897</v>
      </c>
      <c r="B183" s="34" t="s">
        <v>165</v>
      </c>
      <c r="C183" s="752" t="s">
        <v>5261</v>
      </c>
      <c r="D183" s="210">
        <v>865</v>
      </c>
      <c r="E183" s="303">
        <v>6182</v>
      </c>
      <c r="F183" s="742">
        <v>40753</v>
      </c>
      <c r="G183" s="35" t="s">
        <v>1799</v>
      </c>
      <c r="H183" s="34"/>
      <c r="I183" s="35" t="s">
        <v>1799</v>
      </c>
      <c r="J183" s="34"/>
      <c r="K183" s="34"/>
      <c r="L183" s="35" t="s">
        <v>1799</v>
      </c>
      <c r="M183" s="35"/>
      <c r="N183" s="34"/>
      <c r="O183" s="271"/>
    </row>
    <row r="184" spans="1:15" s="142" customFormat="1" ht="45" customHeight="1" x14ac:dyDescent="0.2">
      <c r="A184" s="743"/>
      <c r="B184" s="34" t="s">
        <v>101</v>
      </c>
      <c r="C184" s="752"/>
      <c r="D184" s="210">
        <v>1046.3800000000001</v>
      </c>
      <c r="E184" s="303">
        <v>6181</v>
      </c>
      <c r="F184" s="742"/>
      <c r="G184" s="35" t="s">
        <v>1799</v>
      </c>
      <c r="H184" s="34"/>
      <c r="I184" s="35" t="s">
        <v>1799</v>
      </c>
      <c r="J184" s="34"/>
      <c r="K184" s="34"/>
      <c r="L184" s="35" t="s">
        <v>1799</v>
      </c>
      <c r="M184" s="35"/>
      <c r="N184" s="34"/>
      <c r="O184" s="36"/>
    </row>
    <row r="185" spans="1:15" s="142" customFormat="1" ht="45" customHeight="1" x14ac:dyDescent="0.2">
      <c r="A185" s="743"/>
      <c r="B185" s="34" t="s">
        <v>108</v>
      </c>
      <c r="C185" s="752"/>
      <c r="D185" s="210">
        <v>1757.7</v>
      </c>
      <c r="E185" s="303">
        <v>6179</v>
      </c>
      <c r="F185" s="742"/>
      <c r="G185" s="35" t="s">
        <v>1799</v>
      </c>
      <c r="H185" s="34"/>
      <c r="I185" s="35" t="s">
        <v>1799</v>
      </c>
      <c r="J185" s="34"/>
      <c r="K185" s="34"/>
      <c r="L185" s="35"/>
      <c r="M185" s="35" t="s">
        <v>1799</v>
      </c>
      <c r="N185" s="34"/>
      <c r="O185" s="36"/>
    </row>
    <row r="186" spans="1:15" s="142" customFormat="1" ht="51" customHeight="1" x14ac:dyDescent="0.2">
      <c r="A186" s="309" t="s">
        <v>2898</v>
      </c>
      <c r="B186" s="34" t="s">
        <v>166</v>
      </c>
      <c r="C186" s="310" t="s">
        <v>5262</v>
      </c>
      <c r="D186" s="210">
        <v>498</v>
      </c>
      <c r="E186" s="303">
        <v>6150</v>
      </c>
      <c r="F186" s="308">
        <v>40737</v>
      </c>
      <c r="G186" s="35" t="s">
        <v>1799</v>
      </c>
      <c r="H186" s="34"/>
      <c r="I186" s="35" t="s">
        <v>1799</v>
      </c>
      <c r="J186" s="34"/>
      <c r="K186" s="34"/>
      <c r="L186" s="35"/>
      <c r="M186" s="35" t="s">
        <v>1799</v>
      </c>
      <c r="N186" s="34"/>
      <c r="O186" s="36"/>
    </row>
    <row r="187" spans="1:15" s="142" customFormat="1" ht="39" customHeight="1" x14ac:dyDescent="0.2">
      <c r="A187" s="743" t="s">
        <v>2899</v>
      </c>
      <c r="B187" s="34" t="s">
        <v>9</v>
      </c>
      <c r="C187" s="752" t="s">
        <v>5263</v>
      </c>
      <c r="D187" s="210">
        <v>494.9</v>
      </c>
      <c r="E187" s="303">
        <v>6247</v>
      </c>
      <c r="F187" s="742">
        <v>40816</v>
      </c>
      <c r="G187" s="35" t="s">
        <v>1799</v>
      </c>
      <c r="H187" s="34"/>
      <c r="I187" s="35" t="s">
        <v>1799</v>
      </c>
      <c r="J187" s="34"/>
      <c r="K187" s="34"/>
      <c r="L187" s="35"/>
      <c r="M187" s="35" t="s">
        <v>1799</v>
      </c>
      <c r="N187" s="34"/>
      <c r="O187" s="36"/>
    </row>
    <row r="188" spans="1:15" s="142" customFormat="1" ht="39" customHeight="1" x14ac:dyDescent="0.2">
      <c r="A188" s="743"/>
      <c r="B188" s="34" t="s">
        <v>167</v>
      </c>
      <c r="C188" s="752"/>
      <c r="D188" s="210">
        <v>1525.5</v>
      </c>
      <c r="E188" s="303">
        <v>6246</v>
      </c>
      <c r="F188" s="742"/>
      <c r="G188" s="35" t="s">
        <v>1799</v>
      </c>
      <c r="H188" s="34"/>
      <c r="I188" s="35" t="s">
        <v>1799</v>
      </c>
      <c r="J188" s="34"/>
      <c r="K188" s="34"/>
      <c r="L188" s="35"/>
      <c r="M188" s="35" t="s">
        <v>1799</v>
      </c>
      <c r="N188" s="34"/>
      <c r="O188" s="36"/>
    </row>
    <row r="189" spans="1:15" s="142" customFormat="1" ht="39" customHeight="1" x14ac:dyDescent="0.2">
      <c r="A189" s="743"/>
      <c r="B189" s="34" t="s">
        <v>168</v>
      </c>
      <c r="C189" s="752"/>
      <c r="D189" s="210">
        <v>12900</v>
      </c>
      <c r="E189" s="303">
        <v>6245</v>
      </c>
      <c r="F189" s="742"/>
      <c r="G189" s="35" t="s">
        <v>1799</v>
      </c>
      <c r="H189" s="34"/>
      <c r="I189" s="35" t="s">
        <v>1799</v>
      </c>
      <c r="J189" s="34"/>
      <c r="K189" s="34"/>
      <c r="L189" s="35" t="s">
        <v>1799</v>
      </c>
      <c r="M189" s="35"/>
      <c r="N189" s="34"/>
      <c r="O189" s="36"/>
    </row>
    <row r="190" spans="1:15" s="142" customFormat="1" ht="39" customHeight="1" x14ac:dyDescent="0.2">
      <c r="A190" s="743"/>
      <c r="B190" s="34" t="s">
        <v>149</v>
      </c>
      <c r="C190" s="752"/>
      <c r="D190" s="210">
        <v>5261.52</v>
      </c>
      <c r="E190" s="303">
        <v>6244</v>
      </c>
      <c r="F190" s="742"/>
      <c r="G190" s="35" t="s">
        <v>1799</v>
      </c>
      <c r="H190" s="34"/>
      <c r="I190" s="35" t="s">
        <v>1799</v>
      </c>
      <c r="J190" s="34"/>
      <c r="K190" s="34"/>
      <c r="L190" s="35" t="s">
        <v>1799</v>
      </c>
      <c r="M190" s="35"/>
      <c r="N190" s="34"/>
      <c r="O190" s="36"/>
    </row>
    <row r="191" spans="1:15" s="142" customFormat="1" ht="39" customHeight="1" x14ac:dyDescent="0.2">
      <c r="A191" s="743"/>
      <c r="B191" s="34" t="s">
        <v>169</v>
      </c>
      <c r="C191" s="752"/>
      <c r="D191" s="210">
        <v>4450.9799999999996</v>
      </c>
      <c r="E191" s="303">
        <v>6243</v>
      </c>
      <c r="F191" s="742"/>
      <c r="G191" s="35" t="s">
        <v>1799</v>
      </c>
      <c r="H191" s="34"/>
      <c r="I191" s="35" t="s">
        <v>1799</v>
      </c>
      <c r="J191" s="34"/>
      <c r="K191" s="34"/>
      <c r="L191" s="35" t="s">
        <v>1799</v>
      </c>
      <c r="M191" s="35"/>
      <c r="N191" s="34"/>
      <c r="O191" s="36"/>
    </row>
    <row r="192" spans="1:15" s="142" customFormat="1" ht="39" customHeight="1" x14ac:dyDescent="0.2">
      <c r="A192" s="743"/>
      <c r="B192" s="34" t="s">
        <v>157</v>
      </c>
      <c r="C192" s="752"/>
      <c r="D192" s="210">
        <v>28.36</v>
      </c>
      <c r="E192" s="303">
        <v>6236</v>
      </c>
      <c r="F192" s="742"/>
      <c r="G192" s="35" t="s">
        <v>1799</v>
      </c>
      <c r="H192" s="34"/>
      <c r="I192" s="35" t="s">
        <v>1799</v>
      </c>
      <c r="J192" s="34"/>
      <c r="K192" s="34"/>
      <c r="L192" s="35" t="s">
        <v>1799</v>
      </c>
      <c r="M192" s="35"/>
      <c r="N192" s="34"/>
      <c r="O192" s="36"/>
    </row>
    <row r="193" spans="1:15" s="142" customFormat="1" ht="39" customHeight="1" x14ac:dyDescent="0.2">
      <c r="A193" s="743"/>
      <c r="B193" s="34" t="s">
        <v>170</v>
      </c>
      <c r="C193" s="752"/>
      <c r="D193" s="210">
        <v>982</v>
      </c>
      <c r="E193" s="303">
        <v>6251</v>
      </c>
      <c r="F193" s="308">
        <v>40819</v>
      </c>
      <c r="G193" s="35" t="s">
        <v>1799</v>
      </c>
      <c r="H193" s="34"/>
      <c r="I193" s="35" t="s">
        <v>1799</v>
      </c>
      <c r="J193" s="34"/>
      <c r="K193" s="34"/>
      <c r="L193" s="35"/>
      <c r="M193" s="35" t="s">
        <v>1799</v>
      </c>
      <c r="N193" s="34"/>
      <c r="O193" s="36"/>
    </row>
    <row r="194" spans="1:15" s="142" customFormat="1" ht="51" customHeight="1" x14ac:dyDescent="0.2">
      <c r="A194" s="743" t="s">
        <v>2900</v>
      </c>
      <c r="B194" s="34" t="s">
        <v>98</v>
      </c>
      <c r="C194" s="752" t="s">
        <v>5264</v>
      </c>
      <c r="D194" s="210">
        <v>4860</v>
      </c>
      <c r="E194" s="303">
        <v>6239</v>
      </c>
      <c r="F194" s="742">
        <v>40816</v>
      </c>
      <c r="G194" s="35" t="s">
        <v>1799</v>
      </c>
      <c r="H194" s="34"/>
      <c r="I194" s="35" t="s">
        <v>1799</v>
      </c>
      <c r="J194" s="34"/>
      <c r="K194" s="34"/>
      <c r="L194" s="35"/>
      <c r="M194" s="35" t="s">
        <v>1799</v>
      </c>
      <c r="N194" s="34"/>
      <c r="O194" s="36"/>
    </row>
    <row r="195" spans="1:15" s="142" customFormat="1" ht="51" customHeight="1" x14ac:dyDescent="0.2">
      <c r="A195" s="743"/>
      <c r="B195" s="34" t="s">
        <v>160</v>
      </c>
      <c r="C195" s="752"/>
      <c r="D195" s="210">
        <v>1420.5</v>
      </c>
      <c r="E195" s="303">
        <v>6240</v>
      </c>
      <c r="F195" s="742"/>
      <c r="G195" s="35" t="s">
        <v>1799</v>
      </c>
      <c r="H195" s="34"/>
      <c r="I195" s="35" t="s">
        <v>1799</v>
      </c>
      <c r="J195" s="34"/>
      <c r="K195" s="34"/>
      <c r="L195" s="35"/>
      <c r="M195" s="35" t="s">
        <v>1799</v>
      </c>
      <c r="N195" s="34"/>
      <c r="O195" s="36"/>
    </row>
    <row r="196" spans="1:15" s="142" customFormat="1" ht="51" customHeight="1" x14ac:dyDescent="0.2">
      <c r="A196" s="743"/>
      <c r="B196" s="34" t="s">
        <v>171</v>
      </c>
      <c r="C196" s="752"/>
      <c r="D196" s="210">
        <v>633.15</v>
      </c>
      <c r="E196" s="303">
        <v>6241</v>
      </c>
      <c r="F196" s="742"/>
      <c r="G196" s="35" t="s">
        <v>1799</v>
      </c>
      <c r="H196" s="34"/>
      <c r="I196" s="35" t="s">
        <v>1799</v>
      </c>
      <c r="J196" s="34"/>
      <c r="K196" s="34"/>
      <c r="L196" s="35"/>
      <c r="M196" s="35" t="s">
        <v>1799</v>
      </c>
      <c r="N196" s="34"/>
      <c r="O196" s="36"/>
    </row>
    <row r="197" spans="1:15" s="142" customFormat="1" ht="51" customHeight="1" x14ac:dyDescent="0.2">
      <c r="A197" s="743"/>
      <c r="B197" s="34" t="s">
        <v>168</v>
      </c>
      <c r="C197" s="752"/>
      <c r="D197" s="210">
        <v>150</v>
      </c>
      <c r="E197" s="303">
        <v>6242</v>
      </c>
      <c r="F197" s="742"/>
      <c r="G197" s="35" t="s">
        <v>1799</v>
      </c>
      <c r="H197" s="34"/>
      <c r="I197" s="35" t="s">
        <v>1799</v>
      </c>
      <c r="J197" s="34"/>
      <c r="K197" s="34"/>
      <c r="L197" s="35" t="s">
        <v>1799</v>
      </c>
      <c r="M197" s="35"/>
      <c r="N197" s="34"/>
      <c r="O197" s="36"/>
    </row>
    <row r="198" spans="1:15" s="142" customFormat="1" ht="51" customHeight="1" x14ac:dyDescent="0.2">
      <c r="A198" s="743" t="s">
        <v>2901</v>
      </c>
      <c r="B198" s="34" t="s">
        <v>172</v>
      </c>
      <c r="C198" s="752" t="s">
        <v>5265</v>
      </c>
      <c r="D198" s="210">
        <v>37368.5</v>
      </c>
      <c r="E198" s="303">
        <v>6252</v>
      </c>
      <c r="F198" s="308">
        <v>40823</v>
      </c>
      <c r="G198" s="35" t="s">
        <v>1799</v>
      </c>
      <c r="H198" s="34"/>
      <c r="I198" s="35" t="s">
        <v>1799</v>
      </c>
      <c r="J198" s="34"/>
      <c r="K198" s="34"/>
      <c r="L198" s="35" t="s">
        <v>1799</v>
      </c>
      <c r="M198" s="35"/>
      <c r="N198" s="34"/>
      <c r="O198" s="36"/>
    </row>
    <row r="199" spans="1:15" s="142" customFormat="1" ht="51" customHeight="1" x14ac:dyDescent="0.2">
      <c r="A199" s="743"/>
      <c r="B199" s="34" t="s">
        <v>173</v>
      </c>
      <c r="C199" s="752"/>
      <c r="D199" s="210">
        <v>3052.8</v>
      </c>
      <c r="E199" s="303">
        <v>6256</v>
      </c>
      <c r="F199" s="308">
        <v>40828</v>
      </c>
      <c r="G199" s="35" t="s">
        <v>1799</v>
      </c>
      <c r="H199" s="34"/>
      <c r="I199" s="35" t="s">
        <v>1799</v>
      </c>
      <c r="J199" s="34"/>
      <c r="K199" s="34"/>
      <c r="L199" s="35" t="s">
        <v>1799</v>
      </c>
      <c r="M199" s="35"/>
      <c r="N199" s="34"/>
      <c r="O199" s="36"/>
    </row>
    <row r="200" spans="1:15" s="142" customFormat="1" ht="51" customHeight="1" x14ac:dyDescent="0.2">
      <c r="A200" s="743"/>
      <c r="B200" s="34" t="s">
        <v>174</v>
      </c>
      <c r="C200" s="752"/>
      <c r="D200" s="210">
        <v>5163.18</v>
      </c>
      <c r="E200" s="303">
        <v>6255</v>
      </c>
      <c r="F200" s="308">
        <v>40828</v>
      </c>
      <c r="G200" s="35" t="s">
        <v>1799</v>
      </c>
      <c r="H200" s="34"/>
      <c r="I200" s="35" t="s">
        <v>1799</v>
      </c>
      <c r="J200" s="34"/>
      <c r="K200" s="34"/>
      <c r="L200" s="35" t="s">
        <v>1799</v>
      </c>
      <c r="M200" s="35"/>
      <c r="N200" s="34"/>
      <c r="O200" s="36"/>
    </row>
    <row r="201" spans="1:15" s="142" customFormat="1" ht="51" customHeight="1" x14ac:dyDescent="0.2">
      <c r="A201" s="309" t="s">
        <v>2902</v>
      </c>
      <c r="B201" s="34" t="s">
        <v>175</v>
      </c>
      <c r="C201" s="310" t="s">
        <v>5266</v>
      </c>
      <c r="D201" s="210">
        <v>3914.4</v>
      </c>
      <c r="E201" s="303">
        <v>6162</v>
      </c>
      <c r="F201" s="308">
        <v>40744</v>
      </c>
      <c r="G201" s="35" t="s">
        <v>1799</v>
      </c>
      <c r="H201" s="34"/>
      <c r="I201" s="35" t="s">
        <v>1799</v>
      </c>
      <c r="J201" s="34"/>
      <c r="K201" s="34"/>
      <c r="L201" s="35" t="s">
        <v>1799</v>
      </c>
      <c r="M201" s="35"/>
      <c r="N201" s="34"/>
      <c r="O201" s="36"/>
    </row>
    <row r="202" spans="1:15" s="142" customFormat="1" ht="51" customHeight="1" x14ac:dyDescent="0.2">
      <c r="A202" s="309" t="s">
        <v>2903</v>
      </c>
      <c r="B202" s="34" t="s">
        <v>176</v>
      </c>
      <c r="C202" s="310" t="s">
        <v>5267</v>
      </c>
      <c r="D202" s="210">
        <v>1800</v>
      </c>
      <c r="E202" s="303">
        <v>6161</v>
      </c>
      <c r="F202" s="308">
        <v>40744</v>
      </c>
      <c r="G202" s="35" t="s">
        <v>1799</v>
      </c>
      <c r="H202" s="34"/>
      <c r="I202" s="35" t="s">
        <v>1799</v>
      </c>
      <c r="J202" s="34"/>
      <c r="K202" s="34"/>
      <c r="L202" s="35"/>
      <c r="M202" s="35" t="s">
        <v>1799</v>
      </c>
      <c r="N202" s="34"/>
      <c r="O202" s="36"/>
    </row>
    <row r="203" spans="1:15" s="142" customFormat="1" ht="51" customHeight="1" x14ac:dyDescent="0.2">
      <c r="A203" s="309" t="s">
        <v>2904</v>
      </c>
      <c r="B203" s="34" t="s">
        <v>84</v>
      </c>
      <c r="C203" s="310" t="s">
        <v>5268</v>
      </c>
      <c r="D203" s="210">
        <v>7000</v>
      </c>
      <c r="E203" s="303">
        <v>6193</v>
      </c>
      <c r="F203" s="308">
        <v>40766</v>
      </c>
      <c r="G203" s="35" t="s">
        <v>1799</v>
      </c>
      <c r="H203" s="34"/>
      <c r="I203" s="35" t="s">
        <v>1799</v>
      </c>
      <c r="J203" s="34"/>
      <c r="K203" s="34"/>
      <c r="L203" s="35" t="s">
        <v>1799</v>
      </c>
      <c r="M203" s="35"/>
      <c r="N203" s="34"/>
      <c r="O203" s="36"/>
    </row>
    <row r="204" spans="1:15" s="142" customFormat="1" ht="51" customHeight="1" x14ac:dyDescent="0.2">
      <c r="A204" s="743" t="s">
        <v>2905</v>
      </c>
      <c r="B204" s="34" t="s">
        <v>110</v>
      </c>
      <c r="C204" s="752" t="s">
        <v>5269</v>
      </c>
      <c r="D204" s="210">
        <v>160</v>
      </c>
      <c r="E204" s="303">
        <v>6185</v>
      </c>
      <c r="F204" s="308">
        <v>40763</v>
      </c>
      <c r="G204" s="35" t="s">
        <v>1799</v>
      </c>
      <c r="H204" s="34"/>
      <c r="I204" s="35" t="s">
        <v>1799</v>
      </c>
      <c r="J204" s="34"/>
      <c r="K204" s="34"/>
      <c r="L204" s="35"/>
      <c r="M204" s="35" t="s">
        <v>1799</v>
      </c>
      <c r="N204" s="34"/>
      <c r="O204" s="36"/>
    </row>
    <row r="205" spans="1:15" s="142" customFormat="1" ht="51" customHeight="1" x14ac:dyDescent="0.2">
      <c r="A205" s="743"/>
      <c r="B205" s="34" t="s">
        <v>107</v>
      </c>
      <c r="C205" s="752"/>
      <c r="D205" s="210">
        <v>1890</v>
      </c>
      <c r="E205" s="303">
        <v>6186</v>
      </c>
      <c r="F205" s="308">
        <v>40763</v>
      </c>
      <c r="G205" s="35" t="s">
        <v>1799</v>
      </c>
      <c r="H205" s="34"/>
      <c r="I205" s="35" t="s">
        <v>1799</v>
      </c>
      <c r="J205" s="34"/>
      <c r="K205" s="34"/>
      <c r="L205" s="35" t="s">
        <v>1799</v>
      </c>
      <c r="M205" s="35"/>
      <c r="N205" s="34"/>
      <c r="O205" s="36"/>
    </row>
    <row r="206" spans="1:15" s="142" customFormat="1" ht="51" customHeight="1" x14ac:dyDescent="0.2">
      <c r="A206" s="309" t="s">
        <v>2906</v>
      </c>
      <c r="B206" s="34" t="s">
        <v>177</v>
      </c>
      <c r="C206" s="310" t="s">
        <v>5270</v>
      </c>
      <c r="D206" s="210">
        <v>1949.12</v>
      </c>
      <c r="E206" s="303">
        <v>6160</v>
      </c>
      <c r="F206" s="308">
        <v>40744</v>
      </c>
      <c r="G206" s="35" t="s">
        <v>1799</v>
      </c>
      <c r="H206" s="34"/>
      <c r="I206" s="35" t="s">
        <v>1799</v>
      </c>
      <c r="J206" s="34"/>
      <c r="K206" s="34"/>
      <c r="L206" s="35" t="s">
        <v>1799</v>
      </c>
      <c r="M206" s="35"/>
      <c r="N206" s="34"/>
      <c r="O206" s="36"/>
    </row>
    <row r="207" spans="1:15" s="142" customFormat="1" ht="51" customHeight="1" x14ac:dyDescent="0.2">
      <c r="A207" s="743" t="s">
        <v>2907</v>
      </c>
      <c r="B207" s="34" t="s">
        <v>178</v>
      </c>
      <c r="C207" s="752" t="s">
        <v>5272</v>
      </c>
      <c r="D207" s="210">
        <v>13498</v>
      </c>
      <c r="E207" s="198" t="s">
        <v>210</v>
      </c>
      <c r="F207" s="308">
        <v>40772</v>
      </c>
      <c r="G207" s="35" t="s">
        <v>1799</v>
      </c>
      <c r="H207" s="34"/>
      <c r="I207" s="35" t="s">
        <v>1799</v>
      </c>
      <c r="J207" s="34"/>
      <c r="K207" s="34"/>
      <c r="L207" s="35" t="s">
        <v>1799</v>
      </c>
      <c r="M207" s="35"/>
      <c r="N207" s="34"/>
      <c r="O207" s="36"/>
    </row>
    <row r="208" spans="1:15" s="142" customFormat="1" ht="51" customHeight="1" x14ac:dyDescent="0.2">
      <c r="A208" s="743"/>
      <c r="B208" s="34" t="s">
        <v>179</v>
      </c>
      <c r="C208" s="752"/>
      <c r="D208" s="210">
        <v>10500</v>
      </c>
      <c r="E208" s="198" t="s">
        <v>211</v>
      </c>
      <c r="F208" s="308">
        <v>40772</v>
      </c>
      <c r="G208" s="35" t="s">
        <v>1799</v>
      </c>
      <c r="H208" s="34"/>
      <c r="I208" s="35" t="s">
        <v>1799</v>
      </c>
      <c r="J208" s="34"/>
      <c r="K208" s="34"/>
      <c r="L208" s="35" t="s">
        <v>1799</v>
      </c>
      <c r="M208" s="35"/>
      <c r="N208" s="34"/>
      <c r="O208" s="36"/>
    </row>
    <row r="209" spans="1:15" s="142" customFormat="1" ht="51" customHeight="1" x14ac:dyDescent="0.2">
      <c r="A209" s="743" t="s">
        <v>2908</v>
      </c>
      <c r="B209" s="34" t="s">
        <v>100</v>
      </c>
      <c r="C209" s="752" t="s">
        <v>3870</v>
      </c>
      <c r="D209" s="210">
        <v>2600</v>
      </c>
      <c r="E209" s="198" t="s">
        <v>212</v>
      </c>
      <c r="F209" s="308">
        <v>40833</v>
      </c>
      <c r="G209" s="35" t="s">
        <v>1799</v>
      </c>
      <c r="H209" s="34"/>
      <c r="I209" s="35" t="s">
        <v>1799</v>
      </c>
      <c r="J209" s="34"/>
      <c r="K209" s="34"/>
      <c r="L209" s="35"/>
      <c r="M209" s="35" t="s">
        <v>1799</v>
      </c>
      <c r="N209" s="34"/>
      <c r="O209" s="36"/>
    </row>
    <row r="210" spans="1:15" s="142" customFormat="1" ht="51" customHeight="1" x14ac:dyDescent="0.2">
      <c r="A210" s="743"/>
      <c r="B210" s="34" t="s">
        <v>101</v>
      </c>
      <c r="C210" s="752"/>
      <c r="D210" s="210">
        <v>6215</v>
      </c>
      <c r="E210" s="198" t="s">
        <v>213</v>
      </c>
      <c r="F210" s="308">
        <v>40833</v>
      </c>
      <c r="G210" s="35" t="s">
        <v>1799</v>
      </c>
      <c r="H210" s="34"/>
      <c r="I210" s="35" t="s">
        <v>1799</v>
      </c>
      <c r="J210" s="34"/>
      <c r="K210" s="34"/>
      <c r="L210" s="35"/>
      <c r="M210" s="35" t="s">
        <v>1799</v>
      </c>
      <c r="N210" s="34"/>
      <c r="O210" s="36"/>
    </row>
    <row r="211" spans="1:15" s="142" customFormat="1" ht="51" customHeight="1" x14ac:dyDescent="0.2">
      <c r="A211" s="743"/>
      <c r="B211" s="34" t="s">
        <v>126</v>
      </c>
      <c r="C211" s="752"/>
      <c r="D211" s="210">
        <v>13313</v>
      </c>
      <c r="E211" s="198" t="s">
        <v>214</v>
      </c>
      <c r="F211" s="308">
        <v>40833</v>
      </c>
      <c r="G211" s="35" t="s">
        <v>1799</v>
      </c>
      <c r="H211" s="34"/>
      <c r="I211" s="35" t="s">
        <v>1799</v>
      </c>
      <c r="J211" s="34"/>
      <c r="K211" s="34"/>
      <c r="L211" s="35"/>
      <c r="M211" s="35" t="s">
        <v>1799</v>
      </c>
      <c r="N211" s="34"/>
      <c r="O211" s="36"/>
    </row>
    <row r="212" spans="1:15" s="142" customFormat="1" ht="51" customHeight="1" x14ac:dyDescent="0.2">
      <c r="A212" s="743" t="s">
        <v>2909</v>
      </c>
      <c r="B212" s="34" t="s">
        <v>174</v>
      </c>
      <c r="C212" s="752" t="s">
        <v>3871</v>
      </c>
      <c r="D212" s="210">
        <v>22176</v>
      </c>
      <c r="E212" s="198" t="s">
        <v>215</v>
      </c>
      <c r="F212" s="308">
        <v>40772</v>
      </c>
      <c r="G212" s="35" t="s">
        <v>1799</v>
      </c>
      <c r="H212" s="34"/>
      <c r="I212" s="35" t="s">
        <v>1799</v>
      </c>
      <c r="J212" s="34"/>
      <c r="K212" s="34"/>
      <c r="L212" s="35"/>
      <c r="M212" s="35" t="s">
        <v>1799</v>
      </c>
      <c r="N212" s="34"/>
      <c r="O212" s="36"/>
    </row>
    <row r="213" spans="1:15" s="142" customFormat="1" ht="51" customHeight="1" x14ac:dyDescent="0.2">
      <c r="A213" s="743"/>
      <c r="B213" s="34" t="s">
        <v>172</v>
      </c>
      <c r="C213" s="752"/>
      <c r="D213" s="210">
        <v>3520</v>
      </c>
      <c r="E213" s="198" t="s">
        <v>216</v>
      </c>
      <c r="F213" s="308">
        <v>40772</v>
      </c>
      <c r="G213" s="35" t="s">
        <v>1799</v>
      </c>
      <c r="H213" s="34"/>
      <c r="I213" s="35" t="s">
        <v>1799</v>
      </c>
      <c r="J213" s="34"/>
      <c r="K213" s="34"/>
      <c r="L213" s="35" t="s">
        <v>1799</v>
      </c>
      <c r="M213" s="35"/>
      <c r="N213" s="34"/>
      <c r="O213" s="36"/>
    </row>
    <row r="214" spans="1:15" s="142" customFormat="1" ht="51" customHeight="1" x14ac:dyDescent="0.2">
      <c r="A214" s="743" t="s">
        <v>2910</v>
      </c>
      <c r="B214" s="34" t="s">
        <v>113</v>
      </c>
      <c r="C214" s="752" t="s">
        <v>5273</v>
      </c>
      <c r="D214" s="210">
        <v>165.78</v>
      </c>
      <c r="E214" s="303">
        <v>6171</v>
      </c>
      <c r="F214" s="742">
        <v>40746</v>
      </c>
      <c r="G214" s="35" t="s">
        <v>1799</v>
      </c>
      <c r="H214" s="34"/>
      <c r="I214" s="35" t="s">
        <v>1799</v>
      </c>
      <c r="J214" s="34"/>
      <c r="K214" s="34"/>
      <c r="L214" s="35" t="s">
        <v>1799</v>
      </c>
      <c r="M214" s="35"/>
      <c r="N214" s="34"/>
      <c r="O214" s="36"/>
    </row>
    <row r="215" spans="1:15" s="142" customFormat="1" ht="51" customHeight="1" x14ac:dyDescent="0.2">
      <c r="A215" s="743"/>
      <c r="B215" s="34" t="s">
        <v>67</v>
      </c>
      <c r="C215" s="752"/>
      <c r="D215" s="210">
        <v>275.44</v>
      </c>
      <c r="E215" s="303">
        <v>6172</v>
      </c>
      <c r="F215" s="742"/>
      <c r="G215" s="35" t="s">
        <v>1799</v>
      </c>
      <c r="H215" s="34"/>
      <c r="I215" s="35" t="s">
        <v>1799</v>
      </c>
      <c r="J215" s="34"/>
      <c r="K215" s="34"/>
      <c r="L215" s="35"/>
      <c r="M215" s="35" t="s">
        <v>1799</v>
      </c>
      <c r="N215" s="34"/>
      <c r="O215" s="36"/>
    </row>
    <row r="216" spans="1:15" s="142" customFormat="1" ht="51" customHeight="1" x14ac:dyDescent="0.2">
      <c r="A216" s="743"/>
      <c r="B216" s="34" t="s">
        <v>68</v>
      </c>
      <c r="C216" s="752"/>
      <c r="D216" s="210">
        <v>195</v>
      </c>
      <c r="E216" s="303">
        <v>6173</v>
      </c>
      <c r="F216" s="742"/>
      <c r="G216" s="35" t="s">
        <v>1799</v>
      </c>
      <c r="H216" s="34"/>
      <c r="I216" s="35" t="s">
        <v>1799</v>
      </c>
      <c r="J216" s="34"/>
      <c r="K216" s="34"/>
      <c r="L216" s="35"/>
      <c r="M216" s="35" t="s">
        <v>1799</v>
      </c>
      <c r="N216" s="34"/>
      <c r="O216" s="36"/>
    </row>
    <row r="217" spans="1:15" s="142" customFormat="1" ht="51" customHeight="1" x14ac:dyDescent="0.2">
      <c r="A217" s="309" t="s">
        <v>2911</v>
      </c>
      <c r="B217" s="34" t="s">
        <v>180</v>
      </c>
      <c r="C217" s="310" t="s">
        <v>5274</v>
      </c>
      <c r="D217" s="210">
        <v>1150</v>
      </c>
      <c r="E217" s="303">
        <v>6174</v>
      </c>
      <c r="F217" s="308">
        <v>40753</v>
      </c>
      <c r="G217" s="35" t="s">
        <v>1799</v>
      </c>
      <c r="H217" s="34"/>
      <c r="I217" s="35" t="s">
        <v>1799</v>
      </c>
      <c r="J217" s="34"/>
      <c r="K217" s="34"/>
      <c r="L217" s="35"/>
      <c r="M217" s="35" t="s">
        <v>1799</v>
      </c>
      <c r="N217" s="34"/>
      <c r="O217" s="36"/>
    </row>
    <row r="218" spans="1:15" s="142" customFormat="1" ht="51" customHeight="1" x14ac:dyDescent="0.2">
      <c r="A218" s="309" t="s">
        <v>2912</v>
      </c>
      <c r="B218" s="34" t="s">
        <v>100</v>
      </c>
      <c r="C218" s="310" t="s">
        <v>5275</v>
      </c>
      <c r="D218" s="210">
        <v>441.16</v>
      </c>
      <c r="E218" s="303">
        <v>6194</v>
      </c>
      <c r="F218" s="308">
        <v>40766</v>
      </c>
      <c r="G218" s="35" t="s">
        <v>1799</v>
      </c>
      <c r="H218" s="34"/>
      <c r="I218" s="35" t="s">
        <v>1799</v>
      </c>
      <c r="J218" s="34"/>
      <c r="K218" s="34"/>
      <c r="L218" s="35" t="s">
        <v>1799</v>
      </c>
      <c r="M218" s="35"/>
      <c r="N218" s="34"/>
      <c r="O218" s="36"/>
    </row>
    <row r="219" spans="1:15" s="142" customFormat="1" ht="51" customHeight="1" x14ac:dyDescent="0.2">
      <c r="A219" s="309" t="s">
        <v>2913</v>
      </c>
      <c r="B219" s="34" t="s">
        <v>101</v>
      </c>
      <c r="C219" s="310" t="s">
        <v>5276</v>
      </c>
      <c r="D219" s="210">
        <v>372.9</v>
      </c>
      <c r="E219" s="303">
        <v>6195</v>
      </c>
      <c r="F219" s="308">
        <v>40767</v>
      </c>
      <c r="G219" s="35" t="s">
        <v>1799</v>
      </c>
      <c r="H219" s="34"/>
      <c r="I219" s="35" t="s">
        <v>1799</v>
      </c>
      <c r="J219" s="34"/>
      <c r="K219" s="34"/>
      <c r="L219" s="35" t="s">
        <v>1799</v>
      </c>
      <c r="M219" s="35"/>
      <c r="N219" s="34"/>
      <c r="O219" s="36"/>
    </row>
    <row r="220" spans="1:15" s="142" customFormat="1" ht="51" customHeight="1" x14ac:dyDescent="0.2">
      <c r="A220" s="309" t="s">
        <v>2914</v>
      </c>
      <c r="B220" s="34" t="s">
        <v>181</v>
      </c>
      <c r="C220" s="310" t="s">
        <v>5277</v>
      </c>
      <c r="D220" s="210">
        <v>3000</v>
      </c>
      <c r="E220" s="303">
        <v>6205</v>
      </c>
      <c r="F220" s="308">
        <v>40780</v>
      </c>
      <c r="G220" s="35" t="s">
        <v>1799</v>
      </c>
      <c r="H220" s="34"/>
      <c r="I220" s="35" t="s">
        <v>1799</v>
      </c>
      <c r="J220" s="34"/>
      <c r="K220" s="34"/>
      <c r="L220" s="35"/>
      <c r="M220" s="35" t="s">
        <v>1799</v>
      </c>
      <c r="N220" s="34"/>
      <c r="O220" s="36"/>
    </row>
    <row r="221" spans="1:15" s="142" customFormat="1" ht="51" customHeight="1" x14ac:dyDescent="0.2">
      <c r="A221" s="309" t="s">
        <v>2915</v>
      </c>
      <c r="B221" s="34" t="s">
        <v>87</v>
      </c>
      <c r="C221" s="310" t="s">
        <v>5278</v>
      </c>
      <c r="D221" s="210">
        <v>1193.8599999999999</v>
      </c>
      <c r="E221" s="303">
        <v>6206</v>
      </c>
      <c r="F221" s="308">
        <v>40780</v>
      </c>
      <c r="G221" s="35" t="s">
        <v>1799</v>
      </c>
      <c r="H221" s="34"/>
      <c r="I221" s="35" t="s">
        <v>1799</v>
      </c>
      <c r="J221" s="34"/>
      <c r="K221" s="34"/>
      <c r="L221" s="35"/>
      <c r="M221" s="35" t="s">
        <v>1799</v>
      </c>
      <c r="N221" s="34"/>
      <c r="O221" s="36"/>
    </row>
    <row r="222" spans="1:15" s="142" customFormat="1" ht="51" customHeight="1" x14ac:dyDescent="0.2">
      <c r="A222" s="309" t="s">
        <v>2916</v>
      </c>
      <c r="B222" s="34" t="s">
        <v>182</v>
      </c>
      <c r="C222" s="310" t="s">
        <v>5279</v>
      </c>
      <c r="D222" s="210">
        <v>750</v>
      </c>
      <c r="E222" s="303">
        <v>6201</v>
      </c>
      <c r="F222" s="308">
        <v>40773</v>
      </c>
      <c r="G222" s="35" t="s">
        <v>1799</v>
      </c>
      <c r="H222" s="34"/>
      <c r="I222" s="35" t="s">
        <v>1799</v>
      </c>
      <c r="J222" s="34"/>
      <c r="K222" s="34"/>
      <c r="L222" s="35"/>
      <c r="M222" s="35" t="s">
        <v>1799</v>
      </c>
      <c r="N222" s="34"/>
      <c r="O222" s="36"/>
    </row>
    <row r="223" spans="1:15" s="142" customFormat="1" ht="51" customHeight="1" x14ac:dyDescent="0.2">
      <c r="A223" s="743" t="s">
        <v>2917</v>
      </c>
      <c r="B223" s="34" t="s">
        <v>67</v>
      </c>
      <c r="C223" s="752" t="s">
        <v>5280</v>
      </c>
      <c r="D223" s="210">
        <v>254.25</v>
      </c>
      <c r="E223" s="303">
        <v>6203</v>
      </c>
      <c r="F223" s="308">
        <v>40777</v>
      </c>
      <c r="G223" s="35" t="s">
        <v>1799</v>
      </c>
      <c r="H223" s="34"/>
      <c r="I223" s="35" t="s">
        <v>1799</v>
      </c>
      <c r="J223" s="34"/>
      <c r="K223" s="34"/>
      <c r="L223" s="35"/>
      <c r="M223" s="35" t="s">
        <v>1799</v>
      </c>
      <c r="N223" s="34"/>
      <c r="O223" s="36"/>
    </row>
    <row r="224" spans="1:15" s="142" customFormat="1" ht="51" customHeight="1" x14ac:dyDescent="0.2">
      <c r="A224" s="743"/>
      <c r="B224" s="34" t="s">
        <v>83</v>
      </c>
      <c r="C224" s="752"/>
      <c r="D224" s="210">
        <v>254.25</v>
      </c>
      <c r="E224" s="303">
        <v>6202</v>
      </c>
      <c r="F224" s="308">
        <v>40777</v>
      </c>
      <c r="G224" s="35" t="s">
        <v>1799</v>
      </c>
      <c r="H224" s="34"/>
      <c r="I224" s="35" t="s">
        <v>1799</v>
      </c>
      <c r="J224" s="34"/>
      <c r="K224" s="34"/>
      <c r="L224" s="35"/>
      <c r="M224" s="35" t="s">
        <v>1799</v>
      </c>
      <c r="N224" s="34"/>
      <c r="O224" s="36"/>
    </row>
    <row r="225" spans="1:15" s="142" customFormat="1" ht="51" customHeight="1" x14ac:dyDescent="0.2">
      <c r="A225" s="743"/>
      <c r="B225" s="34" t="s">
        <v>68</v>
      </c>
      <c r="C225" s="752"/>
      <c r="D225" s="210">
        <v>180</v>
      </c>
      <c r="E225" s="303">
        <v>6204</v>
      </c>
      <c r="F225" s="308">
        <v>40777</v>
      </c>
      <c r="G225" s="35" t="s">
        <v>1799</v>
      </c>
      <c r="H225" s="34"/>
      <c r="I225" s="35" t="s">
        <v>1799</v>
      </c>
      <c r="J225" s="34"/>
      <c r="K225" s="34"/>
      <c r="L225" s="35" t="s">
        <v>1799</v>
      </c>
      <c r="M225" s="35"/>
      <c r="N225" s="34"/>
      <c r="O225" s="36"/>
    </row>
    <row r="226" spans="1:15" s="142" customFormat="1" ht="51" customHeight="1" x14ac:dyDescent="0.2">
      <c r="A226" s="309" t="s">
        <v>2918</v>
      </c>
      <c r="B226" s="34" t="s">
        <v>111</v>
      </c>
      <c r="C226" s="310" t="s">
        <v>5281</v>
      </c>
      <c r="D226" s="210">
        <v>480.25</v>
      </c>
      <c r="E226" s="303">
        <v>6211</v>
      </c>
      <c r="F226" s="308">
        <v>40787</v>
      </c>
      <c r="G226" s="35" t="s">
        <v>1799</v>
      </c>
      <c r="H226" s="34"/>
      <c r="I226" s="35" t="s">
        <v>1799</v>
      </c>
      <c r="J226" s="34"/>
      <c r="K226" s="34"/>
      <c r="L226" s="35" t="s">
        <v>1799</v>
      </c>
      <c r="M226" s="35"/>
      <c r="N226" s="34"/>
      <c r="O226" s="36"/>
    </row>
    <row r="227" spans="1:15" s="142" customFormat="1" ht="51" customHeight="1" x14ac:dyDescent="0.2">
      <c r="A227" s="309" t="s">
        <v>2919</v>
      </c>
      <c r="B227" s="34" t="s">
        <v>169</v>
      </c>
      <c r="C227" s="310" t="s">
        <v>5282</v>
      </c>
      <c r="D227" s="210">
        <v>1220.6600000000001</v>
      </c>
      <c r="E227" s="303">
        <v>6221</v>
      </c>
      <c r="F227" s="308" t="s">
        <v>204</v>
      </c>
      <c r="G227" s="35" t="s">
        <v>1799</v>
      </c>
      <c r="H227" s="34"/>
      <c r="I227" s="35" t="s">
        <v>1799</v>
      </c>
      <c r="J227" s="34"/>
      <c r="K227" s="34"/>
      <c r="L227" s="35" t="s">
        <v>1799</v>
      </c>
      <c r="M227" s="35"/>
      <c r="N227" s="34"/>
      <c r="O227" s="36"/>
    </row>
    <row r="228" spans="1:15" s="142" customFormat="1" ht="51" customHeight="1" x14ac:dyDescent="0.2">
      <c r="A228" s="743" t="s">
        <v>2920</v>
      </c>
      <c r="B228" s="34" t="s">
        <v>67</v>
      </c>
      <c r="C228" s="752" t="s">
        <v>5283</v>
      </c>
      <c r="D228" s="210">
        <v>142.38</v>
      </c>
      <c r="E228" s="303">
        <v>6213</v>
      </c>
      <c r="F228" s="308">
        <v>40787</v>
      </c>
      <c r="G228" s="35" t="s">
        <v>1799</v>
      </c>
      <c r="H228" s="34"/>
      <c r="I228" s="35" t="s">
        <v>1799</v>
      </c>
      <c r="J228" s="34"/>
      <c r="K228" s="34"/>
      <c r="L228" s="35" t="s">
        <v>1799</v>
      </c>
      <c r="M228" s="35"/>
      <c r="N228" s="34"/>
      <c r="O228" s="36"/>
    </row>
    <row r="229" spans="1:15" s="142" customFormat="1" ht="51" customHeight="1" x14ac:dyDescent="0.2">
      <c r="A229" s="743"/>
      <c r="B229" s="34" t="s">
        <v>83</v>
      </c>
      <c r="C229" s="752"/>
      <c r="D229" s="210">
        <v>142.38</v>
      </c>
      <c r="E229" s="303">
        <v>6212</v>
      </c>
      <c r="F229" s="308">
        <v>40787</v>
      </c>
      <c r="G229" s="35" t="s">
        <v>1799</v>
      </c>
      <c r="H229" s="34"/>
      <c r="I229" s="35" t="s">
        <v>1799</v>
      </c>
      <c r="J229" s="34"/>
      <c r="K229" s="34"/>
      <c r="L229" s="35" t="s">
        <v>1799</v>
      </c>
      <c r="M229" s="35"/>
      <c r="N229" s="34"/>
      <c r="O229" s="36"/>
    </row>
    <row r="230" spans="1:15" s="142" customFormat="1" ht="51" customHeight="1" x14ac:dyDescent="0.2">
      <c r="A230" s="309" t="s">
        <v>2921</v>
      </c>
      <c r="B230" s="34" t="s">
        <v>99</v>
      </c>
      <c r="C230" s="310" t="s">
        <v>5284</v>
      </c>
      <c r="D230" s="210">
        <v>200</v>
      </c>
      <c r="E230" s="303">
        <v>6229</v>
      </c>
      <c r="F230" s="308">
        <v>40800</v>
      </c>
      <c r="G230" s="35" t="s">
        <v>1799</v>
      </c>
      <c r="H230" s="34"/>
      <c r="I230" s="35" t="s">
        <v>1799</v>
      </c>
      <c r="J230" s="34"/>
      <c r="K230" s="34"/>
      <c r="L230" s="35" t="s">
        <v>1799</v>
      </c>
      <c r="M230" s="35"/>
      <c r="N230" s="34"/>
      <c r="O230" s="36"/>
    </row>
    <row r="231" spans="1:15" s="142" customFormat="1" ht="51" customHeight="1" x14ac:dyDescent="0.2">
      <c r="A231" s="309" t="s">
        <v>2922</v>
      </c>
      <c r="B231" s="34" t="s">
        <v>98</v>
      </c>
      <c r="C231" s="310" t="s">
        <v>5285</v>
      </c>
      <c r="D231" s="210">
        <v>178.99</v>
      </c>
      <c r="E231" s="303">
        <v>6224</v>
      </c>
      <c r="F231" s="308">
        <v>40793</v>
      </c>
      <c r="G231" s="35" t="s">
        <v>1799</v>
      </c>
      <c r="H231" s="34"/>
      <c r="I231" s="35" t="s">
        <v>1799</v>
      </c>
      <c r="J231" s="34"/>
      <c r="K231" s="34"/>
      <c r="L231" s="35" t="s">
        <v>1799</v>
      </c>
      <c r="M231" s="35"/>
      <c r="N231" s="34"/>
      <c r="O231" s="36"/>
    </row>
    <row r="232" spans="1:15" s="142" customFormat="1" ht="51" customHeight="1" x14ac:dyDescent="0.2">
      <c r="A232" s="309" t="s">
        <v>2923</v>
      </c>
      <c r="B232" s="34" t="s">
        <v>183</v>
      </c>
      <c r="C232" s="310" t="s">
        <v>5286</v>
      </c>
      <c r="D232" s="210">
        <v>102.4</v>
      </c>
      <c r="E232" s="303">
        <v>6238</v>
      </c>
      <c r="F232" s="308">
        <v>40812</v>
      </c>
      <c r="G232" s="35" t="s">
        <v>1799</v>
      </c>
      <c r="H232" s="34"/>
      <c r="I232" s="35" t="s">
        <v>1799</v>
      </c>
      <c r="J232" s="34"/>
      <c r="K232" s="34"/>
      <c r="L232" s="35" t="s">
        <v>1799</v>
      </c>
      <c r="M232" s="35"/>
      <c r="N232" s="34"/>
      <c r="O232" s="36"/>
    </row>
    <row r="233" spans="1:15" s="142" customFormat="1" ht="51" customHeight="1" x14ac:dyDescent="0.2">
      <c r="A233" s="309" t="s">
        <v>2924</v>
      </c>
      <c r="B233" s="34" t="s">
        <v>184</v>
      </c>
      <c r="C233" s="310" t="s">
        <v>5287</v>
      </c>
      <c r="D233" s="210">
        <v>355</v>
      </c>
      <c r="E233" s="303">
        <v>6237</v>
      </c>
      <c r="F233" s="308">
        <v>40812</v>
      </c>
      <c r="G233" s="35" t="s">
        <v>1799</v>
      </c>
      <c r="H233" s="34"/>
      <c r="I233" s="35" t="s">
        <v>1799</v>
      </c>
      <c r="J233" s="34"/>
      <c r="K233" s="34"/>
      <c r="L233" s="35" t="s">
        <v>1799</v>
      </c>
      <c r="M233" s="35"/>
      <c r="N233" s="34"/>
      <c r="O233" s="36"/>
    </row>
    <row r="234" spans="1:15" s="142" customFormat="1" ht="51" customHeight="1" x14ac:dyDescent="0.2">
      <c r="A234" s="309" t="s">
        <v>2925</v>
      </c>
      <c r="B234" s="34" t="s">
        <v>185</v>
      </c>
      <c r="C234" s="310" t="s">
        <v>5288</v>
      </c>
      <c r="D234" s="210">
        <v>3580</v>
      </c>
      <c r="E234" s="303">
        <v>6254</v>
      </c>
      <c r="F234" s="308">
        <v>40827</v>
      </c>
      <c r="G234" s="35" t="s">
        <v>1799</v>
      </c>
      <c r="H234" s="34"/>
      <c r="I234" s="35" t="s">
        <v>1799</v>
      </c>
      <c r="J234" s="34"/>
      <c r="K234" s="34"/>
      <c r="L234" s="35" t="s">
        <v>1799</v>
      </c>
      <c r="M234" s="35"/>
      <c r="N234" s="34"/>
      <c r="O234" s="36"/>
    </row>
    <row r="235" spans="1:15" s="142" customFormat="1" ht="51" customHeight="1" x14ac:dyDescent="0.2">
      <c r="A235" s="309" t="s">
        <v>2926</v>
      </c>
      <c r="B235" s="34" t="s">
        <v>153</v>
      </c>
      <c r="C235" s="310" t="s">
        <v>5289</v>
      </c>
      <c r="D235" s="210">
        <v>117.5</v>
      </c>
      <c r="E235" s="303">
        <v>6275</v>
      </c>
      <c r="F235" s="308">
        <v>40844</v>
      </c>
      <c r="G235" s="35" t="s">
        <v>1799</v>
      </c>
      <c r="H235" s="34"/>
      <c r="I235" s="35" t="s">
        <v>1799</v>
      </c>
      <c r="J235" s="34"/>
      <c r="K235" s="34"/>
      <c r="L235" s="35" t="s">
        <v>1799</v>
      </c>
      <c r="M235" s="35"/>
      <c r="N235" s="34"/>
      <c r="O235" s="36"/>
    </row>
    <row r="236" spans="1:15" s="142" customFormat="1" ht="51" customHeight="1" x14ac:dyDescent="0.2">
      <c r="A236" s="743" t="s">
        <v>2927</v>
      </c>
      <c r="B236" s="34" t="s">
        <v>186</v>
      </c>
      <c r="C236" s="752" t="s">
        <v>5290</v>
      </c>
      <c r="D236" s="210">
        <v>4972</v>
      </c>
      <c r="E236" s="303">
        <v>6283</v>
      </c>
      <c r="F236" s="308">
        <v>40857</v>
      </c>
      <c r="G236" s="35" t="s">
        <v>1799</v>
      </c>
      <c r="H236" s="34"/>
      <c r="I236" s="35" t="s">
        <v>1799</v>
      </c>
      <c r="J236" s="34"/>
      <c r="K236" s="34"/>
      <c r="L236" s="35" t="s">
        <v>1799</v>
      </c>
      <c r="M236" s="35"/>
      <c r="N236" s="34"/>
      <c r="O236" s="36"/>
    </row>
    <row r="237" spans="1:15" s="142" customFormat="1" ht="51" customHeight="1" x14ac:dyDescent="0.2">
      <c r="A237" s="743"/>
      <c r="B237" s="34" t="s">
        <v>187</v>
      </c>
      <c r="C237" s="752"/>
      <c r="D237" s="210">
        <v>2400</v>
      </c>
      <c r="E237" s="303">
        <v>6282</v>
      </c>
      <c r="F237" s="308">
        <v>40857</v>
      </c>
      <c r="G237" s="35" t="s">
        <v>1799</v>
      </c>
      <c r="H237" s="34"/>
      <c r="I237" s="35" t="s">
        <v>1799</v>
      </c>
      <c r="J237" s="34"/>
      <c r="K237" s="34"/>
      <c r="L237" s="35"/>
      <c r="M237" s="35" t="s">
        <v>1799</v>
      </c>
      <c r="N237" s="34"/>
      <c r="O237" s="36"/>
    </row>
    <row r="238" spans="1:15" s="142" customFormat="1" ht="51" customHeight="1" x14ac:dyDescent="0.2">
      <c r="A238" s="743"/>
      <c r="B238" s="34" t="s">
        <v>188</v>
      </c>
      <c r="C238" s="752"/>
      <c r="D238" s="210">
        <v>3600</v>
      </c>
      <c r="E238" s="303">
        <v>6281</v>
      </c>
      <c r="F238" s="308">
        <v>40857</v>
      </c>
      <c r="G238" s="35" t="s">
        <v>1799</v>
      </c>
      <c r="H238" s="34"/>
      <c r="I238" s="35" t="s">
        <v>1799</v>
      </c>
      <c r="J238" s="34"/>
      <c r="K238" s="34"/>
      <c r="L238" s="35"/>
      <c r="M238" s="35" t="s">
        <v>1799</v>
      </c>
      <c r="N238" s="34"/>
      <c r="O238" s="36"/>
    </row>
    <row r="239" spans="1:15" s="142" customFormat="1" ht="51" customHeight="1" x14ac:dyDescent="0.2">
      <c r="A239" s="743" t="s">
        <v>2928</v>
      </c>
      <c r="B239" s="34" t="s">
        <v>97</v>
      </c>
      <c r="C239" s="752" t="s">
        <v>5215</v>
      </c>
      <c r="D239" s="210">
        <v>4044.84</v>
      </c>
      <c r="E239" s="303">
        <v>6263</v>
      </c>
      <c r="F239" s="308">
        <v>40834</v>
      </c>
      <c r="G239" s="35" t="s">
        <v>1799</v>
      </c>
      <c r="H239" s="34"/>
      <c r="I239" s="35" t="s">
        <v>1799</v>
      </c>
      <c r="J239" s="34"/>
      <c r="K239" s="34"/>
      <c r="L239" s="35"/>
      <c r="M239" s="35" t="s">
        <v>1799</v>
      </c>
      <c r="N239" s="34"/>
      <c r="O239" s="36"/>
    </row>
    <row r="240" spans="1:15" s="142" customFormat="1" ht="51" customHeight="1" x14ac:dyDescent="0.2">
      <c r="A240" s="743"/>
      <c r="B240" s="34" t="s">
        <v>189</v>
      </c>
      <c r="C240" s="752"/>
      <c r="D240" s="210">
        <v>3000</v>
      </c>
      <c r="E240" s="303">
        <v>6264</v>
      </c>
      <c r="F240" s="308">
        <v>40834</v>
      </c>
      <c r="G240" s="35" t="s">
        <v>1799</v>
      </c>
      <c r="H240" s="34"/>
      <c r="I240" s="35" t="s">
        <v>1799</v>
      </c>
      <c r="J240" s="34"/>
      <c r="K240" s="34"/>
      <c r="L240" s="35" t="s">
        <v>1799</v>
      </c>
      <c r="M240" s="35"/>
      <c r="N240" s="34"/>
      <c r="O240" s="36"/>
    </row>
    <row r="241" spans="1:15" s="142" customFormat="1" ht="51" customHeight="1" x14ac:dyDescent="0.2">
      <c r="A241" s="743"/>
      <c r="B241" s="34" t="s">
        <v>190</v>
      </c>
      <c r="C241" s="752"/>
      <c r="D241" s="210">
        <v>701.36</v>
      </c>
      <c r="E241" s="303">
        <v>6266</v>
      </c>
      <c r="F241" s="308">
        <v>40834</v>
      </c>
      <c r="G241" s="35" t="s">
        <v>1799</v>
      </c>
      <c r="H241" s="34"/>
      <c r="I241" s="35" t="s">
        <v>1799</v>
      </c>
      <c r="J241" s="34"/>
      <c r="K241" s="34"/>
      <c r="L241" s="35"/>
      <c r="M241" s="35" t="s">
        <v>1799</v>
      </c>
      <c r="N241" s="34"/>
      <c r="O241" s="36"/>
    </row>
    <row r="242" spans="1:15" s="142" customFormat="1" ht="51" customHeight="1" x14ac:dyDescent="0.2">
      <c r="A242" s="743" t="s">
        <v>2929</v>
      </c>
      <c r="B242" s="34" t="s">
        <v>191</v>
      </c>
      <c r="C242" s="752" t="s">
        <v>5291</v>
      </c>
      <c r="D242" s="210">
        <v>80</v>
      </c>
      <c r="E242" s="303">
        <v>6273</v>
      </c>
      <c r="F242" s="308">
        <v>40842</v>
      </c>
      <c r="G242" s="35" t="s">
        <v>1799</v>
      </c>
      <c r="H242" s="34"/>
      <c r="I242" s="35" t="s">
        <v>1799</v>
      </c>
      <c r="J242" s="34"/>
      <c r="K242" s="34"/>
      <c r="L242" s="35"/>
      <c r="M242" s="35" t="s">
        <v>1799</v>
      </c>
      <c r="N242" s="34"/>
      <c r="O242" s="36"/>
    </row>
    <row r="243" spans="1:15" s="142" customFormat="1" ht="51" customHeight="1" x14ac:dyDescent="0.2">
      <c r="A243" s="743"/>
      <c r="B243" s="34" t="s">
        <v>107</v>
      </c>
      <c r="C243" s="752"/>
      <c r="D243" s="210">
        <v>2810</v>
      </c>
      <c r="E243" s="303">
        <v>6274</v>
      </c>
      <c r="F243" s="308">
        <v>40842</v>
      </c>
      <c r="G243" s="35" t="s">
        <v>1799</v>
      </c>
      <c r="H243" s="34"/>
      <c r="I243" s="35" t="s">
        <v>1799</v>
      </c>
      <c r="J243" s="34"/>
      <c r="K243" s="34"/>
      <c r="L243" s="35" t="s">
        <v>1799</v>
      </c>
      <c r="M243" s="35" t="s">
        <v>1799</v>
      </c>
      <c r="N243" s="34"/>
      <c r="O243" s="36"/>
    </row>
    <row r="244" spans="1:15" s="142" customFormat="1" ht="51" customHeight="1" x14ac:dyDescent="0.2">
      <c r="A244" s="309" t="s">
        <v>2930</v>
      </c>
      <c r="B244" s="34" t="s">
        <v>191</v>
      </c>
      <c r="C244" s="310" t="s">
        <v>5292</v>
      </c>
      <c r="D244" s="210">
        <v>1500</v>
      </c>
      <c r="E244" s="303">
        <v>6253</v>
      </c>
      <c r="F244" s="308">
        <v>40827</v>
      </c>
      <c r="G244" s="35" t="s">
        <v>1799</v>
      </c>
      <c r="H244" s="34"/>
      <c r="I244" s="35" t="s">
        <v>1799</v>
      </c>
      <c r="J244" s="34"/>
      <c r="K244" s="34"/>
      <c r="L244" s="35" t="s">
        <v>1799</v>
      </c>
      <c r="M244" s="35"/>
      <c r="N244" s="34"/>
      <c r="O244" s="36"/>
    </row>
    <row r="245" spans="1:15" s="142" customFormat="1" ht="51" customHeight="1" x14ac:dyDescent="0.2">
      <c r="A245" s="309" t="s">
        <v>2931</v>
      </c>
      <c r="B245" s="34" t="s">
        <v>192</v>
      </c>
      <c r="C245" s="310" t="s">
        <v>5293</v>
      </c>
      <c r="D245" s="210">
        <v>2050</v>
      </c>
      <c r="E245" s="303">
        <v>6257</v>
      </c>
      <c r="F245" s="308">
        <v>40829</v>
      </c>
      <c r="G245" s="35" t="s">
        <v>1799</v>
      </c>
      <c r="H245" s="34"/>
      <c r="I245" s="35" t="s">
        <v>1799</v>
      </c>
      <c r="J245" s="34"/>
      <c r="K245" s="34"/>
      <c r="L245" s="35" t="s">
        <v>1799</v>
      </c>
      <c r="M245" s="35"/>
      <c r="N245" s="34"/>
      <c r="O245" s="36"/>
    </row>
    <row r="246" spans="1:15" s="142" customFormat="1" ht="51" customHeight="1" x14ac:dyDescent="0.2">
      <c r="A246" s="309" t="s">
        <v>2932</v>
      </c>
      <c r="B246" s="34" t="s">
        <v>193</v>
      </c>
      <c r="C246" s="310" t="s">
        <v>5294</v>
      </c>
      <c r="D246" s="210">
        <v>3390</v>
      </c>
      <c r="E246" s="222" t="s">
        <v>1730</v>
      </c>
      <c r="F246" s="308">
        <v>40829</v>
      </c>
      <c r="G246" s="35" t="s">
        <v>1799</v>
      </c>
      <c r="H246" s="34"/>
      <c r="I246" s="35" t="s">
        <v>1799</v>
      </c>
      <c r="J246" s="34"/>
      <c r="K246" s="34"/>
      <c r="L246" s="35" t="s">
        <v>1799</v>
      </c>
      <c r="M246" s="35"/>
      <c r="N246" s="34"/>
      <c r="O246" s="36"/>
    </row>
    <row r="247" spans="1:15" s="142" customFormat="1" ht="51" customHeight="1" x14ac:dyDescent="0.2">
      <c r="A247" s="309" t="s">
        <v>2933</v>
      </c>
      <c r="B247" s="34" t="s">
        <v>194</v>
      </c>
      <c r="C247" s="310" t="s">
        <v>5295</v>
      </c>
      <c r="D247" s="210">
        <v>792.79</v>
      </c>
      <c r="E247" s="303">
        <v>6262</v>
      </c>
      <c r="F247" s="308">
        <v>40833</v>
      </c>
      <c r="G247" s="35" t="s">
        <v>1799</v>
      </c>
      <c r="H247" s="34"/>
      <c r="I247" s="35" t="s">
        <v>1799</v>
      </c>
      <c r="J247" s="34"/>
      <c r="K247" s="34"/>
      <c r="L247" s="35" t="s">
        <v>1799</v>
      </c>
      <c r="M247" s="35"/>
      <c r="N247" s="34"/>
      <c r="O247" s="36"/>
    </row>
    <row r="248" spans="1:15" s="142" customFormat="1" ht="51" customHeight="1" x14ac:dyDescent="0.2">
      <c r="A248" s="309" t="s">
        <v>2934</v>
      </c>
      <c r="B248" s="34" t="s">
        <v>75</v>
      </c>
      <c r="C248" s="310" t="s">
        <v>5296</v>
      </c>
      <c r="D248" s="210">
        <v>284.52</v>
      </c>
      <c r="E248" s="303">
        <v>6261</v>
      </c>
      <c r="F248" s="308">
        <v>40833</v>
      </c>
      <c r="G248" s="35" t="s">
        <v>1799</v>
      </c>
      <c r="H248" s="34"/>
      <c r="I248" s="35" t="s">
        <v>1799</v>
      </c>
      <c r="J248" s="34"/>
      <c r="K248" s="34"/>
      <c r="L248" s="35" t="s">
        <v>1799</v>
      </c>
      <c r="M248" s="35"/>
      <c r="N248" s="34"/>
      <c r="O248" s="36"/>
    </row>
    <row r="249" spans="1:15" s="142" customFormat="1" ht="51" customHeight="1" x14ac:dyDescent="0.2">
      <c r="A249" s="743" t="s">
        <v>2935</v>
      </c>
      <c r="B249" s="34" t="s">
        <v>67</v>
      </c>
      <c r="C249" s="752" t="s">
        <v>5035</v>
      </c>
      <c r="D249" s="210">
        <v>211.88</v>
      </c>
      <c r="E249" s="303">
        <v>6259</v>
      </c>
      <c r="F249" s="308">
        <v>40829</v>
      </c>
      <c r="G249" s="35" t="s">
        <v>1799</v>
      </c>
      <c r="H249" s="34"/>
      <c r="I249" s="35" t="s">
        <v>1799</v>
      </c>
      <c r="J249" s="34"/>
      <c r="K249" s="34"/>
      <c r="L249" s="35" t="s">
        <v>1799</v>
      </c>
      <c r="M249" s="35" t="s">
        <v>1799</v>
      </c>
      <c r="N249" s="34"/>
      <c r="O249" s="36"/>
    </row>
    <row r="250" spans="1:15" s="142" customFormat="1" ht="51" customHeight="1" x14ac:dyDescent="0.2">
      <c r="A250" s="743"/>
      <c r="B250" s="34" t="s">
        <v>113</v>
      </c>
      <c r="C250" s="752"/>
      <c r="D250" s="210">
        <v>165.78</v>
      </c>
      <c r="E250" s="303">
        <v>6260</v>
      </c>
      <c r="F250" s="308">
        <v>40829</v>
      </c>
      <c r="G250" s="35" t="s">
        <v>1799</v>
      </c>
      <c r="H250" s="34"/>
      <c r="I250" s="35" t="s">
        <v>1799</v>
      </c>
      <c r="J250" s="34"/>
      <c r="K250" s="34"/>
      <c r="L250" s="35"/>
      <c r="M250" s="35" t="s">
        <v>1799</v>
      </c>
      <c r="N250" s="34"/>
      <c r="O250" s="36"/>
    </row>
    <row r="251" spans="1:15" s="142" customFormat="1" ht="51" customHeight="1" x14ac:dyDescent="0.2">
      <c r="A251" s="309" t="s">
        <v>2936</v>
      </c>
      <c r="B251" s="34" t="s">
        <v>195</v>
      </c>
      <c r="C251" s="310" t="s">
        <v>5297</v>
      </c>
      <c r="D251" s="210">
        <v>600</v>
      </c>
      <c r="E251" s="303">
        <v>6278</v>
      </c>
      <c r="F251" s="308">
        <v>40847</v>
      </c>
      <c r="G251" s="35" t="s">
        <v>1799</v>
      </c>
      <c r="H251" s="34"/>
      <c r="I251" s="35" t="s">
        <v>1799</v>
      </c>
      <c r="J251" s="34"/>
      <c r="K251" s="34"/>
      <c r="L251" s="35" t="s">
        <v>1799</v>
      </c>
      <c r="M251" s="35"/>
      <c r="N251" s="34"/>
      <c r="O251" s="36"/>
    </row>
    <row r="252" spans="1:15" s="142" customFormat="1" ht="51" customHeight="1" x14ac:dyDescent="0.2">
      <c r="A252" s="743" t="s">
        <v>2937</v>
      </c>
      <c r="B252" s="34" t="s">
        <v>68</v>
      </c>
      <c r="C252" s="752" t="s">
        <v>5298</v>
      </c>
      <c r="D252" s="210">
        <v>150</v>
      </c>
      <c r="E252" s="303">
        <v>6277</v>
      </c>
      <c r="F252" s="308">
        <v>40844</v>
      </c>
      <c r="G252" s="35" t="s">
        <v>1799</v>
      </c>
      <c r="H252" s="34"/>
      <c r="I252" s="35" t="s">
        <v>1799</v>
      </c>
      <c r="J252" s="34"/>
      <c r="K252" s="34"/>
      <c r="L252" s="35" t="s">
        <v>1799</v>
      </c>
      <c r="M252" s="35"/>
      <c r="N252" s="34"/>
      <c r="O252" s="36"/>
    </row>
    <row r="253" spans="1:15" s="142" customFormat="1" ht="51" customHeight="1" x14ac:dyDescent="0.2">
      <c r="A253" s="743"/>
      <c r="B253" s="34" t="s">
        <v>83</v>
      </c>
      <c r="C253" s="752"/>
      <c r="D253" s="210">
        <v>211.88</v>
      </c>
      <c r="E253" s="303">
        <v>6276</v>
      </c>
      <c r="F253" s="308">
        <v>40844</v>
      </c>
      <c r="G253" s="35" t="s">
        <v>1799</v>
      </c>
      <c r="H253" s="34"/>
      <c r="I253" s="35" t="s">
        <v>1799</v>
      </c>
      <c r="J253" s="34"/>
      <c r="K253" s="34"/>
      <c r="L253" s="35" t="s">
        <v>1799</v>
      </c>
      <c r="M253" s="35"/>
      <c r="N253" s="34"/>
      <c r="O253" s="36"/>
    </row>
    <row r="254" spans="1:15" s="142" customFormat="1" ht="51" customHeight="1" x14ac:dyDescent="0.2">
      <c r="A254" s="309" t="s">
        <v>2938</v>
      </c>
      <c r="B254" s="34" t="s">
        <v>192</v>
      </c>
      <c r="C254" s="310" t="s">
        <v>5299</v>
      </c>
      <c r="D254" s="210">
        <v>1500</v>
      </c>
      <c r="E254" s="303">
        <v>6279</v>
      </c>
      <c r="F254" s="308">
        <v>40854</v>
      </c>
      <c r="G254" s="35" t="s">
        <v>1799</v>
      </c>
      <c r="H254" s="34"/>
      <c r="I254" s="35" t="s">
        <v>1799</v>
      </c>
      <c r="J254" s="34"/>
      <c r="K254" s="34"/>
      <c r="L254" s="35" t="s">
        <v>1799</v>
      </c>
      <c r="M254" s="35" t="s">
        <v>1799</v>
      </c>
      <c r="N254" s="34"/>
      <c r="O254" s="36"/>
    </row>
    <row r="255" spans="1:15" s="142" customFormat="1" ht="51" customHeight="1" x14ac:dyDescent="0.2">
      <c r="A255" s="309" t="s">
        <v>2939</v>
      </c>
      <c r="B255" s="34" t="s">
        <v>130</v>
      </c>
      <c r="C255" s="310" t="s">
        <v>5300</v>
      </c>
      <c r="D255" s="210">
        <v>2147</v>
      </c>
      <c r="E255" s="303">
        <v>6297</v>
      </c>
      <c r="F255" s="308">
        <v>40882</v>
      </c>
      <c r="G255" s="35" t="s">
        <v>1799</v>
      </c>
      <c r="H255" s="34"/>
      <c r="I255" s="35" t="s">
        <v>1799</v>
      </c>
      <c r="J255" s="34"/>
      <c r="K255" s="34"/>
      <c r="L255" s="35"/>
      <c r="M255" s="35" t="s">
        <v>1799</v>
      </c>
      <c r="N255" s="34"/>
      <c r="O255" s="36"/>
    </row>
    <row r="256" spans="1:15" s="142" customFormat="1" ht="51" customHeight="1" x14ac:dyDescent="0.2">
      <c r="A256" s="743" t="s">
        <v>2940</v>
      </c>
      <c r="B256" s="34" t="s">
        <v>192</v>
      </c>
      <c r="C256" s="752" t="s">
        <v>5301</v>
      </c>
      <c r="D256" s="210">
        <v>2875</v>
      </c>
      <c r="E256" s="303">
        <v>6288</v>
      </c>
      <c r="F256" s="308">
        <v>40870</v>
      </c>
      <c r="G256" s="35" t="s">
        <v>1799</v>
      </c>
      <c r="H256" s="34"/>
      <c r="I256" s="35" t="s">
        <v>1799</v>
      </c>
      <c r="J256" s="34"/>
      <c r="K256" s="34"/>
      <c r="L256" s="35" t="s">
        <v>1799</v>
      </c>
      <c r="M256" s="35"/>
      <c r="N256" s="34"/>
      <c r="O256" s="36"/>
    </row>
    <row r="257" spans="1:15" s="142" customFormat="1" ht="51" customHeight="1" x14ac:dyDescent="0.2">
      <c r="A257" s="743"/>
      <c r="B257" s="34" t="s">
        <v>196</v>
      </c>
      <c r="C257" s="752"/>
      <c r="D257" s="210">
        <v>2093</v>
      </c>
      <c r="E257" s="303">
        <v>6289</v>
      </c>
      <c r="F257" s="308">
        <v>40870</v>
      </c>
      <c r="G257" s="35" t="s">
        <v>1799</v>
      </c>
      <c r="H257" s="34"/>
      <c r="I257" s="35" t="s">
        <v>1799</v>
      </c>
      <c r="J257" s="34"/>
      <c r="K257" s="34"/>
      <c r="L257" s="35" t="s">
        <v>1799</v>
      </c>
      <c r="M257" s="35"/>
      <c r="N257" s="34"/>
      <c r="O257" s="36"/>
    </row>
    <row r="258" spans="1:15" s="142" customFormat="1" ht="51" customHeight="1" x14ac:dyDescent="0.2">
      <c r="A258" s="309" t="s">
        <v>2941</v>
      </c>
      <c r="B258" s="34" t="s">
        <v>197</v>
      </c>
      <c r="C258" s="310" t="s">
        <v>5302</v>
      </c>
      <c r="D258" s="210">
        <v>1318.9</v>
      </c>
      <c r="E258" s="303">
        <v>6285</v>
      </c>
      <c r="F258" s="308">
        <v>40871</v>
      </c>
      <c r="G258" s="35" t="s">
        <v>1799</v>
      </c>
      <c r="H258" s="34"/>
      <c r="I258" s="35" t="s">
        <v>1799</v>
      </c>
      <c r="J258" s="34"/>
      <c r="K258" s="34"/>
      <c r="L258" s="35" t="s">
        <v>1799</v>
      </c>
      <c r="M258" s="35"/>
      <c r="N258" s="34"/>
      <c r="O258" s="36"/>
    </row>
    <row r="259" spans="1:15" s="142" customFormat="1" ht="51" customHeight="1" x14ac:dyDescent="0.2">
      <c r="A259" s="309" t="s">
        <v>2942</v>
      </c>
      <c r="B259" s="34" t="s">
        <v>198</v>
      </c>
      <c r="C259" s="310" t="s">
        <v>5303</v>
      </c>
      <c r="D259" s="210">
        <v>4720</v>
      </c>
      <c r="E259" s="303">
        <v>6295</v>
      </c>
      <c r="F259" s="308">
        <v>40872</v>
      </c>
      <c r="G259" s="35" t="s">
        <v>1799</v>
      </c>
      <c r="H259" s="34"/>
      <c r="I259" s="35" t="s">
        <v>1799</v>
      </c>
      <c r="J259" s="34"/>
      <c r="K259" s="34"/>
      <c r="L259" s="35" t="s">
        <v>1799</v>
      </c>
      <c r="M259" s="35"/>
      <c r="N259" s="34"/>
      <c r="O259" s="36"/>
    </row>
    <row r="260" spans="1:15" s="142" customFormat="1" ht="51" customHeight="1" x14ac:dyDescent="0.2">
      <c r="A260" s="743" t="s">
        <v>2943</v>
      </c>
      <c r="B260" s="34" t="s">
        <v>75</v>
      </c>
      <c r="C260" s="752" t="s">
        <v>5247</v>
      </c>
      <c r="D260" s="210">
        <v>3633.8700000000003</v>
      </c>
      <c r="E260" s="303">
        <v>6293</v>
      </c>
      <c r="F260" s="308">
        <v>40871</v>
      </c>
      <c r="G260" s="35" t="s">
        <v>1799</v>
      </c>
      <c r="H260" s="34"/>
      <c r="I260" s="35" t="s">
        <v>1799</v>
      </c>
      <c r="J260" s="34"/>
      <c r="K260" s="34"/>
      <c r="L260" s="35"/>
      <c r="M260" s="35" t="s">
        <v>1799</v>
      </c>
      <c r="N260" s="34"/>
      <c r="O260" s="36"/>
    </row>
    <row r="261" spans="1:15" s="142" customFormat="1" ht="51" customHeight="1" x14ac:dyDescent="0.2">
      <c r="A261" s="743"/>
      <c r="B261" s="34" t="s">
        <v>137</v>
      </c>
      <c r="C261" s="752"/>
      <c r="D261" s="210">
        <v>559.35</v>
      </c>
      <c r="E261" s="303">
        <v>6292</v>
      </c>
      <c r="F261" s="308">
        <v>40871</v>
      </c>
      <c r="G261" s="35" t="s">
        <v>1799</v>
      </c>
      <c r="H261" s="34"/>
      <c r="I261" s="35" t="s">
        <v>1799</v>
      </c>
      <c r="J261" s="34"/>
      <c r="K261" s="34"/>
      <c r="L261" s="35"/>
      <c r="M261" s="35" t="s">
        <v>1799</v>
      </c>
      <c r="N261" s="34"/>
      <c r="O261" s="36"/>
    </row>
    <row r="262" spans="1:15" s="142" customFormat="1" ht="51" customHeight="1" x14ac:dyDescent="0.2">
      <c r="A262" s="743"/>
      <c r="B262" s="34" t="s">
        <v>199</v>
      </c>
      <c r="C262" s="752"/>
      <c r="D262" s="210">
        <v>36</v>
      </c>
      <c r="E262" s="303">
        <v>6291</v>
      </c>
      <c r="F262" s="308">
        <v>40871</v>
      </c>
      <c r="G262" s="35" t="s">
        <v>1799</v>
      </c>
      <c r="H262" s="34"/>
      <c r="I262" s="35" t="s">
        <v>1799</v>
      </c>
      <c r="J262" s="34"/>
      <c r="K262" s="34"/>
      <c r="L262" s="35" t="s">
        <v>1799</v>
      </c>
      <c r="M262" s="35" t="s">
        <v>1799</v>
      </c>
      <c r="N262" s="34"/>
      <c r="O262" s="36"/>
    </row>
    <row r="263" spans="1:15" s="142" customFormat="1" ht="51" customHeight="1" x14ac:dyDescent="0.2">
      <c r="A263" s="743" t="s">
        <v>2944</v>
      </c>
      <c r="B263" s="34" t="s">
        <v>200</v>
      </c>
      <c r="C263" s="752" t="s">
        <v>5304</v>
      </c>
      <c r="D263" s="210">
        <v>1700</v>
      </c>
      <c r="E263" s="303">
        <v>6300</v>
      </c>
      <c r="F263" s="308">
        <v>40891</v>
      </c>
      <c r="G263" s="35" t="s">
        <v>1799</v>
      </c>
      <c r="H263" s="34"/>
      <c r="I263" s="35" t="s">
        <v>1799</v>
      </c>
      <c r="J263" s="34"/>
      <c r="K263" s="34"/>
      <c r="L263" s="35" t="s">
        <v>1799</v>
      </c>
      <c r="M263" s="35"/>
      <c r="N263" s="34"/>
      <c r="O263" s="36"/>
    </row>
    <row r="264" spans="1:15" s="142" customFormat="1" ht="51" customHeight="1" x14ac:dyDescent="0.2">
      <c r="A264" s="743"/>
      <c r="B264" s="34" t="s">
        <v>201</v>
      </c>
      <c r="C264" s="752"/>
      <c r="D264" s="210">
        <v>2953.18</v>
      </c>
      <c r="E264" s="303">
        <v>6299</v>
      </c>
      <c r="F264" s="308">
        <v>40891</v>
      </c>
      <c r="G264" s="35" t="s">
        <v>1799</v>
      </c>
      <c r="H264" s="34"/>
      <c r="I264" s="35" t="s">
        <v>1799</v>
      </c>
      <c r="J264" s="34"/>
      <c r="K264" s="34"/>
      <c r="L264" s="35" t="s">
        <v>1799</v>
      </c>
      <c r="M264" s="35"/>
      <c r="N264" s="34"/>
      <c r="O264" s="36"/>
    </row>
    <row r="265" spans="1:15" s="142" customFormat="1" ht="51" customHeight="1" x14ac:dyDescent="0.2">
      <c r="A265" s="309" t="s">
        <v>2945</v>
      </c>
      <c r="B265" s="34" t="s">
        <v>68</v>
      </c>
      <c r="C265" s="310" t="s">
        <v>5305</v>
      </c>
      <c r="D265" s="210">
        <v>90</v>
      </c>
      <c r="E265" s="303">
        <v>6284</v>
      </c>
      <c r="F265" s="308">
        <v>40865</v>
      </c>
      <c r="G265" s="35" t="s">
        <v>1799</v>
      </c>
      <c r="H265" s="34"/>
      <c r="I265" s="35" t="s">
        <v>1799</v>
      </c>
      <c r="J265" s="34"/>
      <c r="K265" s="34"/>
      <c r="L265" s="35"/>
      <c r="M265" s="35" t="s">
        <v>1799</v>
      </c>
      <c r="N265" s="34"/>
      <c r="O265" s="36"/>
    </row>
    <row r="266" spans="1:15" s="142" customFormat="1" ht="51" customHeight="1" x14ac:dyDescent="0.2">
      <c r="A266" s="309" t="s">
        <v>2946</v>
      </c>
      <c r="B266" s="34" t="s">
        <v>10</v>
      </c>
      <c r="C266" s="310" t="s">
        <v>5306</v>
      </c>
      <c r="D266" s="210">
        <v>1968.8</v>
      </c>
      <c r="E266" s="303">
        <v>6286</v>
      </c>
      <c r="F266" s="308">
        <v>40869</v>
      </c>
      <c r="G266" s="35" t="s">
        <v>1799</v>
      </c>
      <c r="H266" s="34"/>
      <c r="I266" s="35" t="s">
        <v>1799</v>
      </c>
      <c r="J266" s="34"/>
      <c r="K266" s="34"/>
      <c r="L266" s="35" t="s">
        <v>1799</v>
      </c>
      <c r="M266" s="35"/>
      <c r="N266" s="34"/>
      <c r="O266" s="36"/>
    </row>
    <row r="267" spans="1:15" s="142" customFormat="1" ht="51" customHeight="1" x14ac:dyDescent="0.2">
      <c r="A267" s="309" t="s">
        <v>2947</v>
      </c>
      <c r="B267" s="34" t="s">
        <v>202</v>
      </c>
      <c r="C267" s="310" t="s">
        <v>5307</v>
      </c>
      <c r="D267" s="210">
        <v>2055</v>
      </c>
      <c r="E267" s="303">
        <v>6287</v>
      </c>
      <c r="F267" s="308">
        <v>40869</v>
      </c>
      <c r="G267" s="35" t="s">
        <v>1799</v>
      </c>
      <c r="H267" s="34"/>
      <c r="I267" s="35" t="s">
        <v>1799</v>
      </c>
      <c r="J267" s="34"/>
      <c r="K267" s="34"/>
      <c r="L267" s="35" t="s">
        <v>1799</v>
      </c>
      <c r="M267" s="35"/>
      <c r="N267" s="34"/>
      <c r="O267" s="36"/>
    </row>
    <row r="268" spans="1:15" s="142" customFormat="1" ht="51" customHeight="1" x14ac:dyDescent="0.2">
      <c r="A268" s="309" t="s">
        <v>2948</v>
      </c>
      <c r="B268" s="34" t="s">
        <v>67</v>
      </c>
      <c r="C268" s="310" t="s">
        <v>5085</v>
      </c>
      <c r="D268" s="210">
        <v>169.5</v>
      </c>
      <c r="E268" s="303">
        <v>6296</v>
      </c>
      <c r="F268" s="308">
        <v>40879</v>
      </c>
      <c r="G268" s="35" t="s">
        <v>1799</v>
      </c>
      <c r="H268" s="34"/>
      <c r="I268" s="35" t="s">
        <v>1799</v>
      </c>
      <c r="J268" s="34"/>
      <c r="K268" s="34"/>
      <c r="L268" s="35" t="s">
        <v>1799</v>
      </c>
      <c r="M268" s="35"/>
      <c r="N268" s="34"/>
      <c r="O268" s="36"/>
    </row>
    <row r="269" spans="1:15" s="142" customFormat="1" ht="51" customHeight="1" x14ac:dyDescent="0.2">
      <c r="A269" s="309" t="s">
        <v>2949</v>
      </c>
      <c r="B269" s="34" t="s">
        <v>203</v>
      </c>
      <c r="C269" s="310" t="s">
        <v>5308</v>
      </c>
      <c r="D269" s="210">
        <v>1680</v>
      </c>
      <c r="E269" s="303">
        <v>6301</v>
      </c>
      <c r="F269" s="308">
        <v>40891</v>
      </c>
      <c r="G269" s="35" t="s">
        <v>1799</v>
      </c>
      <c r="H269" s="34"/>
      <c r="I269" s="35" t="s">
        <v>1799</v>
      </c>
      <c r="J269" s="34"/>
      <c r="K269" s="34"/>
      <c r="L269" s="35" t="s">
        <v>1799</v>
      </c>
      <c r="M269" s="35" t="s">
        <v>1799</v>
      </c>
      <c r="N269" s="34"/>
      <c r="O269" s="36"/>
    </row>
    <row r="270" spans="1:15" s="142" customFormat="1" ht="63.75" customHeight="1" x14ac:dyDescent="0.2">
      <c r="A270" s="309" t="s">
        <v>2950</v>
      </c>
      <c r="B270" s="34" t="s">
        <v>67</v>
      </c>
      <c r="C270" s="310" t="s">
        <v>5309</v>
      </c>
      <c r="D270" s="210">
        <v>216.96</v>
      </c>
      <c r="E270" s="303">
        <v>6298</v>
      </c>
      <c r="F270" s="308">
        <v>40886</v>
      </c>
      <c r="G270" s="35" t="s">
        <v>1799</v>
      </c>
      <c r="H270" s="34"/>
      <c r="I270" s="35" t="s">
        <v>1799</v>
      </c>
      <c r="J270" s="34"/>
      <c r="K270" s="34"/>
      <c r="L270" s="35"/>
      <c r="M270" s="35" t="s">
        <v>1799</v>
      </c>
      <c r="N270" s="34"/>
      <c r="O270" s="36"/>
    </row>
    <row r="271" spans="1:15" s="142" customFormat="1" ht="63.75" customHeight="1" thickBot="1" x14ac:dyDescent="0.25">
      <c r="A271" s="211" t="s">
        <v>2951</v>
      </c>
      <c r="B271" s="42" t="s">
        <v>68</v>
      </c>
      <c r="C271" s="212" t="s">
        <v>5310</v>
      </c>
      <c r="D271" s="213">
        <v>90</v>
      </c>
      <c r="E271" s="186">
        <v>6302</v>
      </c>
      <c r="F271" s="214">
        <v>40893</v>
      </c>
      <c r="G271" s="43" t="s">
        <v>1799</v>
      </c>
      <c r="H271" s="42"/>
      <c r="I271" s="43" t="s">
        <v>1799</v>
      </c>
      <c r="J271" s="42"/>
      <c r="K271" s="42"/>
      <c r="L271" s="43"/>
      <c r="M271" s="43" t="s">
        <v>1799</v>
      </c>
      <c r="N271" s="42"/>
      <c r="O271" s="44"/>
    </row>
    <row r="272" spans="1:15" s="146" customFormat="1" ht="12" thickTop="1" x14ac:dyDescent="0.2">
      <c r="A272" s="1"/>
      <c r="D272" s="6"/>
      <c r="E272" s="1"/>
      <c r="F272" s="7"/>
    </row>
    <row r="273" spans="1:25" s="146" customFormat="1" x14ac:dyDescent="0.2">
      <c r="A273" s="1"/>
      <c r="D273" s="6"/>
      <c r="E273" s="1"/>
      <c r="F273" s="7"/>
    </row>
    <row r="274" spans="1:25" s="33" customFormat="1" ht="48" customHeight="1" thickBot="1" x14ac:dyDescent="0.25">
      <c r="A274" s="678" t="s">
        <v>16</v>
      </c>
      <c r="B274" s="678"/>
      <c r="C274" s="678"/>
      <c r="D274" s="678"/>
      <c r="E274" s="678"/>
      <c r="F274" s="678"/>
      <c r="G274" s="678"/>
      <c r="H274" s="678"/>
      <c r="I274" s="678"/>
      <c r="J274" s="678"/>
      <c r="K274" s="678"/>
      <c r="L274" s="678"/>
      <c r="M274" s="678"/>
      <c r="N274" s="678"/>
      <c r="O274" s="678"/>
    </row>
    <row r="275" spans="1:25" s="115" customFormat="1" ht="48" customHeight="1" thickTop="1" x14ac:dyDescent="0.2">
      <c r="A275" s="674" t="s">
        <v>3386</v>
      </c>
      <c r="B275" s="676" t="s">
        <v>3387</v>
      </c>
      <c r="C275" s="676" t="s">
        <v>3388</v>
      </c>
      <c r="D275" s="676" t="s">
        <v>1793</v>
      </c>
      <c r="E275" s="682" t="s">
        <v>1794</v>
      </c>
      <c r="F275" s="681" t="s">
        <v>3389</v>
      </c>
      <c r="G275" s="681" t="s">
        <v>3390</v>
      </c>
      <c r="H275" s="681"/>
      <c r="I275" s="681" t="s">
        <v>3391</v>
      </c>
      <c r="J275" s="681"/>
      <c r="K275" s="681" t="s">
        <v>3392</v>
      </c>
      <c r="L275" s="681"/>
      <c r="M275" s="681"/>
      <c r="N275" s="681"/>
      <c r="O275" s="679" t="s">
        <v>3393</v>
      </c>
      <c r="P275" s="114"/>
      <c r="Q275" s="114"/>
      <c r="R275" s="114"/>
      <c r="S275" s="114"/>
      <c r="T275" s="114"/>
      <c r="U275" s="114"/>
      <c r="V275" s="114"/>
      <c r="W275" s="114"/>
      <c r="X275" s="114"/>
      <c r="Y275" s="114"/>
    </row>
    <row r="276" spans="1:25" s="115" customFormat="1" ht="33" customHeight="1" thickBot="1" x14ac:dyDescent="0.25">
      <c r="A276" s="675"/>
      <c r="B276" s="677"/>
      <c r="C276" s="677"/>
      <c r="D276" s="677"/>
      <c r="E276" s="683"/>
      <c r="F276" s="684"/>
      <c r="G276" s="286" t="s">
        <v>3394</v>
      </c>
      <c r="H276" s="286" t="s">
        <v>3395</v>
      </c>
      <c r="I276" s="286" t="s">
        <v>3396</v>
      </c>
      <c r="J276" s="286" t="s">
        <v>3395</v>
      </c>
      <c r="K276" s="286" t="s">
        <v>1795</v>
      </c>
      <c r="L276" s="286" t="s">
        <v>1796</v>
      </c>
      <c r="M276" s="286" t="s">
        <v>1797</v>
      </c>
      <c r="N276" s="286" t="s">
        <v>1798</v>
      </c>
      <c r="O276" s="680"/>
      <c r="P276" s="114"/>
      <c r="Q276" s="114"/>
      <c r="R276" s="114"/>
      <c r="S276" s="114"/>
      <c r="T276" s="114"/>
      <c r="U276" s="114"/>
      <c r="V276" s="114"/>
      <c r="W276" s="114"/>
      <c r="X276" s="114"/>
      <c r="Y276" s="114"/>
    </row>
    <row r="277" spans="1:25" s="142" customFormat="1" ht="72" customHeight="1" x14ac:dyDescent="0.2">
      <c r="A277" s="711" t="s">
        <v>2952</v>
      </c>
      <c r="B277" s="288" t="s">
        <v>217</v>
      </c>
      <c r="C277" s="689" t="s">
        <v>5311</v>
      </c>
      <c r="D277" s="284">
        <v>15000</v>
      </c>
      <c r="E277" s="223" t="s">
        <v>230</v>
      </c>
      <c r="F277" s="742">
        <v>40612</v>
      </c>
      <c r="G277" s="35" t="s">
        <v>1799</v>
      </c>
      <c r="H277" s="34"/>
      <c r="I277" s="35" t="s">
        <v>1799</v>
      </c>
      <c r="J277" s="34"/>
      <c r="K277" s="34"/>
      <c r="L277" s="35" t="s">
        <v>1799</v>
      </c>
      <c r="M277" s="35"/>
      <c r="N277" s="34"/>
      <c r="O277" s="36"/>
    </row>
    <row r="278" spans="1:25" s="142" customFormat="1" ht="72" customHeight="1" x14ac:dyDescent="0.2">
      <c r="A278" s="711"/>
      <c r="B278" s="288" t="s">
        <v>218</v>
      </c>
      <c r="C278" s="689"/>
      <c r="D278" s="284">
        <v>10000</v>
      </c>
      <c r="E278" s="223" t="s">
        <v>231</v>
      </c>
      <c r="F278" s="721"/>
      <c r="G278" s="35" t="s">
        <v>1799</v>
      </c>
      <c r="H278" s="34"/>
      <c r="I278" s="35" t="s">
        <v>1799</v>
      </c>
      <c r="J278" s="34"/>
      <c r="K278" s="34"/>
      <c r="L278" s="35" t="s">
        <v>1799</v>
      </c>
      <c r="M278" s="35"/>
      <c r="N278" s="34"/>
      <c r="O278" s="36"/>
    </row>
    <row r="279" spans="1:25" s="142" customFormat="1" ht="72" customHeight="1" x14ac:dyDescent="0.2">
      <c r="A279" s="298" t="s">
        <v>2953</v>
      </c>
      <c r="B279" s="288" t="s">
        <v>219</v>
      </c>
      <c r="C279" s="297" t="s">
        <v>5312</v>
      </c>
      <c r="D279" s="284">
        <v>47500</v>
      </c>
      <c r="E279" s="301" t="s">
        <v>232</v>
      </c>
      <c r="F279" s="308">
        <v>40598</v>
      </c>
      <c r="G279" s="35" t="s">
        <v>1799</v>
      </c>
      <c r="H279" s="34"/>
      <c r="I279" s="35" t="s">
        <v>1799</v>
      </c>
      <c r="J279" s="34"/>
      <c r="K279" s="34"/>
      <c r="L279" s="35" t="s">
        <v>1799</v>
      </c>
      <c r="M279" s="35"/>
      <c r="N279" s="34"/>
      <c r="O279" s="36"/>
    </row>
    <row r="280" spans="1:25" s="142" customFormat="1" ht="72" customHeight="1" x14ac:dyDescent="0.2">
      <c r="A280" s="298" t="s">
        <v>2954</v>
      </c>
      <c r="B280" s="288" t="s">
        <v>220</v>
      </c>
      <c r="C280" s="297" t="s">
        <v>5313</v>
      </c>
      <c r="D280" s="284">
        <v>16800</v>
      </c>
      <c r="E280" s="301" t="s">
        <v>233</v>
      </c>
      <c r="F280" s="308">
        <v>40612</v>
      </c>
      <c r="G280" s="35" t="s">
        <v>1799</v>
      </c>
      <c r="H280" s="34"/>
      <c r="I280" s="35" t="s">
        <v>1799</v>
      </c>
      <c r="J280" s="34"/>
      <c r="K280" s="34"/>
      <c r="L280" s="35"/>
      <c r="M280" s="35" t="s">
        <v>1799</v>
      </c>
      <c r="N280" s="34"/>
      <c r="O280" s="36"/>
    </row>
    <row r="281" spans="1:25" s="142" customFormat="1" ht="72" customHeight="1" x14ac:dyDescent="0.2">
      <c r="A281" s="298" t="s">
        <v>2955</v>
      </c>
      <c r="B281" s="288" t="s">
        <v>221</v>
      </c>
      <c r="C281" s="297" t="s">
        <v>5314</v>
      </c>
      <c r="D281" s="284">
        <v>5650</v>
      </c>
      <c r="E281" s="301" t="s">
        <v>234</v>
      </c>
      <c r="F281" s="308">
        <v>40605</v>
      </c>
      <c r="G281" s="35" t="s">
        <v>1799</v>
      </c>
      <c r="H281" s="34"/>
      <c r="I281" s="35" t="s">
        <v>1799</v>
      </c>
      <c r="J281" s="34"/>
      <c r="K281" s="34"/>
      <c r="L281" s="35"/>
      <c r="M281" s="35" t="s">
        <v>1799</v>
      </c>
      <c r="N281" s="34"/>
      <c r="O281" s="36"/>
    </row>
    <row r="282" spans="1:25" s="142" customFormat="1" ht="60" customHeight="1" x14ac:dyDescent="0.2">
      <c r="A282" s="298" t="s">
        <v>2956</v>
      </c>
      <c r="B282" s="288" t="s">
        <v>222</v>
      </c>
      <c r="C282" s="297" t="s">
        <v>5315</v>
      </c>
      <c r="D282" s="284">
        <v>30000</v>
      </c>
      <c r="E282" s="223" t="s">
        <v>235</v>
      </c>
      <c r="F282" s="308">
        <v>40612</v>
      </c>
      <c r="G282" s="35" t="s">
        <v>1799</v>
      </c>
      <c r="H282" s="34"/>
      <c r="I282" s="35" t="s">
        <v>1799</v>
      </c>
      <c r="J282" s="34"/>
      <c r="K282" s="34"/>
      <c r="L282" s="35" t="s">
        <v>1799</v>
      </c>
      <c r="M282" s="35"/>
      <c r="N282" s="34"/>
      <c r="O282" s="36"/>
    </row>
    <row r="283" spans="1:25" s="142" customFormat="1" ht="76.5" customHeight="1" x14ac:dyDescent="0.2">
      <c r="A283" s="711" t="s">
        <v>2957</v>
      </c>
      <c r="B283" s="288" t="s">
        <v>147</v>
      </c>
      <c r="C283" s="689" t="s">
        <v>5316</v>
      </c>
      <c r="D283" s="284">
        <v>6630.22</v>
      </c>
      <c r="E283" s="301" t="s">
        <v>236</v>
      </c>
      <c r="F283" s="742">
        <v>40619</v>
      </c>
      <c r="G283" s="35" t="s">
        <v>1799</v>
      </c>
      <c r="H283" s="34"/>
      <c r="I283" s="35" t="s">
        <v>1799</v>
      </c>
      <c r="J283" s="34"/>
      <c r="K283" s="34"/>
      <c r="L283" s="35" t="s">
        <v>1799</v>
      </c>
      <c r="M283" s="35"/>
      <c r="N283" s="34"/>
      <c r="O283" s="36"/>
    </row>
    <row r="284" spans="1:25" s="142" customFormat="1" ht="76.5" customHeight="1" x14ac:dyDescent="0.2">
      <c r="A284" s="711"/>
      <c r="B284" s="288" t="s">
        <v>223</v>
      </c>
      <c r="C284" s="689"/>
      <c r="D284" s="284">
        <v>12373.11</v>
      </c>
      <c r="E284" s="301" t="s">
        <v>237</v>
      </c>
      <c r="F284" s="721"/>
      <c r="G284" s="35" t="s">
        <v>1799</v>
      </c>
      <c r="H284" s="34"/>
      <c r="I284" s="35" t="s">
        <v>1799</v>
      </c>
      <c r="J284" s="34"/>
      <c r="K284" s="34"/>
      <c r="L284" s="35"/>
      <c r="M284" s="35" t="s">
        <v>1799</v>
      </c>
      <c r="N284" s="34"/>
      <c r="O284" s="36"/>
    </row>
    <row r="285" spans="1:25" s="142" customFormat="1" ht="76.5" customHeight="1" x14ac:dyDescent="0.2">
      <c r="A285" s="711"/>
      <c r="B285" s="288" t="s">
        <v>224</v>
      </c>
      <c r="C285" s="689"/>
      <c r="D285" s="284">
        <v>13.86</v>
      </c>
      <c r="E285" s="301" t="s">
        <v>250</v>
      </c>
      <c r="F285" s="721"/>
      <c r="G285" s="35" t="s">
        <v>1799</v>
      </c>
      <c r="H285" s="34"/>
      <c r="I285" s="35" t="s">
        <v>1799</v>
      </c>
      <c r="J285" s="34"/>
      <c r="K285" s="34"/>
      <c r="L285" s="35"/>
      <c r="M285" s="35" t="s">
        <v>1799</v>
      </c>
      <c r="N285" s="34"/>
      <c r="O285" s="36"/>
    </row>
    <row r="286" spans="1:25" s="142" customFormat="1" ht="76.5" customHeight="1" x14ac:dyDescent="0.2">
      <c r="A286" s="298" t="s">
        <v>2958</v>
      </c>
      <c r="B286" s="288" t="s">
        <v>225</v>
      </c>
      <c r="C286" s="297" t="s">
        <v>5317</v>
      </c>
      <c r="D286" s="284">
        <v>45413.2</v>
      </c>
      <c r="E286" s="301" t="s">
        <v>238</v>
      </c>
      <c r="F286" s="308">
        <v>40640</v>
      </c>
      <c r="G286" s="35" t="s">
        <v>1799</v>
      </c>
      <c r="H286" s="34"/>
      <c r="I286" s="35" t="s">
        <v>1799</v>
      </c>
      <c r="J286" s="34"/>
      <c r="K286" s="34"/>
      <c r="L286" s="35" t="s">
        <v>1799</v>
      </c>
      <c r="M286" s="35"/>
      <c r="N286" s="34"/>
      <c r="O286" s="36"/>
    </row>
    <row r="287" spans="1:25" s="142" customFormat="1" ht="76.5" customHeight="1" x14ac:dyDescent="0.2">
      <c r="A287" s="711" t="s">
        <v>2959</v>
      </c>
      <c r="B287" s="288" t="s">
        <v>53</v>
      </c>
      <c r="C287" s="689" t="s">
        <v>5318</v>
      </c>
      <c r="D287" s="284">
        <v>19424.84</v>
      </c>
      <c r="E287" s="301" t="s">
        <v>239</v>
      </c>
      <c r="F287" s="742">
        <v>40627</v>
      </c>
      <c r="G287" s="35"/>
      <c r="H287" s="35" t="s">
        <v>1799</v>
      </c>
      <c r="I287" s="35" t="s">
        <v>1799</v>
      </c>
      <c r="J287" s="34"/>
      <c r="K287" s="34"/>
      <c r="L287" s="35"/>
      <c r="M287" s="35" t="s">
        <v>1799</v>
      </c>
      <c r="N287" s="34"/>
      <c r="O287" s="36" t="s">
        <v>4473</v>
      </c>
    </row>
    <row r="288" spans="1:25" s="142" customFormat="1" ht="76.5" customHeight="1" x14ac:dyDescent="0.2">
      <c r="A288" s="711"/>
      <c r="B288" s="288" t="s">
        <v>54</v>
      </c>
      <c r="C288" s="689"/>
      <c r="D288" s="284">
        <v>3842</v>
      </c>
      <c r="E288" s="301" t="s">
        <v>240</v>
      </c>
      <c r="F288" s="721"/>
      <c r="G288" s="35" t="s">
        <v>1799</v>
      </c>
      <c r="H288" s="34"/>
      <c r="I288" s="35" t="s">
        <v>1799</v>
      </c>
      <c r="J288" s="34"/>
      <c r="K288" s="34"/>
      <c r="L288" s="35" t="s">
        <v>1799</v>
      </c>
      <c r="M288" s="35"/>
      <c r="N288" s="34"/>
      <c r="O288" s="36"/>
    </row>
    <row r="289" spans="1:25" s="142" customFormat="1" ht="76.5" customHeight="1" x14ac:dyDescent="0.2">
      <c r="A289" s="711" t="s">
        <v>2960</v>
      </c>
      <c r="B289" s="288" t="s">
        <v>226</v>
      </c>
      <c r="C289" s="689" t="s">
        <v>5319</v>
      </c>
      <c r="D289" s="284">
        <v>1040.2</v>
      </c>
      <c r="E289" s="223" t="s">
        <v>241</v>
      </c>
      <c r="F289" s="742">
        <v>40703</v>
      </c>
      <c r="G289" s="35" t="s">
        <v>1799</v>
      </c>
      <c r="H289" s="34"/>
      <c r="I289" s="35" t="s">
        <v>1799</v>
      </c>
      <c r="J289" s="34"/>
      <c r="K289" s="34"/>
      <c r="L289" s="35" t="s">
        <v>1799</v>
      </c>
      <c r="M289" s="35"/>
      <c r="N289" s="34"/>
      <c r="O289" s="36"/>
    </row>
    <row r="290" spans="1:25" s="142" customFormat="1" ht="76.5" customHeight="1" x14ac:dyDescent="0.2">
      <c r="A290" s="711"/>
      <c r="B290" s="288" t="s">
        <v>227</v>
      </c>
      <c r="C290" s="689"/>
      <c r="D290" s="284">
        <v>71290</v>
      </c>
      <c r="E290" s="223" t="s">
        <v>242</v>
      </c>
      <c r="F290" s="721"/>
      <c r="G290" s="35" t="s">
        <v>1799</v>
      </c>
      <c r="H290" s="34"/>
      <c r="I290" s="35" t="s">
        <v>1799</v>
      </c>
      <c r="J290" s="34"/>
      <c r="K290" s="34"/>
      <c r="L290" s="35"/>
      <c r="M290" s="35" t="s">
        <v>1799</v>
      </c>
      <c r="N290" s="34"/>
      <c r="O290" s="36"/>
    </row>
    <row r="291" spans="1:25" s="142" customFormat="1" ht="76.5" customHeight="1" x14ac:dyDescent="0.2">
      <c r="A291" s="711" t="s">
        <v>2961</v>
      </c>
      <c r="B291" s="288" t="s">
        <v>174</v>
      </c>
      <c r="C291" s="689" t="s">
        <v>5320</v>
      </c>
      <c r="D291" s="284">
        <v>20283</v>
      </c>
      <c r="E291" s="301" t="s">
        <v>243</v>
      </c>
      <c r="F291" s="742">
        <v>40640</v>
      </c>
      <c r="G291" s="35" t="s">
        <v>1799</v>
      </c>
      <c r="H291" s="34"/>
      <c r="I291" s="35" t="s">
        <v>1799</v>
      </c>
      <c r="J291" s="34"/>
      <c r="K291" s="34"/>
      <c r="L291" s="35"/>
      <c r="M291" s="35" t="s">
        <v>1799</v>
      </c>
      <c r="N291" s="34"/>
      <c r="O291" s="36"/>
    </row>
    <row r="292" spans="1:25" s="142" customFormat="1" ht="76.5" customHeight="1" x14ac:dyDescent="0.2">
      <c r="A292" s="711"/>
      <c r="B292" s="288" t="s">
        <v>224</v>
      </c>
      <c r="C292" s="689"/>
      <c r="D292" s="284">
        <v>3570</v>
      </c>
      <c r="E292" s="301" t="s">
        <v>244</v>
      </c>
      <c r="F292" s="721"/>
      <c r="G292" s="35" t="s">
        <v>1799</v>
      </c>
      <c r="H292" s="34"/>
      <c r="I292" s="35" t="s">
        <v>1799</v>
      </c>
      <c r="J292" s="34"/>
      <c r="K292" s="34"/>
      <c r="L292" s="35" t="s">
        <v>1799</v>
      </c>
      <c r="M292" s="35"/>
      <c r="N292" s="34"/>
      <c r="O292" s="36"/>
    </row>
    <row r="293" spans="1:25" s="142" customFormat="1" ht="76.5" customHeight="1" x14ac:dyDescent="0.2">
      <c r="A293" s="298" t="s">
        <v>2962</v>
      </c>
      <c r="B293" s="288" t="s">
        <v>228</v>
      </c>
      <c r="C293" s="297" t="s">
        <v>5321</v>
      </c>
      <c r="D293" s="284">
        <v>35595</v>
      </c>
      <c r="E293" s="301" t="s">
        <v>245</v>
      </c>
      <c r="F293" s="308">
        <v>40710</v>
      </c>
      <c r="G293" s="35" t="s">
        <v>1799</v>
      </c>
      <c r="H293" s="34"/>
      <c r="I293" s="35" t="s">
        <v>1799</v>
      </c>
      <c r="J293" s="34"/>
      <c r="K293" s="34"/>
      <c r="L293" s="35"/>
      <c r="M293" s="35" t="s">
        <v>1799</v>
      </c>
      <c r="N293" s="34"/>
      <c r="O293" s="36"/>
    </row>
    <row r="294" spans="1:25" s="142" customFormat="1" ht="76.5" customHeight="1" x14ac:dyDescent="0.2">
      <c r="A294" s="298" t="s">
        <v>2963</v>
      </c>
      <c r="B294" s="288" t="s">
        <v>227</v>
      </c>
      <c r="C294" s="297" t="s">
        <v>5322</v>
      </c>
      <c r="D294" s="284">
        <v>75972.600000000006</v>
      </c>
      <c r="E294" s="301" t="s">
        <v>246</v>
      </c>
      <c r="F294" s="308">
        <v>40731</v>
      </c>
      <c r="G294" s="35" t="s">
        <v>1799</v>
      </c>
      <c r="H294" s="34"/>
      <c r="I294" s="35" t="s">
        <v>1799</v>
      </c>
      <c r="J294" s="34"/>
      <c r="K294" s="34"/>
      <c r="L294" s="35" t="s">
        <v>1799</v>
      </c>
      <c r="M294" s="35"/>
      <c r="N294" s="34"/>
      <c r="O294" s="36"/>
    </row>
    <row r="295" spans="1:25" s="142" customFormat="1" ht="76.5" customHeight="1" x14ac:dyDescent="0.2">
      <c r="A295" s="298" t="s">
        <v>2964</v>
      </c>
      <c r="B295" s="288" t="s">
        <v>229</v>
      </c>
      <c r="C295" s="297" t="s">
        <v>5323</v>
      </c>
      <c r="D295" s="284">
        <v>12795.88</v>
      </c>
      <c r="E295" s="301" t="s">
        <v>247</v>
      </c>
      <c r="F295" s="308">
        <v>40724</v>
      </c>
      <c r="G295" s="35"/>
      <c r="H295" s="35" t="s">
        <v>1799</v>
      </c>
      <c r="I295" s="35" t="s">
        <v>1799</v>
      </c>
      <c r="J295" s="34"/>
      <c r="K295" s="34"/>
      <c r="L295" s="35"/>
      <c r="M295" s="35" t="s">
        <v>1799</v>
      </c>
      <c r="N295" s="34"/>
      <c r="O295" s="36" t="s">
        <v>4466</v>
      </c>
    </row>
    <row r="296" spans="1:25" s="142" customFormat="1" ht="76.5" customHeight="1" x14ac:dyDescent="0.2">
      <c r="A296" s="298" t="s">
        <v>2965</v>
      </c>
      <c r="B296" s="288" t="s">
        <v>107</v>
      </c>
      <c r="C296" s="297" t="s">
        <v>5324</v>
      </c>
      <c r="D296" s="284">
        <f>400*105</f>
        <v>42000</v>
      </c>
      <c r="E296" s="223" t="s">
        <v>248</v>
      </c>
      <c r="F296" s="308">
        <v>40717</v>
      </c>
      <c r="G296" s="35" t="s">
        <v>1799</v>
      </c>
      <c r="H296" s="34"/>
      <c r="I296" s="35" t="s">
        <v>1799</v>
      </c>
      <c r="J296" s="34"/>
      <c r="K296" s="34"/>
      <c r="L296" s="35" t="s">
        <v>1799</v>
      </c>
      <c r="M296" s="35"/>
      <c r="N296" s="34"/>
      <c r="O296" s="36"/>
    </row>
    <row r="297" spans="1:25" s="142" customFormat="1" ht="76.5" customHeight="1" thickBot="1" x14ac:dyDescent="0.25">
      <c r="A297" s="299" t="s">
        <v>2966</v>
      </c>
      <c r="B297" s="293" t="s">
        <v>228</v>
      </c>
      <c r="C297" s="307" t="s">
        <v>5325</v>
      </c>
      <c r="D297" s="287">
        <v>32372</v>
      </c>
      <c r="E297" s="47" t="s">
        <v>249</v>
      </c>
      <c r="F297" s="214">
        <v>40738</v>
      </c>
      <c r="G297" s="43" t="s">
        <v>1799</v>
      </c>
      <c r="H297" s="42"/>
      <c r="I297" s="43" t="s">
        <v>1799</v>
      </c>
      <c r="J297" s="42"/>
      <c r="K297" s="42"/>
      <c r="L297" s="43"/>
      <c r="M297" s="43" t="s">
        <v>1799</v>
      </c>
      <c r="N297" s="42"/>
      <c r="O297" s="44"/>
    </row>
    <row r="298" spans="1:25" s="146" customFormat="1" ht="12" thickTop="1" x14ac:dyDescent="0.2">
      <c r="A298" s="1"/>
      <c r="D298" s="6"/>
      <c r="E298" s="1"/>
      <c r="F298" s="7"/>
    </row>
    <row r="299" spans="1:25" s="146" customFormat="1" x14ac:dyDescent="0.2">
      <c r="A299" s="1"/>
      <c r="D299" s="6"/>
      <c r="E299" s="1"/>
      <c r="F299" s="7"/>
    </row>
    <row r="300" spans="1:25" s="33" customFormat="1" ht="41.25" customHeight="1" thickBot="1" x14ac:dyDescent="0.25">
      <c r="A300" s="678" t="s">
        <v>275</v>
      </c>
      <c r="B300" s="678"/>
      <c r="C300" s="678"/>
      <c r="D300" s="678"/>
      <c r="E300" s="678"/>
      <c r="F300" s="678"/>
      <c r="G300" s="678"/>
      <c r="H300" s="678"/>
      <c r="I300" s="678"/>
      <c r="J300" s="678"/>
      <c r="K300" s="678"/>
      <c r="L300" s="678"/>
      <c r="M300" s="678"/>
      <c r="N300" s="678"/>
      <c r="O300" s="678"/>
    </row>
    <row r="301" spans="1:25" s="115" customFormat="1" ht="48" customHeight="1" thickTop="1" x14ac:dyDescent="0.2">
      <c r="A301" s="674" t="s">
        <v>3386</v>
      </c>
      <c r="B301" s="676" t="s">
        <v>3387</v>
      </c>
      <c r="C301" s="676" t="s">
        <v>3388</v>
      </c>
      <c r="D301" s="676" t="s">
        <v>1793</v>
      </c>
      <c r="E301" s="682" t="s">
        <v>1794</v>
      </c>
      <c r="F301" s="681" t="s">
        <v>3389</v>
      </c>
      <c r="G301" s="681" t="s">
        <v>3390</v>
      </c>
      <c r="H301" s="681"/>
      <c r="I301" s="681" t="s">
        <v>3391</v>
      </c>
      <c r="J301" s="681"/>
      <c r="K301" s="681" t="s">
        <v>3392</v>
      </c>
      <c r="L301" s="681"/>
      <c r="M301" s="681"/>
      <c r="N301" s="681"/>
      <c r="O301" s="679" t="s">
        <v>3393</v>
      </c>
      <c r="P301" s="114"/>
      <c r="Q301" s="114"/>
      <c r="R301" s="114"/>
      <c r="S301" s="114"/>
      <c r="T301" s="114"/>
      <c r="U301" s="114"/>
      <c r="V301" s="114"/>
      <c r="W301" s="114"/>
      <c r="X301" s="114"/>
      <c r="Y301" s="114"/>
    </row>
    <row r="302" spans="1:25" s="115" customFormat="1" ht="33" customHeight="1" thickBot="1" x14ac:dyDescent="0.25">
      <c r="A302" s="675"/>
      <c r="B302" s="677"/>
      <c r="C302" s="677"/>
      <c r="D302" s="677"/>
      <c r="E302" s="683"/>
      <c r="F302" s="684"/>
      <c r="G302" s="286" t="s">
        <v>3394</v>
      </c>
      <c r="H302" s="286" t="s">
        <v>3395</v>
      </c>
      <c r="I302" s="286" t="s">
        <v>3396</v>
      </c>
      <c r="J302" s="286" t="s">
        <v>3395</v>
      </c>
      <c r="K302" s="286" t="s">
        <v>1795</v>
      </c>
      <c r="L302" s="286" t="s">
        <v>1796</v>
      </c>
      <c r="M302" s="286" t="s">
        <v>1797</v>
      </c>
      <c r="N302" s="286" t="s">
        <v>1798</v>
      </c>
      <c r="O302" s="680"/>
      <c r="P302" s="114"/>
      <c r="Q302" s="114"/>
      <c r="R302" s="114"/>
      <c r="S302" s="114"/>
      <c r="T302" s="114"/>
      <c r="U302" s="114"/>
      <c r="V302" s="114"/>
      <c r="W302" s="114"/>
      <c r="X302" s="114"/>
      <c r="Y302" s="114"/>
    </row>
    <row r="303" spans="1:25" s="142" customFormat="1" ht="74.25" customHeight="1" x14ac:dyDescent="0.2">
      <c r="A303" s="298" t="s">
        <v>2967</v>
      </c>
      <c r="B303" s="282" t="s">
        <v>266</v>
      </c>
      <c r="C303" s="285" t="s">
        <v>5326</v>
      </c>
      <c r="D303" s="215">
        <v>27410</v>
      </c>
      <c r="E303" s="301" t="s">
        <v>251</v>
      </c>
      <c r="F303" s="308">
        <v>40682</v>
      </c>
      <c r="G303" s="35" t="s">
        <v>1799</v>
      </c>
      <c r="H303" s="34"/>
      <c r="I303" s="35" t="s">
        <v>1799</v>
      </c>
      <c r="J303" s="34"/>
      <c r="K303" s="34"/>
      <c r="L303" s="35" t="s">
        <v>1799</v>
      </c>
      <c r="M303" s="35"/>
      <c r="N303" s="34"/>
      <c r="O303" s="36"/>
    </row>
    <row r="304" spans="1:25" s="142" customFormat="1" ht="74.25" customHeight="1" x14ac:dyDescent="0.2">
      <c r="A304" s="298" t="s">
        <v>2968</v>
      </c>
      <c r="B304" s="282" t="s">
        <v>220</v>
      </c>
      <c r="C304" s="285" t="s">
        <v>5327</v>
      </c>
      <c r="D304" s="215">
        <v>105097.60000000001</v>
      </c>
      <c r="E304" s="301" t="s">
        <v>252</v>
      </c>
      <c r="F304" s="308">
        <v>40724</v>
      </c>
      <c r="G304" s="35" t="s">
        <v>1799</v>
      </c>
      <c r="H304" s="34"/>
      <c r="I304" s="35" t="s">
        <v>1799</v>
      </c>
      <c r="J304" s="34"/>
      <c r="K304" s="34"/>
      <c r="L304" s="35"/>
      <c r="M304" s="35" t="s">
        <v>1799</v>
      </c>
      <c r="N304" s="34"/>
      <c r="O304" s="36"/>
    </row>
    <row r="305" spans="1:15" s="142" customFormat="1" ht="74.25" customHeight="1" x14ac:dyDescent="0.2">
      <c r="A305" s="711" t="s">
        <v>2969</v>
      </c>
      <c r="B305" s="282" t="s">
        <v>267</v>
      </c>
      <c r="C305" s="706" t="s">
        <v>5326</v>
      </c>
      <c r="D305" s="215">
        <v>50460.14</v>
      </c>
      <c r="E305" s="301" t="s">
        <v>253</v>
      </c>
      <c r="F305" s="742">
        <v>40731</v>
      </c>
      <c r="G305" s="35" t="s">
        <v>1799</v>
      </c>
      <c r="H305" s="34"/>
      <c r="I305" s="35" t="s">
        <v>1799</v>
      </c>
      <c r="J305" s="34"/>
      <c r="K305" s="34"/>
      <c r="L305" s="35"/>
      <c r="M305" s="35" t="s">
        <v>1799</v>
      </c>
      <c r="N305" s="34"/>
      <c r="O305" s="36"/>
    </row>
    <row r="306" spans="1:15" s="142" customFormat="1" ht="74.25" customHeight="1" x14ac:dyDescent="0.2">
      <c r="A306" s="711"/>
      <c r="B306" s="282" t="s">
        <v>268</v>
      </c>
      <c r="C306" s="706"/>
      <c r="D306" s="215">
        <v>93682</v>
      </c>
      <c r="E306" s="301" t="s">
        <v>254</v>
      </c>
      <c r="F306" s="721"/>
      <c r="G306" s="35" t="s">
        <v>1799</v>
      </c>
      <c r="H306" s="34"/>
      <c r="I306" s="35" t="s">
        <v>1799</v>
      </c>
      <c r="J306" s="34"/>
      <c r="K306" s="34"/>
      <c r="L306" s="35"/>
      <c r="M306" s="35" t="s">
        <v>1799</v>
      </c>
      <c r="N306" s="34"/>
      <c r="O306" s="36"/>
    </row>
    <row r="307" spans="1:15" s="142" customFormat="1" ht="74.25" customHeight="1" x14ac:dyDescent="0.2">
      <c r="A307" s="298" t="s">
        <v>2956</v>
      </c>
      <c r="B307" s="282" t="s">
        <v>174</v>
      </c>
      <c r="C307" s="285" t="s">
        <v>5328</v>
      </c>
      <c r="D307" s="215">
        <v>270927</v>
      </c>
      <c r="E307" s="301" t="s">
        <v>255</v>
      </c>
      <c r="F307" s="308">
        <v>40815</v>
      </c>
      <c r="G307" s="35" t="s">
        <v>1799</v>
      </c>
      <c r="H307" s="34"/>
      <c r="I307" s="35" t="s">
        <v>1799</v>
      </c>
      <c r="J307" s="34"/>
      <c r="K307" s="34"/>
      <c r="L307" s="35" t="s">
        <v>1799</v>
      </c>
      <c r="M307" s="35"/>
      <c r="N307" s="34"/>
      <c r="O307" s="36"/>
    </row>
    <row r="308" spans="1:15" s="142" customFormat="1" ht="74.25" customHeight="1" x14ac:dyDescent="0.2">
      <c r="A308" s="298" t="s">
        <v>2970</v>
      </c>
      <c r="B308" s="282" t="s">
        <v>174</v>
      </c>
      <c r="C308" s="285" t="s">
        <v>5329</v>
      </c>
      <c r="D308" s="215">
        <v>70010</v>
      </c>
      <c r="E308" s="301" t="s">
        <v>256</v>
      </c>
      <c r="F308" s="308">
        <v>40800</v>
      </c>
      <c r="G308" s="35" t="s">
        <v>1799</v>
      </c>
      <c r="H308" s="34"/>
      <c r="I308" s="35" t="s">
        <v>1799</v>
      </c>
      <c r="J308" s="34"/>
      <c r="K308" s="34"/>
      <c r="L308" s="35" t="s">
        <v>1799</v>
      </c>
      <c r="M308" s="35"/>
      <c r="N308" s="34"/>
      <c r="O308" s="36"/>
    </row>
    <row r="309" spans="1:15" s="142" customFormat="1" ht="74.25" customHeight="1" x14ac:dyDescent="0.2">
      <c r="A309" s="711" t="s">
        <v>2971</v>
      </c>
      <c r="B309" s="282" t="s">
        <v>226</v>
      </c>
      <c r="C309" s="706" t="s">
        <v>5330</v>
      </c>
      <c r="D309" s="215">
        <v>619.5</v>
      </c>
      <c r="E309" s="301" t="s">
        <v>257</v>
      </c>
      <c r="F309" s="742">
        <v>40822</v>
      </c>
      <c r="G309" s="35" t="s">
        <v>1799</v>
      </c>
      <c r="H309" s="34"/>
      <c r="I309" s="35" t="s">
        <v>1799</v>
      </c>
      <c r="J309" s="34"/>
      <c r="K309" s="34"/>
      <c r="L309" s="35" t="s">
        <v>1799</v>
      </c>
      <c r="M309" s="35"/>
      <c r="N309" s="34"/>
      <c r="O309" s="36"/>
    </row>
    <row r="310" spans="1:15" s="142" customFormat="1" ht="74.25" customHeight="1" x14ac:dyDescent="0.2">
      <c r="A310" s="711"/>
      <c r="B310" s="282" t="s">
        <v>269</v>
      </c>
      <c r="C310" s="706"/>
      <c r="D310" s="215">
        <v>6866.19</v>
      </c>
      <c r="E310" s="301" t="s">
        <v>258</v>
      </c>
      <c r="F310" s="721"/>
      <c r="G310" s="35" t="s">
        <v>1799</v>
      </c>
      <c r="H310" s="34"/>
      <c r="I310" s="35" t="s">
        <v>1799</v>
      </c>
      <c r="J310" s="34"/>
      <c r="K310" s="34"/>
      <c r="L310" s="35"/>
      <c r="M310" s="35" t="s">
        <v>1799</v>
      </c>
      <c r="N310" s="34"/>
      <c r="O310" s="36"/>
    </row>
    <row r="311" spans="1:15" s="142" customFormat="1" ht="74.25" customHeight="1" x14ac:dyDescent="0.2">
      <c r="A311" s="711"/>
      <c r="B311" s="282" t="s">
        <v>270</v>
      </c>
      <c r="C311" s="706"/>
      <c r="D311" s="215">
        <v>184823</v>
      </c>
      <c r="E311" s="301" t="s">
        <v>259</v>
      </c>
      <c r="F311" s="721"/>
      <c r="G311" s="35" t="s">
        <v>1799</v>
      </c>
      <c r="H311" s="34"/>
      <c r="I311" s="35" t="s">
        <v>1799</v>
      </c>
      <c r="J311" s="34"/>
      <c r="K311" s="34"/>
      <c r="L311" s="35" t="s">
        <v>1799</v>
      </c>
      <c r="M311" s="35"/>
      <c r="N311" s="34"/>
      <c r="O311" s="36"/>
    </row>
    <row r="312" spans="1:15" s="142" customFormat="1" ht="74.25" customHeight="1" x14ac:dyDescent="0.2">
      <c r="A312" s="711" t="s">
        <v>2972</v>
      </c>
      <c r="B312" s="282" t="s">
        <v>271</v>
      </c>
      <c r="C312" s="706" t="s">
        <v>5331</v>
      </c>
      <c r="D312" s="215">
        <v>113845.51</v>
      </c>
      <c r="E312" s="301" t="s">
        <v>260</v>
      </c>
      <c r="F312" s="742">
        <v>40843</v>
      </c>
      <c r="G312" s="35" t="s">
        <v>1799</v>
      </c>
      <c r="H312" s="34"/>
      <c r="I312" s="35" t="s">
        <v>1799</v>
      </c>
      <c r="J312" s="34"/>
      <c r="K312" s="34"/>
      <c r="L312" s="35" t="s">
        <v>1799</v>
      </c>
      <c r="M312" s="35"/>
      <c r="N312" s="34"/>
      <c r="O312" s="36"/>
    </row>
    <row r="313" spans="1:15" s="142" customFormat="1" ht="74.25" customHeight="1" x14ac:dyDescent="0.2">
      <c r="A313" s="711"/>
      <c r="B313" s="282" t="s">
        <v>226</v>
      </c>
      <c r="C313" s="706"/>
      <c r="D313" s="215">
        <v>3685</v>
      </c>
      <c r="E313" s="301" t="s">
        <v>261</v>
      </c>
      <c r="F313" s="721"/>
      <c r="G313" s="35" t="s">
        <v>1799</v>
      </c>
      <c r="H313" s="34"/>
      <c r="I313" s="35" t="s">
        <v>1799</v>
      </c>
      <c r="J313" s="34"/>
      <c r="K313" s="34"/>
      <c r="L313" s="35" t="s">
        <v>1799</v>
      </c>
      <c r="M313" s="35"/>
      <c r="N313" s="34"/>
      <c r="O313" s="36"/>
    </row>
    <row r="314" spans="1:15" s="142" customFormat="1" ht="74.25" customHeight="1" x14ac:dyDescent="0.2">
      <c r="A314" s="711"/>
      <c r="B314" s="282" t="s">
        <v>272</v>
      </c>
      <c r="C314" s="706"/>
      <c r="D314" s="215">
        <v>122.39</v>
      </c>
      <c r="E314" s="301" t="s">
        <v>262</v>
      </c>
      <c r="F314" s="721"/>
      <c r="G314" s="35"/>
      <c r="H314" s="35" t="s">
        <v>1799</v>
      </c>
      <c r="I314" s="35"/>
      <c r="J314" s="35" t="s">
        <v>1799</v>
      </c>
      <c r="K314" s="34"/>
      <c r="L314" s="35"/>
      <c r="M314" s="35"/>
      <c r="N314" s="35" t="s">
        <v>1799</v>
      </c>
      <c r="O314" s="36" t="s">
        <v>4477</v>
      </c>
    </row>
    <row r="315" spans="1:15" s="142" customFormat="1" ht="74.25" customHeight="1" x14ac:dyDescent="0.2">
      <c r="A315" s="711"/>
      <c r="B315" s="282" t="s">
        <v>273</v>
      </c>
      <c r="C315" s="706"/>
      <c r="D315" s="215">
        <v>68486.649999999994</v>
      </c>
      <c r="E315" s="301" t="s">
        <v>263</v>
      </c>
      <c r="F315" s="721"/>
      <c r="G315" s="35" t="s">
        <v>1799</v>
      </c>
      <c r="H315" s="34"/>
      <c r="I315" s="35" t="s">
        <v>1799</v>
      </c>
      <c r="J315" s="34"/>
      <c r="K315" s="34"/>
      <c r="L315" s="35" t="s">
        <v>1799</v>
      </c>
      <c r="M315" s="35"/>
      <c r="N315" s="34"/>
      <c r="O315" s="36"/>
    </row>
    <row r="316" spans="1:15" s="142" customFormat="1" ht="74.25" customHeight="1" x14ac:dyDescent="0.2">
      <c r="A316" s="298" t="s">
        <v>2973</v>
      </c>
      <c r="B316" s="282" t="s">
        <v>274</v>
      </c>
      <c r="C316" s="285" t="s">
        <v>5332</v>
      </c>
      <c r="D316" s="215">
        <v>146973.9</v>
      </c>
      <c r="E316" s="301" t="s">
        <v>264</v>
      </c>
      <c r="F316" s="308">
        <v>40843</v>
      </c>
      <c r="G316" s="35" t="s">
        <v>1799</v>
      </c>
      <c r="H316" s="34"/>
      <c r="I316" s="35" t="s">
        <v>1799</v>
      </c>
      <c r="J316" s="34"/>
      <c r="K316" s="34"/>
      <c r="L316" s="35"/>
      <c r="M316" s="35" t="s">
        <v>1799</v>
      </c>
      <c r="N316" s="34"/>
      <c r="O316" s="36"/>
    </row>
    <row r="317" spans="1:15" s="142" customFormat="1" ht="74.25" customHeight="1" thickBot="1" x14ac:dyDescent="0.25">
      <c r="A317" s="299" t="s">
        <v>2974</v>
      </c>
      <c r="B317" s="283" t="s">
        <v>124</v>
      </c>
      <c r="C317" s="300" t="s">
        <v>5333</v>
      </c>
      <c r="D317" s="216">
        <v>63654.53</v>
      </c>
      <c r="E317" s="47" t="s">
        <v>265</v>
      </c>
      <c r="F317" s="214">
        <v>40878</v>
      </c>
      <c r="G317" s="43" t="s">
        <v>1799</v>
      </c>
      <c r="H317" s="42"/>
      <c r="I317" s="43" t="s">
        <v>1799</v>
      </c>
      <c r="J317" s="42"/>
      <c r="K317" s="42"/>
      <c r="L317" s="43"/>
      <c r="M317" s="43" t="s">
        <v>1799</v>
      </c>
      <c r="N317" s="42"/>
      <c r="O317" s="44"/>
    </row>
    <row r="318" spans="1:15" s="146" customFormat="1" ht="15.75" thickTop="1" x14ac:dyDescent="0.2">
      <c r="A318" s="1"/>
      <c r="B318" s="202"/>
      <c r="C318" s="203"/>
      <c r="D318" s="6"/>
      <c r="E318" s="1"/>
      <c r="F318" s="7"/>
    </row>
    <row r="319" spans="1:15" s="146" customFormat="1" x14ac:dyDescent="0.2">
      <c r="A319" s="1"/>
      <c r="D319" s="6"/>
      <c r="E319" s="1"/>
      <c r="F319" s="7"/>
    </row>
    <row r="320" spans="1:15" s="33" customFormat="1" ht="42" customHeight="1" thickBot="1" x14ac:dyDescent="0.25">
      <c r="A320" s="678" t="s">
        <v>276</v>
      </c>
      <c r="B320" s="678"/>
      <c r="C320" s="678"/>
      <c r="D320" s="678"/>
      <c r="E320" s="678"/>
      <c r="F320" s="678"/>
      <c r="G320" s="678"/>
      <c r="H320" s="678"/>
      <c r="I320" s="678"/>
      <c r="J320" s="678"/>
      <c r="K320" s="678"/>
      <c r="L320" s="678"/>
      <c r="M320" s="678"/>
      <c r="N320" s="678"/>
      <c r="O320" s="678"/>
    </row>
    <row r="321" spans="1:25" s="3" customFormat="1" ht="48" customHeight="1" thickTop="1" x14ac:dyDescent="0.2">
      <c r="A321" s="756" t="s">
        <v>3386</v>
      </c>
      <c r="B321" s="748" t="s">
        <v>3387</v>
      </c>
      <c r="C321" s="748" t="s">
        <v>3388</v>
      </c>
      <c r="D321" s="748" t="s">
        <v>1793</v>
      </c>
      <c r="E321" s="750" t="s">
        <v>1794</v>
      </c>
      <c r="F321" s="744" t="s">
        <v>3389</v>
      </c>
      <c r="G321" s="744" t="s">
        <v>3390</v>
      </c>
      <c r="H321" s="744"/>
      <c r="I321" s="744" t="s">
        <v>3391</v>
      </c>
      <c r="J321" s="744"/>
      <c r="K321" s="744" t="s">
        <v>3392</v>
      </c>
      <c r="L321" s="744"/>
      <c r="M321" s="744"/>
      <c r="N321" s="744"/>
      <c r="O321" s="746" t="s">
        <v>3393</v>
      </c>
      <c r="P321" s="1"/>
      <c r="Q321" s="1"/>
      <c r="R321" s="1"/>
      <c r="S321" s="1"/>
      <c r="T321" s="1"/>
      <c r="U321" s="1"/>
      <c r="V321" s="1"/>
      <c r="W321" s="1"/>
      <c r="X321" s="1"/>
      <c r="Y321" s="1"/>
    </row>
    <row r="322" spans="1:25" s="3" customFormat="1" ht="33" customHeight="1" thickBot="1" x14ac:dyDescent="0.25">
      <c r="A322" s="757"/>
      <c r="B322" s="749"/>
      <c r="C322" s="749"/>
      <c r="D322" s="749"/>
      <c r="E322" s="751"/>
      <c r="F322" s="745"/>
      <c r="G322" s="134" t="s">
        <v>3394</v>
      </c>
      <c r="H322" s="134" t="s">
        <v>3395</v>
      </c>
      <c r="I322" s="134" t="s">
        <v>3396</v>
      </c>
      <c r="J322" s="134" t="s">
        <v>3395</v>
      </c>
      <c r="K322" s="134" t="s">
        <v>1795</v>
      </c>
      <c r="L322" s="134" t="s">
        <v>1796</v>
      </c>
      <c r="M322" s="134" t="s">
        <v>1797</v>
      </c>
      <c r="N322" s="134" t="s">
        <v>1798</v>
      </c>
      <c r="O322" s="747"/>
      <c r="P322" s="1"/>
      <c r="Q322" s="1"/>
      <c r="R322" s="1"/>
      <c r="S322" s="1"/>
      <c r="T322" s="1"/>
      <c r="U322" s="1"/>
      <c r="V322" s="1"/>
      <c r="W322" s="1"/>
      <c r="X322" s="1"/>
      <c r="Y322" s="1"/>
    </row>
    <row r="323" spans="1:25" s="142" customFormat="1" ht="112.5" customHeight="1" thickBot="1" x14ac:dyDescent="0.25">
      <c r="A323" s="154" t="s">
        <v>2975</v>
      </c>
      <c r="B323" s="42" t="s">
        <v>277</v>
      </c>
      <c r="C323" s="155" t="s">
        <v>5334</v>
      </c>
      <c r="D323" s="213">
        <v>17975</v>
      </c>
      <c r="E323" s="47" t="s">
        <v>278</v>
      </c>
      <c r="F323" s="214">
        <v>40745</v>
      </c>
      <c r="G323" s="43" t="s">
        <v>1799</v>
      </c>
      <c r="H323" s="43"/>
      <c r="I323" s="43" t="s">
        <v>1799</v>
      </c>
      <c r="J323" s="43"/>
      <c r="K323" s="43"/>
      <c r="L323" s="43" t="s">
        <v>1799</v>
      </c>
      <c r="M323" s="43"/>
      <c r="N323" s="43"/>
      <c r="O323" s="44"/>
    </row>
    <row r="324" spans="1:25" s="146" customFormat="1" ht="12" thickTop="1" x14ac:dyDescent="0.2">
      <c r="A324" s="1"/>
      <c r="D324" s="6"/>
      <c r="E324" s="1"/>
      <c r="F324" s="7"/>
    </row>
    <row r="325" spans="1:25" s="146" customFormat="1" x14ac:dyDescent="0.2">
      <c r="A325" s="1"/>
      <c r="D325" s="6"/>
      <c r="E325" s="1"/>
      <c r="F325" s="7"/>
    </row>
    <row r="326" spans="1:25" s="2" customFormat="1" ht="34.5" customHeight="1" thickBot="1" x14ac:dyDescent="0.25">
      <c r="A326" s="678" t="s">
        <v>17</v>
      </c>
      <c r="B326" s="678"/>
      <c r="C326" s="678"/>
      <c r="D326" s="678"/>
      <c r="E326" s="678"/>
      <c r="F326" s="678"/>
      <c r="G326" s="678"/>
      <c r="H326" s="678"/>
      <c r="I326" s="678"/>
      <c r="J326" s="678"/>
      <c r="K326" s="678"/>
      <c r="L326" s="678"/>
      <c r="M326" s="678"/>
      <c r="N326" s="678"/>
      <c r="O326" s="678"/>
    </row>
    <row r="327" spans="1:25" s="115" customFormat="1" ht="48" customHeight="1" thickTop="1" x14ac:dyDescent="0.2">
      <c r="A327" s="674" t="s">
        <v>3386</v>
      </c>
      <c r="B327" s="676" t="s">
        <v>3387</v>
      </c>
      <c r="C327" s="676" t="s">
        <v>3388</v>
      </c>
      <c r="D327" s="676" t="s">
        <v>1793</v>
      </c>
      <c r="E327" s="682" t="s">
        <v>1794</v>
      </c>
      <c r="F327" s="681" t="s">
        <v>3389</v>
      </c>
      <c r="G327" s="681" t="s">
        <v>3390</v>
      </c>
      <c r="H327" s="681"/>
      <c r="I327" s="681" t="s">
        <v>3391</v>
      </c>
      <c r="J327" s="681"/>
      <c r="K327" s="681" t="s">
        <v>3392</v>
      </c>
      <c r="L327" s="681"/>
      <c r="M327" s="681"/>
      <c r="N327" s="681"/>
      <c r="O327" s="679" t="s">
        <v>3393</v>
      </c>
      <c r="P327" s="114"/>
      <c r="Q327" s="114"/>
      <c r="R327" s="114"/>
      <c r="S327" s="114"/>
      <c r="T327" s="114"/>
      <c r="U327" s="114"/>
      <c r="V327" s="114"/>
      <c r="W327" s="114"/>
      <c r="X327" s="114"/>
      <c r="Y327" s="114"/>
    </row>
    <row r="328" spans="1:25" s="115" customFormat="1" ht="33" customHeight="1" thickBot="1" x14ac:dyDescent="0.25">
      <c r="A328" s="675"/>
      <c r="B328" s="677"/>
      <c r="C328" s="677"/>
      <c r="D328" s="677"/>
      <c r="E328" s="683"/>
      <c r="F328" s="684"/>
      <c r="G328" s="286" t="s">
        <v>3394</v>
      </c>
      <c r="H328" s="286" t="s">
        <v>3395</v>
      </c>
      <c r="I328" s="286" t="s">
        <v>3396</v>
      </c>
      <c r="J328" s="286" t="s">
        <v>3395</v>
      </c>
      <c r="K328" s="286" t="s">
        <v>1795</v>
      </c>
      <c r="L328" s="286" t="s">
        <v>1796</v>
      </c>
      <c r="M328" s="286" t="s">
        <v>1797</v>
      </c>
      <c r="N328" s="286" t="s">
        <v>1798</v>
      </c>
      <c r="O328" s="680"/>
      <c r="P328" s="114"/>
      <c r="Q328" s="114"/>
      <c r="R328" s="114"/>
      <c r="S328" s="114"/>
      <c r="T328" s="114"/>
      <c r="U328" s="114"/>
      <c r="V328" s="114"/>
      <c r="W328" s="114"/>
      <c r="X328" s="114"/>
      <c r="Y328" s="114"/>
    </row>
    <row r="329" spans="1:25" s="142" customFormat="1" ht="47.25" x14ac:dyDescent="0.2">
      <c r="A329" s="711" t="s">
        <v>2976</v>
      </c>
      <c r="B329" s="217" t="s">
        <v>375</v>
      </c>
      <c r="C329" s="706" t="s">
        <v>5335</v>
      </c>
      <c r="D329" s="284">
        <v>1980</v>
      </c>
      <c r="E329" s="296" t="s">
        <v>310</v>
      </c>
      <c r="F329" s="742">
        <v>40640</v>
      </c>
      <c r="G329" s="35" t="s">
        <v>1799</v>
      </c>
      <c r="H329" s="34"/>
      <c r="I329" s="35" t="s">
        <v>1799</v>
      </c>
      <c r="J329" s="34"/>
      <c r="K329" s="34"/>
      <c r="L329" s="35" t="s">
        <v>1799</v>
      </c>
      <c r="M329" s="35"/>
      <c r="N329" s="34"/>
      <c r="O329" s="36"/>
    </row>
    <row r="330" spans="1:25" s="142" customFormat="1" ht="47.25" x14ac:dyDescent="0.2">
      <c r="A330" s="711"/>
      <c r="B330" s="217" t="s">
        <v>376</v>
      </c>
      <c r="C330" s="706"/>
      <c r="D330" s="284">
        <v>1980</v>
      </c>
      <c r="E330" s="296" t="s">
        <v>311</v>
      </c>
      <c r="F330" s="721"/>
      <c r="G330" s="35" t="s">
        <v>1799</v>
      </c>
      <c r="H330" s="34"/>
      <c r="I330" s="35" t="s">
        <v>1799</v>
      </c>
      <c r="J330" s="34"/>
      <c r="K330" s="34"/>
      <c r="L330" s="35" t="s">
        <v>1799</v>
      </c>
      <c r="M330" s="35"/>
      <c r="N330" s="34"/>
      <c r="O330" s="36"/>
    </row>
    <row r="331" spans="1:25" s="142" customFormat="1" ht="47.25" x14ac:dyDescent="0.2">
      <c r="A331" s="711"/>
      <c r="B331" s="217" t="s">
        <v>377</v>
      </c>
      <c r="C331" s="706"/>
      <c r="D331" s="284">
        <v>1980</v>
      </c>
      <c r="E331" s="296" t="s">
        <v>312</v>
      </c>
      <c r="F331" s="721"/>
      <c r="G331" s="35" t="s">
        <v>1799</v>
      </c>
      <c r="H331" s="34"/>
      <c r="I331" s="35" t="s">
        <v>1799</v>
      </c>
      <c r="J331" s="34"/>
      <c r="K331" s="34"/>
      <c r="L331" s="35" t="s">
        <v>1799</v>
      </c>
      <c r="M331" s="35"/>
      <c r="N331" s="34"/>
      <c r="O331" s="36"/>
    </row>
    <row r="332" spans="1:25" s="142" customFormat="1" ht="47.25" x14ac:dyDescent="0.2">
      <c r="A332" s="711"/>
      <c r="B332" s="217" t="s">
        <v>378</v>
      </c>
      <c r="C332" s="706"/>
      <c r="D332" s="284">
        <v>1980</v>
      </c>
      <c r="E332" s="296" t="s">
        <v>313</v>
      </c>
      <c r="F332" s="721"/>
      <c r="G332" s="35" t="s">
        <v>1799</v>
      </c>
      <c r="H332" s="34"/>
      <c r="I332" s="35" t="s">
        <v>1799</v>
      </c>
      <c r="J332" s="34"/>
      <c r="K332" s="34"/>
      <c r="L332" s="35" t="s">
        <v>1799</v>
      </c>
      <c r="M332" s="35"/>
      <c r="N332" s="34"/>
      <c r="O332" s="36"/>
    </row>
    <row r="333" spans="1:25" s="142" customFormat="1" ht="47.25" x14ac:dyDescent="0.2">
      <c r="A333" s="711"/>
      <c r="B333" s="217" t="s">
        <v>379</v>
      </c>
      <c r="C333" s="706"/>
      <c r="D333" s="284">
        <v>1980</v>
      </c>
      <c r="E333" s="296" t="s">
        <v>314</v>
      </c>
      <c r="F333" s="721"/>
      <c r="G333" s="35" t="s">
        <v>1799</v>
      </c>
      <c r="H333" s="34"/>
      <c r="I333" s="35" t="s">
        <v>1799</v>
      </c>
      <c r="J333" s="34"/>
      <c r="K333" s="34"/>
      <c r="L333" s="35" t="s">
        <v>1799</v>
      </c>
      <c r="M333" s="35"/>
      <c r="N333" s="34"/>
      <c r="O333" s="36"/>
    </row>
    <row r="334" spans="1:25" s="142" customFormat="1" ht="47.25" x14ac:dyDescent="0.2">
      <c r="A334" s="711"/>
      <c r="B334" s="217" t="s">
        <v>380</v>
      </c>
      <c r="C334" s="706"/>
      <c r="D334" s="284">
        <v>1980</v>
      </c>
      <c r="E334" s="296" t="s">
        <v>315</v>
      </c>
      <c r="F334" s="721"/>
      <c r="G334" s="35" t="s">
        <v>1799</v>
      </c>
      <c r="H334" s="34"/>
      <c r="I334" s="35" t="s">
        <v>1799</v>
      </c>
      <c r="J334" s="34"/>
      <c r="K334" s="34"/>
      <c r="L334" s="35" t="s">
        <v>1799</v>
      </c>
      <c r="M334" s="35"/>
      <c r="N334" s="34"/>
      <c r="O334" s="36"/>
    </row>
    <row r="335" spans="1:25" s="142" customFormat="1" ht="47.25" x14ac:dyDescent="0.2">
      <c r="A335" s="711"/>
      <c r="B335" s="217" t="s">
        <v>381</v>
      </c>
      <c r="C335" s="706"/>
      <c r="D335" s="284">
        <v>1980</v>
      </c>
      <c r="E335" s="296" t="s">
        <v>316</v>
      </c>
      <c r="F335" s="721"/>
      <c r="G335" s="35" t="s">
        <v>1799</v>
      </c>
      <c r="H335" s="34"/>
      <c r="I335" s="35" t="s">
        <v>1799</v>
      </c>
      <c r="J335" s="34"/>
      <c r="K335" s="34"/>
      <c r="L335" s="35" t="s">
        <v>1799</v>
      </c>
      <c r="M335" s="35"/>
      <c r="N335" s="34"/>
      <c r="O335" s="36"/>
    </row>
    <row r="336" spans="1:25" s="142" customFormat="1" ht="47.25" x14ac:dyDescent="0.2">
      <c r="A336" s="711"/>
      <c r="B336" s="217" t="s">
        <v>382</v>
      </c>
      <c r="C336" s="706"/>
      <c r="D336" s="284">
        <v>931.5</v>
      </c>
      <c r="E336" s="296" t="s">
        <v>317</v>
      </c>
      <c r="F336" s="721"/>
      <c r="G336" s="35" t="s">
        <v>1799</v>
      </c>
      <c r="H336" s="34"/>
      <c r="I336" s="35" t="s">
        <v>1799</v>
      </c>
      <c r="J336" s="34"/>
      <c r="K336" s="34"/>
      <c r="L336" s="35" t="s">
        <v>1799</v>
      </c>
      <c r="M336" s="35"/>
      <c r="N336" s="34"/>
      <c r="O336" s="36"/>
    </row>
    <row r="337" spans="1:15" s="142" customFormat="1" ht="47.25" x14ac:dyDescent="0.2">
      <c r="A337" s="711"/>
      <c r="B337" s="217" t="s">
        <v>383</v>
      </c>
      <c r="C337" s="706"/>
      <c r="D337" s="284">
        <v>931.5</v>
      </c>
      <c r="E337" s="296" t="s">
        <v>318</v>
      </c>
      <c r="F337" s="721"/>
      <c r="G337" s="35" t="s">
        <v>1799</v>
      </c>
      <c r="H337" s="34"/>
      <c r="I337" s="35" t="s">
        <v>1799</v>
      </c>
      <c r="J337" s="34"/>
      <c r="K337" s="34"/>
      <c r="L337" s="35" t="s">
        <v>1799</v>
      </c>
      <c r="M337" s="35"/>
      <c r="N337" s="34"/>
      <c r="O337" s="36"/>
    </row>
    <row r="338" spans="1:15" s="142" customFormat="1" ht="47.25" x14ac:dyDescent="0.2">
      <c r="A338" s="711"/>
      <c r="B338" s="217" t="s">
        <v>384</v>
      </c>
      <c r="C338" s="706"/>
      <c r="D338" s="284">
        <v>931.5</v>
      </c>
      <c r="E338" s="296" t="s">
        <v>319</v>
      </c>
      <c r="F338" s="721"/>
      <c r="G338" s="35" t="s">
        <v>1799</v>
      </c>
      <c r="H338" s="34"/>
      <c r="I338" s="35" t="s">
        <v>1799</v>
      </c>
      <c r="J338" s="34"/>
      <c r="K338" s="34"/>
      <c r="L338" s="35" t="s">
        <v>1799</v>
      </c>
      <c r="M338" s="35"/>
      <c r="N338" s="34"/>
      <c r="O338" s="36"/>
    </row>
    <row r="339" spans="1:15" s="142" customFormat="1" ht="47.25" x14ac:dyDescent="0.2">
      <c r="A339" s="711"/>
      <c r="B339" s="217" t="s">
        <v>385</v>
      </c>
      <c r="C339" s="706"/>
      <c r="D339" s="284">
        <v>931.5</v>
      </c>
      <c r="E339" s="296" t="s">
        <v>320</v>
      </c>
      <c r="F339" s="721"/>
      <c r="G339" s="35" t="s">
        <v>1799</v>
      </c>
      <c r="H339" s="34"/>
      <c r="I339" s="35" t="s">
        <v>1799</v>
      </c>
      <c r="J339" s="34"/>
      <c r="K339" s="34"/>
      <c r="L339" s="35" t="s">
        <v>1799</v>
      </c>
      <c r="M339" s="35"/>
      <c r="N339" s="34"/>
      <c r="O339" s="36"/>
    </row>
    <row r="340" spans="1:15" s="142" customFormat="1" ht="47.25" x14ac:dyDescent="0.2">
      <c r="A340" s="711"/>
      <c r="B340" s="217" t="s">
        <v>386</v>
      </c>
      <c r="C340" s="706"/>
      <c r="D340" s="284">
        <v>931.5</v>
      </c>
      <c r="E340" s="296" t="s">
        <v>321</v>
      </c>
      <c r="F340" s="721"/>
      <c r="G340" s="35" t="s">
        <v>1799</v>
      </c>
      <c r="H340" s="34"/>
      <c r="I340" s="35" t="s">
        <v>1799</v>
      </c>
      <c r="J340" s="34"/>
      <c r="K340" s="34"/>
      <c r="L340" s="35" t="s">
        <v>1799</v>
      </c>
      <c r="M340" s="35"/>
      <c r="N340" s="34"/>
      <c r="O340" s="36"/>
    </row>
    <row r="341" spans="1:15" s="142" customFormat="1" ht="47.25" x14ac:dyDescent="0.2">
      <c r="A341" s="711"/>
      <c r="B341" s="217" t="s">
        <v>387</v>
      </c>
      <c r="C341" s="706"/>
      <c r="D341" s="284">
        <v>1483.33</v>
      </c>
      <c r="E341" s="296" t="s">
        <v>322</v>
      </c>
      <c r="F341" s="721"/>
      <c r="G341" s="35" t="s">
        <v>1799</v>
      </c>
      <c r="H341" s="34"/>
      <c r="I341" s="35" t="s">
        <v>1799</v>
      </c>
      <c r="J341" s="34"/>
      <c r="K341" s="34"/>
      <c r="L341" s="35" t="s">
        <v>1799</v>
      </c>
      <c r="M341" s="35"/>
      <c r="N341" s="34"/>
      <c r="O341" s="36"/>
    </row>
    <row r="342" spans="1:15" s="142" customFormat="1" ht="47.25" x14ac:dyDescent="0.2">
      <c r="A342" s="711"/>
      <c r="B342" s="217" t="s">
        <v>388</v>
      </c>
      <c r="C342" s="706"/>
      <c r="D342" s="284">
        <v>1483.33</v>
      </c>
      <c r="E342" s="296" t="s">
        <v>323</v>
      </c>
      <c r="F342" s="721"/>
      <c r="G342" s="35" t="s">
        <v>1799</v>
      </c>
      <c r="H342" s="34"/>
      <c r="I342" s="35" t="s">
        <v>1799</v>
      </c>
      <c r="J342" s="34"/>
      <c r="K342" s="34"/>
      <c r="L342" s="35" t="s">
        <v>1799</v>
      </c>
      <c r="M342" s="35"/>
      <c r="N342" s="34"/>
      <c r="O342" s="36"/>
    </row>
    <row r="343" spans="1:15" s="142" customFormat="1" ht="47.25" x14ac:dyDescent="0.2">
      <c r="A343" s="711"/>
      <c r="B343" s="217" t="s">
        <v>389</v>
      </c>
      <c r="C343" s="706"/>
      <c r="D343" s="284">
        <v>1483.33</v>
      </c>
      <c r="E343" s="296" t="s">
        <v>324</v>
      </c>
      <c r="F343" s="721"/>
      <c r="G343" s="35" t="s">
        <v>1799</v>
      </c>
      <c r="H343" s="34"/>
      <c r="I343" s="35" t="s">
        <v>1799</v>
      </c>
      <c r="J343" s="34"/>
      <c r="K343" s="34"/>
      <c r="L343" s="35" t="s">
        <v>1799</v>
      </c>
      <c r="M343" s="35"/>
      <c r="N343" s="34"/>
      <c r="O343" s="36"/>
    </row>
    <row r="344" spans="1:15" s="142" customFormat="1" ht="47.25" x14ac:dyDescent="0.2">
      <c r="A344" s="711"/>
      <c r="B344" s="217" t="s">
        <v>390</v>
      </c>
      <c r="C344" s="706"/>
      <c r="D344" s="284">
        <v>1483.33</v>
      </c>
      <c r="E344" s="296" t="s">
        <v>325</v>
      </c>
      <c r="F344" s="721"/>
      <c r="G344" s="35" t="s">
        <v>1799</v>
      </c>
      <c r="H344" s="34"/>
      <c r="I344" s="35" t="s">
        <v>1799</v>
      </c>
      <c r="J344" s="34"/>
      <c r="K344" s="34"/>
      <c r="L344" s="35" t="s">
        <v>1799</v>
      </c>
      <c r="M344" s="35"/>
      <c r="N344" s="34"/>
      <c r="O344" s="36"/>
    </row>
    <row r="345" spans="1:15" s="142" customFormat="1" ht="47.25" x14ac:dyDescent="0.2">
      <c r="A345" s="711"/>
      <c r="B345" s="217" t="s">
        <v>391</v>
      </c>
      <c r="C345" s="706"/>
      <c r="D345" s="284">
        <v>1483.33</v>
      </c>
      <c r="E345" s="296" t="s">
        <v>326</v>
      </c>
      <c r="F345" s="721"/>
      <c r="G345" s="35" t="s">
        <v>1799</v>
      </c>
      <c r="H345" s="34"/>
      <c r="I345" s="35" t="s">
        <v>1799</v>
      </c>
      <c r="J345" s="34"/>
      <c r="K345" s="34"/>
      <c r="L345" s="35" t="s">
        <v>1799</v>
      </c>
      <c r="M345" s="35"/>
      <c r="N345" s="34"/>
      <c r="O345" s="36"/>
    </row>
    <row r="346" spans="1:15" s="142" customFormat="1" ht="47.25" x14ac:dyDescent="0.2">
      <c r="A346" s="711"/>
      <c r="B346" s="217" t="s">
        <v>392</v>
      </c>
      <c r="C346" s="706"/>
      <c r="D346" s="284">
        <v>1483.33</v>
      </c>
      <c r="E346" s="296" t="s">
        <v>327</v>
      </c>
      <c r="F346" s="721"/>
      <c r="G346" s="35" t="s">
        <v>1799</v>
      </c>
      <c r="H346" s="34"/>
      <c r="I346" s="35" t="s">
        <v>1799</v>
      </c>
      <c r="J346" s="34"/>
      <c r="K346" s="34"/>
      <c r="L346" s="35" t="s">
        <v>1799</v>
      </c>
      <c r="M346" s="35"/>
      <c r="N346" s="34"/>
      <c r="O346" s="36"/>
    </row>
    <row r="347" spans="1:15" s="142" customFormat="1" ht="47.25" x14ac:dyDescent="0.2">
      <c r="A347" s="711"/>
      <c r="B347" s="217" t="s">
        <v>393</v>
      </c>
      <c r="C347" s="706"/>
      <c r="D347" s="284">
        <v>1093.75</v>
      </c>
      <c r="E347" s="296" t="s">
        <v>328</v>
      </c>
      <c r="F347" s="721"/>
      <c r="G347" s="35" t="s">
        <v>1799</v>
      </c>
      <c r="H347" s="34"/>
      <c r="I347" s="35" t="s">
        <v>1799</v>
      </c>
      <c r="J347" s="34"/>
      <c r="K347" s="34"/>
      <c r="L347" s="35" t="s">
        <v>1799</v>
      </c>
      <c r="M347" s="35"/>
      <c r="N347" s="34"/>
      <c r="O347" s="36"/>
    </row>
    <row r="348" spans="1:15" s="142" customFormat="1" ht="47.25" x14ac:dyDescent="0.2">
      <c r="A348" s="711"/>
      <c r="B348" s="217" t="s">
        <v>394</v>
      </c>
      <c r="C348" s="706"/>
      <c r="D348" s="284">
        <v>1093.75</v>
      </c>
      <c r="E348" s="296" t="s">
        <v>329</v>
      </c>
      <c r="F348" s="721"/>
      <c r="G348" s="35" t="s">
        <v>1799</v>
      </c>
      <c r="H348" s="34"/>
      <c r="I348" s="35" t="s">
        <v>1799</v>
      </c>
      <c r="J348" s="34"/>
      <c r="K348" s="34"/>
      <c r="L348" s="35" t="s">
        <v>1799</v>
      </c>
      <c r="M348" s="35"/>
      <c r="N348" s="34"/>
      <c r="O348" s="36"/>
    </row>
    <row r="349" spans="1:15" s="142" customFormat="1" ht="47.25" x14ac:dyDescent="0.2">
      <c r="A349" s="711"/>
      <c r="B349" s="217" t="s">
        <v>395</v>
      </c>
      <c r="C349" s="706"/>
      <c r="D349" s="284">
        <v>1093.75</v>
      </c>
      <c r="E349" s="296" t="s">
        <v>330</v>
      </c>
      <c r="F349" s="721"/>
      <c r="G349" s="35" t="s">
        <v>1799</v>
      </c>
      <c r="H349" s="34"/>
      <c r="I349" s="35" t="s">
        <v>1799</v>
      </c>
      <c r="J349" s="34"/>
      <c r="K349" s="34"/>
      <c r="L349" s="35" t="s">
        <v>1799</v>
      </c>
      <c r="M349" s="35"/>
      <c r="N349" s="34"/>
      <c r="O349" s="36"/>
    </row>
    <row r="350" spans="1:15" s="142" customFormat="1" ht="47.25" x14ac:dyDescent="0.2">
      <c r="A350" s="711"/>
      <c r="B350" s="217" t="s">
        <v>396</v>
      </c>
      <c r="C350" s="706"/>
      <c r="D350" s="284">
        <v>1093.75</v>
      </c>
      <c r="E350" s="296" t="s">
        <v>331</v>
      </c>
      <c r="F350" s="721"/>
      <c r="G350" s="35" t="s">
        <v>1799</v>
      </c>
      <c r="H350" s="34"/>
      <c r="I350" s="35" t="s">
        <v>1799</v>
      </c>
      <c r="J350" s="34"/>
      <c r="K350" s="34"/>
      <c r="L350" s="35" t="s">
        <v>1799</v>
      </c>
      <c r="M350" s="35"/>
      <c r="N350" s="34"/>
      <c r="O350" s="36"/>
    </row>
    <row r="351" spans="1:15" s="142" customFormat="1" ht="47.25" x14ac:dyDescent="0.2">
      <c r="A351" s="711"/>
      <c r="B351" s="217" t="s">
        <v>397</v>
      </c>
      <c r="C351" s="706"/>
      <c r="D351" s="284">
        <v>3300</v>
      </c>
      <c r="E351" s="296" t="s">
        <v>332</v>
      </c>
      <c r="F351" s="721"/>
      <c r="G351" s="35" t="s">
        <v>1799</v>
      </c>
      <c r="H351" s="34"/>
      <c r="I351" s="35" t="s">
        <v>1799</v>
      </c>
      <c r="J351" s="34"/>
      <c r="K351" s="34"/>
      <c r="L351" s="35" t="s">
        <v>1799</v>
      </c>
      <c r="M351" s="35"/>
      <c r="N351" s="34"/>
      <c r="O351" s="36"/>
    </row>
    <row r="352" spans="1:15" s="142" customFormat="1" ht="47.25" x14ac:dyDescent="0.2">
      <c r="A352" s="711"/>
      <c r="B352" s="217" t="s">
        <v>398</v>
      </c>
      <c r="C352" s="706"/>
      <c r="D352" s="284">
        <v>3300</v>
      </c>
      <c r="E352" s="296" t="s">
        <v>333</v>
      </c>
      <c r="F352" s="721"/>
      <c r="G352" s="35" t="s">
        <v>1799</v>
      </c>
      <c r="H352" s="34"/>
      <c r="I352" s="35" t="s">
        <v>1799</v>
      </c>
      <c r="J352" s="34"/>
      <c r="K352" s="34"/>
      <c r="L352" s="35" t="s">
        <v>1799</v>
      </c>
      <c r="M352" s="35"/>
      <c r="N352" s="34"/>
      <c r="O352" s="36"/>
    </row>
    <row r="353" spans="1:15" s="142" customFormat="1" ht="47.25" x14ac:dyDescent="0.2">
      <c r="A353" s="711"/>
      <c r="B353" s="217" t="s">
        <v>399</v>
      </c>
      <c r="C353" s="706"/>
      <c r="D353" s="284">
        <v>3300</v>
      </c>
      <c r="E353" s="296" t="s">
        <v>334</v>
      </c>
      <c r="F353" s="721"/>
      <c r="G353" s="35" t="s">
        <v>1799</v>
      </c>
      <c r="H353" s="34"/>
      <c r="I353" s="35" t="s">
        <v>1799</v>
      </c>
      <c r="J353" s="34"/>
      <c r="K353" s="34"/>
      <c r="L353" s="35" t="s">
        <v>1799</v>
      </c>
      <c r="M353" s="35"/>
      <c r="N353" s="34"/>
      <c r="O353" s="36"/>
    </row>
    <row r="354" spans="1:15" s="142" customFormat="1" ht="47.25" x14ac:dyDescent="0.2">
      <c r="A354" s="711"/>
      <c r="B354" s="217" t="s">
        <v>400</v>
      </c>
      <c r="C354" s="706"/>
      <c r="D354" s="284">
        <v>3300</v>
      </c>
      <c r="E354" s="296" t="s">
        <v>335</v>
      </c>
      <c r="F354" s="721"/>
      <c r="G354" s="35" t="s">
        <v>1799</v>
      </c>
      <c r="H354" s="34"/>
      <c r="I354" s="35" t="s">
        <v>1799</v>
      </c>
      <c r="J354" s="34"/>
      <c r="K354" s="34"/>
      <c r="L354" s="35" t="s">
        <v>1799</v>
      </c>
      <c r="M354" s="35"/>
      <c r="N354" s="34"/>
      <c r="O354" s="36"/>
    </row>
    <row r="355" spans="1:15" s="142" customFormat="1" ht="47.25" x14ac:dyDescent="0.2">
      <c r="A355" s="711"/>
      <c r="B355" s="217" t="s">
        <v>4852</v>
      </c>
      <c r="C355" s="706"/>
      <c r="D355" s="284">
        <v>3300</v>
      </c>
      <c r="E355" s="296" t="s">
        <v>336</v>
      </c>
      <c r="F355" s="721"/>
      <c r="G355" s="35" t="s">
        <v>1799</v>
      </c>
      <c r="H355" s="34"/>
      <c r="I355" s="35" t="s">
        <v>1799</v>
      </c>
      <c r="J355" s="34"/>
      <c r="K355" s="34"/>
      <c r="L355" s="35" t="s">
        <v>1799</v>
      </c>
      <c r="M355" s="35"/>
      <c r="N355" s="34"/>
      <c r="O355" s="36"/>
    </row>
    <row r="356" spans="1:15" s="142" customFormat="1" ht="47.25" x14ac:dyDescent="0.2">
      <c r="A356" s="711"/>
      <c r="B356" s="217" t="s">
        <v>401</v>
      </c>
      <c r="C356" s="706"/>
      <c r="D356" s="284">
        <v>108</v>
      </c>
      <c r="E356" s="296" t="s">
        <v>337</v>
      </c>
      <c r="F356" s="721"/>
      <c r="G356" s="35" t="s">
        <v>1799</v>
      </c>
      <c r="H356" s="34"/>
      <c r="I356" s="35" t="s">
        <v>1799</v>
      </c>
      <c r="J356" s="34"/>
      <c r="K356" s="34"/>
      <c r="L356" s="35" t="s">
        <v>1799</v>
      </c>
      <c r="M356" s="35"/>
      <c r="N356" s="34"/>
      <c r="O356" s="36"/>
    </row>
    <row r="357" spans="1:15" s="142" customFormat="1" ht="47.25" x14ac:dyDescent="0.2">
      <c r="A357" s="711"/>
      <c r="B357" s="217" t="s">
        <v>402</v>
      </c>
      <c r="C357" s="706"/>
      <c r="D357" s="284">
        <v>160</v>
      </c>
      <c r="E357" s="296" t="s">
        <v>338</v>
      </c>
      <c r="F357" s="721"/>
      <c r="G357" s="35" t="s">
        <v>1799</v>
      </c>
      <c r="H357" s="34"/>
      <c r="I357" s="35" t="s">
        <v>1799</v>
      </c>
      <c r="J357" s="34"/>
      <c r="K357" s="34"/>
      <c r="L357" s="35" t="s">
        <v>1799</v>
      </c>
      <c r="M357" s="35"/>
      <c r="N357" s="34"/>
      <c r="O357" s="36"/>
    </row>
    <row r="358" spans="1:15" s="142" customFormat="1" ht="47.25" x14ac:dyDescent="0.2">
      <c r="A358" s="711"/>
      <c r="B358" s="217" t="s">
        <v>403</v>
      </c>
      <c r="C358" s="706"/>
      <c r="D358" s="284">
        <v>1458.33</v>
      </c>
      <c r="E358" s="296" t="s">
        <v>339</v>
      </c>
      <c r="F358" s="721"/>
      <c r="G358" s="35" t="s">
        <v>1799</v>
      </c>
      <c r="H358" s="34"/>
      <c r="I358" s="35" t="s">
        <v>1799</v>
      </c>
      <c r="J358" s="34"/>
      <c r="K358" s="34"/>
      <c r="L358" s="35" t="s">
        <v>1799</v>
      </c>
      <c r="M358" s="35"/>
      <c r="N358" s="34"/>
      <c r="O358" s="36"/>
    </row>
    <row r="359" spans="1:15" s="142" customFormat="1" ht="47.25" x14ac:dyDescent="0.2">
      <c r="A359" s="711"/>
      <c r="B359" s="217" t="s">
        <v>404</v>
      </c>
      <c r="C359" s="706"/>
      <c r="D359" s="284">
        <v>1458.33</v>
      </c>
      <c r="E359" s="296" t="s">
        <v>340</v>
      </c>
      <c r="F359" s="721"/>
      <c r="G359" s="35" t="s">
        <v>1799</v>
      </c>
      <c r="H359" s="34"/>
      <c r="I359" s="35" t="s">
        <v>1799</v>
      </c>
      <c r="J359" s="34"/>
      <c r="K359" s="34"/>
      <c r="L359" s="35" t="s">
        <v>1799</v>
      </c>
      <c r="M359" s="35"/>
      <c r="N359" s="34"/>
      <c r="O359" s="36"/>
    </row>
    <row r="360" spans="1:15" s="142" customFormat="1" ht="47.25" x14ac:dyDescent="0.2">
      <c r="A360" s="711"/>
      <c r="B360" s="217" t="s">
        <v>405</v>
      </c>
      <c r="C360" s="706"/>
      <c r="D360" s="284">
        <v>1458.33</v>
      </c>
      <c r="E360" s="296" t="s">
        <v>341</v>
      </c>
      <c r="F360" s="721"/>
      <c r="G360" s="35" t="s">
        <v>1799</v>
      </c>
      <c r="H360" s="34"/>
      <c r="I360" s="35" t="s">
        <v>1799</v>
      </c>
      <c r="J360" s="34"/>
      <c r="K360" s="34"/>
      <c r="L360" s="35" t="s">
        <v>1799</v>
      </c>
      <c r="M360" s="35"/>
      <c r="N360" s="34"/>
      <c r="O360" s="36"/>
    </row>
    <row r="361" spans="1:15" s="142" customFormat="1" ht="47.25" x14ac:dyDescent="0.2">
      <c r="A361" s="711"/>
      <c r="B361" s="217" t="s">
        <v>406</v>
      </c>
      <c r="C361" s="706"/>
      <c r="D361" s="284">
        <v>1458.33</v>
      </c>
      <c r="E361" s="296" t="s">
        <v>342</v>
      </c>
      <c r="F361" s="721"/>
      <c r="G361" s="35" t="s">
        <v>1799</v>
      </c>
      <c r="H361" s="34"/>
      <c r="I361" s="35" t="s">
        <v>1799</v>
      </c>
      <c r="J361" s="34"/>
      <c r="K361" s="34"/>
      <c r="L361" s="35" t="s">
        <v>1799</v>
      </c>
      <c r="M361" s="35"/>
      <c r="N361" s="34"/>
      <c r="O361" s="36"/>
    </row>
    <row r="362" spans="1:15" s="142" customFormat="1" ht="47.25" x14ac:dyDescent="0.2">
      <c r="A362" s="711"/>
      <c r="B362" s="217" t="s">
        <v>407</v>
      </c>
      <c r="C362" s="706"/>
      <c r="D362" s="284">
        <v>1458.33</v>
      </c>
      <c r="E362" s="296" t="s">
        <v>343</v>
      </c>
      <c r="F362" s="721"/>
      <c r="G362" s="35" t="s">
        <v>1799</v>
      </c>
      <c r="H362" s="34"/>
      <c r="I362" s="35" t="s">
        <v>1799</v>
      </c>
      <c r="J362" s="34"/>
      <c r="K362" s="34"/>
      <c r="L362" s="35" t="s">
        <v>1799</v>
      </c>
      <c r="M362" s="35"/>
      <c r="N362" s="34"/>
      <c r="O362" s="36"/>
    </row>
    <row r="363" spans="1:15" s="142" customFormat="1" ht="47.25" x14ac:dyDescent="0.2">
      <c r="A363" s="711"/>
      <c r="B363" s="217" t="s">
        <v>408</v>
      </c>
      <c r="C363" s="706"/>
      <c r="D363" s="284">
        <v>1458.33</v>
      </c>
      <c r="E363" s="296" t="s">
        <v>344</v>
      </c>
      <c r="F363" s="721"/>
      <c r="G363" s="35" t="s">
        <v>1799</v>
      </c>
      <c r="H363" s="34"/>
      <c r="I363" s="35" t="s">
        <v>1799</v>
      </c>
      <c r="J363" s="34"/>
      <c r="K363" s="34"/>
      <c r="L363" s="35" t="s">
        <v>1799</v>
      </c>
      <c r="M363" s="35"/>
      <c r="N363" s="34"/>
      <c r="O363" s="36"/>
    </row>
    <row r="364" spans="1:15" s="142" customFormat="1" ht="47.25" x14ac:dyDescent="0.2">
      <c r="A364" s="711"/>
      <c r="B364" s="217" t="s">
        <v>409</v>
      </c>
      <c r="C364" s="706"/>
      <c r="D364" s="284">
        <v>4004</v>
      </c>
      <c r="E364" s="296" t="s">
        <v>345</v>
      </c>
      <c r="F364" s="721"/>
      <c r="G364" s="35" t="s">
        <v>1799</v>
      </c>
      <c r="H364" s="34"/>
      <c r="I364" s="35" t="s">
        <v>1799</v>
      </c>
      <c r="J364" s="34"/>
      <c r="K364" s="34"/>
      <c r="L364" s="35" t="s">
        <v>1799</v>
      </c>
      <c r="M364" s="35"/>
      <c r="N364" s="34"/>
      <c r="O364" s="36"/>
    </row>
    <row r="365" spans="1:15" s="142" customFormat="1" ht="47.25" x14ac:dyDescent="0.2">
      <c r="A365" s="711"/>
      <c r="B365" s="217" t="s">
        <v>410</v>
      </c>
      <c r="C365" s="706"/>
      <c r="D365" s="284">
        <v>4004</v>
      </c>
      <c r="E365" s="296" t="s">
        <v>346</v>
      </c>
      <c r="F365" s="721"/>
      <c r="G365" s="35" t="s">
        <v>1799</v>
      </c>
      <c r="H365" s="34"/>
      <c r="I365" s="35" t="s">
        <v>1799</v>
      </c>
      <c r="J365" s="34"/>
      <c r="K365" s="34"/>
      <c r="L365" s="35" t="s">
        <v>1799</v>
      </c>
      <c r="M365" s="35"/>
      <c r="N365" s="34"/>
      <c r="O365" s="36"/>
    </row>
    <row r="366" spans="1:15" s="142" customFormat="1" ht="47.25" x14ac:dyDescent="0.2">
      <c r="A366" s="711"/>
      <c r="B366" s="217" t="s">
        <v>411</v>
      </c>
      <c r="C366" s="706"/>
      <c r="D366" s="284">
        <v>4004</v>
      </c>
      <c r="E366" s="296" t="s">
        <v>347</v>
      </c>
      <c r="F366" s="721"/>
      <c r="G366" s="35" t="s">
        <v>1799</v>
      </c>
      <c r="H366" s="34"/>
      <c r="I366" s="35" t="s">
        <v>1799</v>
      </c>
      <c r="J366" s="34"/>
      <c r="K366" s="34"/>
      <c r="L366" s="35" t="s">
        <v>1799</v>
      </c>
      <c r="M366" s="35"/>
      <c r="N366" s="34"/>
      <c r="O366" s="36"/>
    </row>
    <row r="367" spans="1:15" s="142" customFormat="1" ht="47.25" x14ac:dyDescent="0.2">
      <c r="A367" s="711"/>
      <c r="B367" s="217" t="s">
        <v>412</v>
      </c>
      <c r="C367" s="706"/>
      <c r="D367" s="284">
        <v>4004</v>
      </c>
      <c r="E367" s="296" t="s">
        <v>348</v>
      </c>
      <c r="F367" s="721"/>
      <c r="G367" s="35" t="s">
        <v>1799</v>
      </c>
      <c r="H367" s="34"/>
      <c r="I367" s="35" t="s">
        <v>1799</v>
      </c>
      <c r="J367" s="34"/>
      <c r="K367" s="34"/>
      <c r="L367" s="35" t="s">
        <v>1799</v>
      </c>
      <c r="M367" s="35"/>
      <c r="N367" s="34"/>
      <c r="O367" s="36"/>
    </row>
    <row r="368" spans="1:15" s="142" customFormat="1" ht="47.25" x14ac:dyDescent="0.2">
      <c r="A368" s="711"/>
      <c r="B368" s="217" t="s">
        <v>413</v>
      </c>
      <c r="C368" s="706"/>
      <c r="D368" s="284">
        <v>180</v>
      </c>
      <c r="E368" s="296" t="s">
        <v>349</v>
      </c>
      <c r="F368" s="721"/>
      <c r="G368" s="35" t="s">
        <v>1799</v>
      </c>
      <c r="H368" s="34"/>
      <c r="I368" s="35" t="s">
        <v>1799</v>
      </c>
      <c r="J368" s="34"/>
      <c r="K368" s="34"/>
      <c r="L368" s="35" t="s">
        <v>1799</v>
      </c>
      <c r="M368" s="35"/>
      <c r="N368" s="34"/>
      <c r="O368" s="36"/>
    </row>
    <row r="369" spans="1:15" s="142" customFormat="1" ht="47.25" x14ac:dyDescent="0.2">
      <c r="A369" s="711"/>
      <c r="B369" s="217" t="s">
        <v>414</v>
      </c>
      <c r="C369" s="706"/>
      <c r="D369" s="284">
        <v>306</v>
      </c>
      <c r="E369" s="296" t="s">
        <v>350</v>
      </c>
      <c r="F369" s="721"/>
      <c r="G369" s="35" t="s">
        <v>1799</v>
      </c>
      <c r="H369" s="34"/>
      <c r="I369" s="35" t="s">
        <v>1799</v>
      </c>
      <c r="J369" s="34"/>
      <c r="K369" s="34"/>
      <c r="L369" s="35" t="s">
        <v>1799</v>
      </c>
      <c r="M369" s="35"/>
      <c r="N369" s="34"/>
      <c r="O369" s="36"/>
    </row>
    <row r="370" spans="1:15" s="142" customFormat="1" ht="47.25" x14ac:dyDescent="0.2">
      <c r="A370" s="711"/>
      <c r="B370" s="217" t="s">
        <v>415</v>
      </c>
      <c r="C370" s="706"/>
      <c r="D370" s="284">
        <v>306</v>
      </c>
      <c r="E370" s="296" t="s">
        <v>351</v>
      </c>
      <c r="F370" s="721"/>
      <c r="G370" s="35" t="s">
        <v>1799</v>
      </c>
      <c r="H370" s="34"/>
      <c r="I370" s="35" t="s">
        <v>1799</v>
      </c>
      <c r="J370" s="34"/>
      <c r="K370" s="34"/>
      <c r="L370" s="35" t="s">
        <v>1799</v>
      </c>
      <c r="M370" s="35"/>
      <c r="N370" s="34"/>
      <c r="O370" s="36"/>
    </row>
    <row r="371" spans="1:15" s="142" customFormat="1" ht="47.25" x14ac:dyDescent="0.2">
      <c r="A371" s="711"/>
      <c r="B371" s="217" t="s">
        <v>416</v>
      </c>
      <c r="C371" s="706"/>
      <c r="D371" s="284">
        <v>306</v>
      </c>
      <c r="E371" s="296" t="s">
        <v>352</v>
      </c>
      <c r="F371" s="721"/>
      <c r="G371" s="35" t="s">
        <v>1799</v>
      </c>
      <c r="H371" s="34"/>
      <c r="I371" s="35" t="s">
        <v>1799</v>
      </c>
      <c r="J371" s="34"/>
      <c r="K371" s="34"/>
      <c r="L371" s="35" t="s">
        <v>1799</v>
      </c>
      <c r="M371" s="35"/>
      <c r="N371" s="34"/>
      <c r="O371" s="36"/>
    </row>
    <row r="372" spans="1:15" s="142" customFormat="1" ht="47.25" x14ac:dyDescent="0.2">
      <c r="A372" s="711"/>
      <c r="B372" s="217" t="s">
        <v>417</v>
      </c>
      <c r="C372" s="706"/>
      <c r="D372" s="284">
        <v>306</v>
      </c>
      <c r="E372" s="296" t="s">
        <v>353</v>
      </c>
      <c r="F372" s="721"/>
      <c r="G372" s="35" t="s">
        <v>1799</v>
      </c>
      <c r="H372" s="34"/>
      <c r="I372" s="35" t="s">
        <v>1799</v>
      </c>
      <c r="J372" s="34"/>
      <c r="K372" s="34"/>
      <c r="L372" s="35" t="s">
        <v>1799</v>
      </c>
      <c r="M372" s="35"/>
      <c r="N372" s="34"/>
      <c r="O372" s="36"/>
    </row>
    <row r="373" spans="1:15" s="142" customFormat="1" ht="47.25" x14ac:dyDescent="0.2">
      <c r="A373" s="711"/>
      <c r="B373" s="217" t="s">
        <v>418</v>
      </c>
      <c r="C373" s="706"/>
      <c r="D373" s="284">
        <v>247.5</v>
      </c>
      <c r="E373" s="296" t="s">
        <v>354</v>
      </c>
      <c r="F373" s="721"/>
      <c r="G373" s="35" t="s">
        <v>1799</v>
      </c>
      <c r="H373" s="34"/>
      <c r="I373" s="35" t="s">
        <v>1799</v>
      </c>
      <c r="J373" s="34"/>
      <c r="K373" s="34"/>
      <c r="L373" s="35" t="s">
        <v>1799</v>
      </c>
      <c r="M373" s="35"/>
      <c r="N373" s="34"/>
      <c r="O373" s="36"/>
    </row>
    <row r="374" spans="1:15" s="142" customFormat="1" ht="47.25" x14ac:dyDescent="0.2">
      <c r="A374" s="711"/>
      <c r="B374" s="217" t="s">
        <v>419</v>
      </c>
      <c r="C374" s="706"/>
      <c r="D374" s="284">
        <v>247.5</v>
      </c>
      <c r="E374" s="296" t="s">
        <v>355</v>
      </c>
      <c r="F374" s="721"/>
      <c r="G374" s="35" t="s">
        <v>1799</v>
      </c>
      <c r="H374" s="34"/>
      <c r="I374" s="35" t="s">
        <v>1799</v>
      </c>
      <c r="J374" s="34"/>
      <c r="K374" s="34"/>
      <c r="L374" s="35" t="s">
        <v>1799</v>
      </c>
      <c r="M374" s="35"/>
      <c r="N374" s="34"/>
      <c r="O374" s="36"/>
    </row>
    <row r="375" spans="1:15" s="142" customFormat="1" ht="47.25" x14ac:dyDescent="0.2">
      <c r="A375" s="711"/>
      <c r="B375" s="217" t="s">
        <v>279</v>
      </c>
      <c r="C375" s="706"/>
      <c r="D375" s="284">
        <v>5000</v>
      </c>
      <c r="E375" s="296" t="s">
        <v>356</v>
      </c>
      <c r="F375" s="721"/>
      <c r="G375" s="35" t="s">
        <v>1799</v>
      </c>
      <c r="H375" s="34"/>
      <c r="I375" s="35" t="s">
        <v>1799</v>
      </c>
      <c r="J375" s="34"/>
      <c r="K375" s="34"/>
      <c r="L375" s="35" t="s">
        <v>1799</v>
      </c>
      <c r="M375" s="35"/>
      <c r="N375" s="34"/>
      <c r="O375" s="36"/>
    </row>
    <row r="376" spans="1:15" s="142" customFormat="1" ht="47.25" x14ac:dyDescent="0.2">
      <c r="A376" s="711"/>
      <c r="B376" s="217" t="s">
        <v>280</v>
      </c>
      <c r="C376" s="706"/>
      <c r="D376" s="284">
        <v>5000</v>
      </c>
      <c r="E376" s="296" t="s">
        <v>357</v>
      </c>
      <c r="F376" s="721"/>
      <c r="G376" s="35" t="s">
        <v>1799</v>
      </c>
      <c r="H376" s="34"/>
      <c r="I376" s="35" t="s">
        <v>1799</v>
      </c>
      <c r="J376" s="34"/>
      <c r="K376" s="34"/>
      <c r="L376" s="35" t="s">
        <v>1799</v>
      </c>
      <c r="M376" s="35"/>
      <c r="N376" s="34"/>
      <c r="O376" s="36"/>
    </row>
    <row r="377" spans="1:15" s="142" customFormat="1" ht="47.25" x14ac:dyDescent="0.2">
      <c r="A377" s="711"/>
      <c r="B377" s="217" t="s">
        <v>281</v>
      </c>
      <c r="C377" s="706"/>
      <c r="D377" s="284">
        <v>5000</v>
      </c>
      <c r="E377" s="296" t="s">
        <v>358</v>
      </c>
      <c r="F377" s="721"/>
      <c r="G377" s="35" t="s">
        <v>1799</v>
      </c>
      <c r="H377" s="34"/>
      <c r="I377" s="35" t="s">
        <v>1799</v>
      </c>
      <c r="J377" s="34"/>
      <c r="K377" s="34"/>
      <c r="L377" s="35" t="s">
        <v>1799</v>
      </c>
      <c r="M377" s="35"/>
      <c r="N377" s="34"/>
      <c r="O377" s="36"/>
    </row>
    <row r="378" spans="1:15" s="142" customFormat="1" ht="47.25" x14ac:dyDescent="0.2">
      <c r="A378" s="711"/>
      <c r="B378" s="217" t="s">
        <v>282</v>
      </c>
      <c r="C378" s="706"/>
      <c r="D378" s="284">
        <v>5000</v>
      </c>
      <c r="E378" s="296" t="s">
        <v>359</v>
      </c>
      <c r="F378" s="721"/>
      <c r="G378" s="35" t="s">
        <v>1799</v>
      </c>
      <c r="H378" s="34"/>
      <c r="I378" s="35" t="s">
        <v>1799</v>
      </c>
      <c r="J378" s="34"/>
      <c r="K378" s="34"/>
      <c r="L378" s="35" t="s">
        <v>1799</v>
      </c>
      <c r="M378" s="35"/>
      <c r="N378" s="34"/>
      <c r="O378" s="36"/>
    </row>
    <row r="379" spans="1:15" s="142" customFormat="1" ht="47.25" x14ac:dyDescent="0.2">
      <c r="A379" s="711"/>
      <c r="B379" s="217" t="s">
        <v>283</v>
      </c>
      <c r="C379" s="706"/>
      <c r="D379" s="284">
        <v>5000</v>
      </c>
      <c r="E379" s="296" t="s">
        <v>360</v>
      </c>
      <c r="F379" s="721"/>
      <c r="G379" s="35" t="s">
        <v>1799</v>
      </c>
      <c r="H379" s="34"/>
      <c r="I379" s="35" t="s">
        <v>1799</v>
      </c>
      <c r="J379" s="34"/>
      <c r="K379" s="34"/>
      <c r="L379" s="35" t="s">
        <v>1799</v>
      </c>
      <c r="M379" s="35"/>
      <c r="N379" s="34"/>
      <c r="O379" s="36"/>
    </row>
    <row r="380" spans="1:15" s="142" customFormat="1" ht="47.25" x14ac:dyDescent="0.2">
      <c r="A380" s="711"/>
      <c r="B380" s="217" t="s">
        <v>284</v>
      </c>
      <c r="C380" s="706"/>
      <c r="D380" s="284">
        <v>5000</v>
      </c>
      <c r="E380" s="296" t="s">
        <v>361</v>
      </c>
      <c r="F380" s="721"/>
      <c r="G380" s="35" t="s">
        <v>1799</v>
      </c>
      <c r="H380" s="34"/>
      <c r="I380" s="35" t="s">
        <v>1799</v>
      </c>
      <c r="J380" s="34"/>
      <c r="K380" s="34"/>
      <c r="L380" s="35" t="s">
        <v>1799</v>
      </c>
      <c r="M380" s="35"/>
      <c r="N380" s="34"/>
      <c r="O380" s="36"/>
    </row>
    <row r="381" spans="1:15" s="142" customFormat="1" ht="47.25" x14ac:dyDescent="0.2">
      <c r="A381" s="711"/>
      <c r="B381" s="217" t="s">
        <v>285</v>
      </c>
      <c r="C381" s="706"/>
      <c r="D381" s="284">
        <v>5000</v>
      </c>
      <c r="E381" s="296" t="s">
        <v>362</v>
      </c>
      <c r="F381" s="721"/>
      <c r="G381" s="35" t="s">
        <v>1799</v>
      </c>
      <c r="H381" s="34"/>
      <c r="I381" s="35" t="s">
        <v>1799</v>
      </c>
      <c r="J381" s="34"/>
      <c r="K381" s="34"/>
      <c r="L381" s="35" t="s">
        <v>1799</v>
      </c>
      <c r="M381" s="35"/>
      <c r="N381" s="34"/>
      <c r="O381" s="36"/>
    </row>
    <row r="382" spans="1:15" s="142" customFormat="1" ht="47.25" x14ac:dyDescent="0.2">
      <c r="A382" s="711"/>
      <c r="B382" s="217" t="s">
        <v>286</v>
      </c>
      <c r="C382" s="706"/>
      <c r="D382" s="284">
        <v>7000</v>
      </c>
      <c r="E382" s="296" t="s">
        <v>363</v>
      </c>
      <c r="F382" s="721"/>
      <c r="G382" s="35" t="s">
        <v>1799</v>
      </c>
      <c r="H382" s="34"/>
      <c r="I382" s="35" t="s">
        <v>1799</v>
      </c>
      <c r="J382" s="34"/>
      <c r="K382" s="34"/>
      <c r="L382" s="35" t="s">
        <v>1799</v>
      </c>
      <c r="M382" s="35"/>
      <c r="N382" s="34"/>
      <c r="O382" s="36"/>
    </row>
    <row r="383" spans="1:15" s="142" customFormat="1" ht="47.25" x14ac:dyDescent="0.2">
      <c r="A383" s="711"/>
      <c r="B383" s="217" t="s">
        <v>287</v>
      </c>
      <c r="C383" s="706"/>
      <c r="D383" s="284">
        <v>7000</v>
      </c>
      <c r="E383" s="296" t="s">
        <v>364</v>
      </c>
      <c r="F383" s="721"/>
      <c r="G383" s="35" t="s">
        <v>1799</v>
      </c>
      <c r="H383" s="34"/>
      <c r="I383" s="35" t="s">
        <v>1799</v>
      </c>
      <c r="J383" s="34"/>
      <c r="K383" s="34"/>
      <c r="L383" s="35" t="s">
        <v>1799</v>
      </c>
      <c r="M383" s="35"/>
      <c r="N383" s="34"/>
      <c r="O383" s="36"/>
    </row>
    <row r="384" spans="1:15" s="142" customFormat="1" ht="47.25" x14ac:dyDescent="0.2">
      <c r="A384" s="711"/>
      <c r="B384" s="217" t="s">
        <v>288</v>
      </c>
      <c r="C384" s="706"/>
      <c r="D384" s="284">
        <v>7000</v>
      </c>
      <c r="E384" s="296" t="s">
        <v>365</v>
      </c>
      <c r="F384" s="721"/>
      <c r="G384" s="35" t="s">
        <v>1799</v>
      </c>
      <c r="H384" s="34"/>
      <c r="I384" s="35" t="s">
        <v>1799</v>
      </c>
      <c r="J384" s="34"/>
      <c r="K384" s="34"/>
      <c r="L384" s="35" t="s">
        <v>1799</v>
      </c>
      <c r="M384" s="35"/>
      <c r="N384" s="34"/>
      <c r="O384" s="36"/>
    </row>
    <row r="385" spans="1:15" s="142" customFormat="1" ht="47.25" x14ac:dyDescent="0.2">
      <c r="A385" s="711"/>
      <c r="B385" s="217" t="s">
        <v>289</v>
      </c>
      <c r="C385" s="706"/>
      <c r="D385" s="284">
        <v>7000</v>
      </c>
      <c r="E385" s="296" t="s">
        <v>366</v>
      </c>
      <c r="F385" s="721"/>
      <c r="G385" s="35" t="s">
        <v>1799</v>
      </c>
      <c r="H385" s="34"/>
      <c r="I385" s="35" t="s">
        <v>1799</v>
      </c>
      <c r="J385" s="34"/>
      <c r="K385" s="34"/>
      <c r="L385" s="35" t="s">
        <v>1799</v>
      </c>
      <c r="M385" s="35"/>
      <c r="N385" s="34"/>
      <c r="O385" s="36"/>
    </row>
    <row r="386" spans="1:15" s="142" customFormat="1" ht="47.25" x14ac:dyDescent="0.2">
      <c r="A386" s="711"/>
      <c r="B386" s="217" t="s">
        <v>290</v>
      </c>
      <c r="C386" s="706"/>
      <c r="D386" s="284">
        <v>7000</v>
      </c>
      <c r="E386" s="296" t="s">
        <v>367</v>
      </c>
      <c r="F386" s="721"/>
      <c r="G386" s="35" t="s">
        <v>1799</v>
      </c>
      <c r="H386" s="34"/>
      <c r="I386" s="35" t="s">
        <v>1799</v>
      </c>
      <c r="J386" s="34"/>
      <c r="K386" s="34"/>
      <c r="L386" s="35" t="s">
        <v>1799</v>
      </c>
      <c r="M386" s="35"/>
      <c r="N386" s="34"/>
      <c r="O386" s="36"/>
    </row>
    <row r="387" spans="1:15" s="142" customFormat="1" ht="47.25" x14ac:dyDescent="0.2">
      <c r="A387" s="711"/>
      <c r="B387" s="217" t="s">
        <v>291</v>
      </c>
      <c r="C387" s="706"/>
      <c r="D387" s="284">
        <v>410</v>
      </c>
      <c r="E387" s="296" t="s">
        <v>368</v>
      </c>
      <c r="F387" s="721"/>
      <c r="G387" s="35" t="s">
        <v>1799</v>
      </c>
      <c r="H387" s="34"/>
      <c r="I387" s="35" t="s">
        <v>1799</v>
      </c>
      <c r="J387" s="34"/>
      <c r="K387" s="34"/>
      <c r="L387" s="35" t="s">
        <v>1799</v>
      </c>
      <c r="M387" s="35"/>
      <c r="N387" s="34"/>
      <c r="O387" s="36"/>
    </row>
    <row r="388" spans="1:15" s="142" customFormat="1" ht="47.25" x14ac:dyDescent="0.2">
      <c r="A388" s="711"/>
      <c r="B388" s="217" t="s">
        <v>292</v>
      </c>
      <c r="C388" s="706"/>
      <c r="D388" s="284">
        <v>410</v>
      </c>
      <c r="E388" s="296" t="s">
        <v>369</v>
      </c>
      <c r="F388" s="721"/>
      <c r="G388" s="35" t="s">
        <v>1799</v>
      </c>
      <c r="H388" s="34"/>
      <c r="I388" s="35" t="s">
        <v>1799</v>
      </c>
      <c r="J388" s="34"/>
      <c r="K388" s="34"/>
      <c r="L388" s="35" t="s">
        <v>1799</v>
      </c>
      <c r="M388" s="35"/>
      <c r="N388" s="34"/>
      <c r="O388" s="36"/>
    </row>
    <row r="389" spans="1:15" s="142" customFormat="1" ht="47.25" x14ac:dyDescent="0.2">
      <c r="A389" s="711"/>
      <c r="B389" s="217" t="s">
        <v>293</v>
      </c>
      <c r="C389" s="706"/>
      <c r="D389" s="284">
        <v>500</v>
      </c>
      <c r="E389" s="296" t="s">
        <v>370</v>
      </c>
      <c r="F389" s="721"/>
      <c r="G389" s="35" t="s">
        <v>1799</v>
      </c>
      <c r="H389" s="34"/>
      <c r="I389" s="35" t="s">
        <v>1799</v>
      </c>
      <c r="J389" s="34"/>
      <c r="K389" s="34"/>
      <c r="L389" s="35" t="s">
        <v>1799</v>
      </c>
      <c r="M389" s="35"/>
      <c r="N389" s="34"/>
      <c r="O389" s="36"/>
    </row>
    <row r="390" spans="1:15" s="142" customFormat="1" ht="47.25" x14ac:dyDescent="0.2">
      <c r="A390" s="711"/>
      <c r="B390" s="217" t="s">
        <v>294</v>
      </c>
      <c r="C390" s="706"/>
      <c r="D390" s="284">
        <v>375</v>
      </c>
      <c r="E390" s="296" t="s">
        <v>371</v>
      </c>
      <c r="F390" s="721"/>
      <c r="G390" s="35" t="s">
        <v>1799</v>
      </c>
      <c r="H390" s="34"/>
      <c r="I390" s="35" t="s">
        <v>1799</v>
      </c>
      <c r="J390" s="34"/>
      <c r="K390" s="34"/>
      <c r="L390" s="35" t="s">
        <v>1799</v>
      </c>
      <c r="M390" s="35"/>
      <c r="N390" s="34"/>
      <c r="O390" s="36"/>
    </row>
    <row r="391" spans="1:15" s="142" customFormat="1" ht="47.25" x14ac:dyDescent="0.2">
      <c r="A391" s="711"/>
      <c r="B391" s="217" t="s">
        <v>295</v>
      </c>
      <c r="C391" s="706"/>
      <c r="D391" s="284">
        <v>4000</v>
      </c>
      <c r="E391" s="296" t="s">
        <v>372</v>
      </c>
      <c r="F391" s="721"/>
      <c r="G391" s="35" t="s">
        <v>1799</v>
      </c>
      <c r="H391" s="34"/>
      <c r="I391" s="35" t="s">
        <v>1799</v>
      </c>
      <c r="J391" s="34"/>
      <c r="K391" s="34"/>
      <c r="L391" s="35" t="s">
        <v>1799</v>
      </c>
      <c r="M391" s="35"/>
      <c r="N391" s="34"/>
      <c r="O391" s="36"/>
    </row>
    <row r="392" spans="1:15" s="142" customFormat="1" ht="47.25" x14ac:dyDescent="0.2">
      <c r="A392" s="711"/>
      <c r="B392" s="217" t="s">
        <v>296</v>
      </c>
      <c r="C392" s="706"/>
      <c r="D392" s="284">
        <v>306</v>
      </c>
      <c r="E392" s="296" t="s">
        <v>373</v>
      </c>
      <c r="F392" s="721"/>
      <c r="G392" s="35" t="s">
        <v>1799</v>
      </c>
      <c r="H392" s="34"/>
      <c r="I392" s="35" t="s">
        <v>1799</v>
      </c>
      <c r="J392" s="34"/>
      <c r="K392" s="34"/>
      <c r="L392" s="35" t="s">
        <v>1799</v>
      </c>
      <c r="M392" s="35"/>
      <c r="N392" s="34"/>
      <c r="O392" s="36"/>
    </row>
    <row r="393" spans="1:15" s="142" customFormat="1" ht="47.25" x14ac:dyDescent="0.2">
      <c r="A393" s="711"/>
      <c r="B393" s="217" t="s">
        <v>297</v>
      </c>
      <c r="C393" s="706"/>
      <c r="D393" s="284">
        <v>247.5</v>
      </c>
      <c r="E393" s="296" t="s">
        <v>374</v>
      </c>
      <c r="F393" s="721"/>
      <c r="G393" s="35" t="s">
        <v>1799</v>
      </c>
      <c r="H393" s="34"/>
      <c r="I393" s="35" t="s">
        <v>1799</v>
      </c>
      <c r="J393" s="34"/>
      <c r="K393" s="34"/>
      <c r="L393" s="35"/>
      <c r="M393" s="35" t="s">
        <v>1799</v>
      </c>
      <c r="N393" s="34"/>
      <c r="O393" s="36"/>
    </row>
    <row r="394" spans="1:15" s="142" customFormat="1" ht="47.25" x14ac:dyDescent="0.2">
      <c r="A394" s="218" t="s">
        <v>2977</v>
      </c>
      <c r="B394" s="219" t="s">
        <v>298</v>
      </c>
      <c r="C394" s="220" t="s">
        <v>5336</v>
      </c>
      <c r="D394" s="289">
        <v>127000</v>
      </c>
      <c r="E394" s="291" t="s">
        <v>420</v>
      </c>
      <c r="F394" s="221">
        <v>40633</v>
      </c>
      <c r="G394" s="54" t="s">
        <v>1799</v>
      </c>
      <c r="H394" s="53"/>
      <c r="I394" s="54" t="s">
        <v>1799</v>
      </c>
      <c r="J394" s="53"/>
      <c r="K394" s="53"/>
      <c r="L394" s="54" t="s">
        <v>1799</v>
      </c>
      <c r="M394" s="54"/>
      <c r="N394" s="53"/>
      <c r="O394" s="55"/>
    </row>
    <row r="395" spans="1:15" s="142" customFormat="1" ht="63" x14ac:dyDescent="0.2">
      <c r="A395" s="298" t="s">
        <v>2978</v>
      </c>
      <c r="B395" s="217" t="s">
        <v>4848</v>
      </c>
      <c r="C395" s="285" t="s">
        <v>5337</v>
      </c>
      <c r="D395" s="284">
        <v>4192.71</v>
      </c>
      <c r="E395" s="301" t="s">
        <v>421</v>
      </c>
      <c r="F395" s="308">
        <v>40682</v>
      </c>
      <c r="G395" s="35" t="s">
        <v>1799</v>
      </c>
      <c r="H395" s="34"/>
      <c r="I395" s="35" t="s">
        <v>1799</v>
      </c>
      <c r="J395" s="34"/>
      <c r="K395" s="34"/>
      <c r="L395" s="35" t="s">
        <v>1799</v>
      </c>
      <c r="M395" s="35" t="s">
        <v>1799</v>
      </c>
      <c r="N395" s="34"/>
      <c r="O395" s="36"/>
    </row>
    <row r="396" spans="1:15" s="142" customFormat="1" ht="47.25" x14ac:dyDescent="0.2">
      <c r="A396" s="298" t="s">
        <v>2979</v>
      </c>
      <c r="B396" s="217" t="s">
        <v>299</v>
      </c>
      <c r="C396" s="285" t="s">
        <v>5338</v>
      </c>
      <c r="D396" s="284">
        <v>13000</v>
      </c>
      <c r="E396" s="296" t="s">
        <v>422</v>
      </c>
      <c r="F396" s="308">
        <v>40766</v>
      </c>
      <c r="G396" s="35" t="s">
        <v>1799</v>
      </c>
      <c r="H396" s="34"/>
      <c r="I396" s="35" t="s">
        <v>1799</v>
      </c>
      <c r="J396" s="34"/>
      <c r="K396" s="34"/>
      <c r="L396" s="35" t="s">
        <v>1799</v>
      </c>
      <c r="M396" s="35" t="s">
        <v>1799</v>
      </c>
      <c r="N396" s="34"/>
      <c r="O396" s="36"/>
    </row>
    <row r="397" spans="1:15" s="142" customFormat="1" ht="47.25" x14ac:dyDescent="0.2">
      <c r="A397" s="298" t="s">
        <v>2980</v>
      </c>
      <c r="B397" s="217" t="s">
        <v>52</v>
      </c>
      <c r="C397" s="285" t="s">
        <v>5339</v>
      </c>
      <c r="D397" s="284">
        <v>46871.93</v>
      </c>
      <c r="E397" s="296" t="s">
        <v>423</v>
      </c>
      <c r="F397" s="308">
        <v>40717</v>
      </c>
      <c r="G397" s="35" t="s">
        <v>1799</v>
      </c>
      <c r="H397" s="34"/>
      <c r="I397" s="35" t="s">
        <v>1799</v>
      </c>
      <c r="J397" s="34"/>
      <c r="K397" s="34"/>
      <c r="L397" s="35" t="s">
        <v>1799</v>
      </c>
      <c r="M397" s="35" t="s">
        <v>1799</v>
      </c>
      <c r="N397" s="34"/>
      <c r="O397" s="36"/>
    </row>
    <row r="398" spans="1:15" s="142" customFormat="1" ht="63" x14ac:dyDescent="0.2">
      <c r="A398" s="711" t="s">
        <v>2981</v>
      </c>
      <c r="B398" s="217" t="s">
        <v>300</v>
      </c>
      <c r="C398" s="706" t="s">
        <v>5340</v>
      </c>
      <c r="D398" s="284">
        <v>2800</v>
      </c>
      <c r="E398" s="301" t="s">
        <v>424</v>
      </c>
      <c r="F398" s="742">
        <v>40696</v>
      </c>
      <c r="G398" s="35" t="s">
        <v>1799</v>
      </c>
      <c r="H398" s="34"/>
      <c r="I398" s="35" t="s">
        <v>1799</v>
      </c>
      <c r="J398" s="34"/>
      <c r="K398" s="34"/>
      <c r="L398" s="35" t="s">
        <v>1799</v>
      </c>
      <c r="M398" s="35" t="s">
        <v>1799</v>
      </c>
      <c r="N398" s="34"/>
      <c r="O398" s="36"/>
    </row>
    <row r="399" spans="1:15" s="142" customFormat="1" ht="63" x14ac:dyDescent="0.2">
      <c r="A399" s="711"/>
      <c r="B399" s="217" t="s">
        <v>301</v>
      </c>
      <c r="C399" s="706"/>
      <c r="D399" s="284">
        <v>2195</v>
      </c>
      <c r="E399" s="301" t="s">
        <v>425</v>
      </c>
      <c r="F399" s="721"/>
      <c r="G399" s="35" t="s">
        <v>1799</v>
      </c>
      <c r="H399" s="34"/>
      <c r="I399" s="35" t="s">
        <v>1799</v>
      </c>
      <c r="J399" s="34"/>
      <c r="K399" s="34"/>
      <c r="L399" s="35" t="s">
        <v>1799</v>
      </c>
      <c r="M399" s="35" t="s">
        <v>1799</v>
      </c>
      <c r="N399" s="34"/>
      <c r="O399" s="36"/>
    </row>
    <row r="400" spans="1:15" s="142" customFormat="1" ht="63" x14ac:dyDescent="0.2">
      <c r="A400" s="711" t="s">
        <v>2982</v>
      </c>
      <c r="B400" s="217" t="s">
        <v>302</v>
      </c>
      <c r="C400" s="706" t="s">
        <v>5341</v>
      </c>
      <c r="D400" s="284">
        <v>9953.8700000000008</v>
      </c>
      <c r="E400" s="301" t="s">
        <v>426</v>
      </c>
      <c r="F400" s="742">
        <v>40724</v>
      </c>
      <c r="G400" s="35" t="s">
        <v>1799</v>
      </c>
      <c r="H400" s="34"/>
      <c r="I400" s="35" t="s">
        <v>1799</v>
      </c>
      <c r="J400" s="34"/>
      <c r="K400" s="34"/>
      <c r="L400" s="35" t="s">
        <v>1799</v>
      </c>
      <c r="M400" s="35" t="s">
        <v>1799</v>
      </c>
      <c r="N400" s="34"/>
      <c r="O400" s="36"/>
    </row>
    <row r="401" spans="1:15" s="142" customFormat="1" ht="63" x14ac:dyDescent="0.2">
      <c r="A401" s="711"/>
      <c r="B401" s="217" t="s">
        <v>302</v>
      </c>
      <c r="C401" s="706"/>
      <c r="D401" s="284">
        <v>144.91</v>
      </c>
      <c r="E401" s="301" t="s">
        <v>427</v>
      </c>
      <c r="F401" s="742"/>
      <c r="G401" s="35" t="s">
        <v>1799</v>
      </c>
      <c r="H401" s="34"/>
      <c r="I401" s="35" t="s">
        <v>1799</v>
      </c>
      <c r="J401" s="34"/>
      <c r="K401" s="34"/>
      <c r="L401" s="35" t="s">
        <v>1799</v>
      </c>
      <c r="M401" s="35" t="s">
        <v>1799</v>
      </c>
      <c r="N401" s="34"/>
      <c r="O401" s="36"/>
    </row>
    <row r="402" spans="1:15" s="142" customFormat="1" ht="63" x14ac:dyDescent="0.2">
      <c r="A402" s="711"/>
      <c r="B402" s="217" t="s">
        <v>107</v>
      </c>
      <c r="C402" s="706"/>
      <c r="D402" s="284">
        <v>620</v>
      </c>
      <c r="E402" s="301" t="s">
        <v>428</v>
      </c>
      <c r="F402" s="721"/>
      <c r="G402" s="35" t="s">
        <v>1799</v>
      </c>
      <c r="H402" s="34"/>
      <c r="I402" s="35" t="s">
        <v>1799</v>
      </c>
      <c r="J402" s="34"/>
      <c r="K402" s="34"/>
      <c r="L402" s="35" t="s">
        <v>1799</v>
      </c>
      <c r="M402" s="35" t="s">
        <v>1799</v>
      </c>
      <c r="N402" s="34"/>
      <c r="O402" s="36"/>
    </row>
    <row r="403" spans="1:15" s="142" customFormat="1" ht="47.25" x14ac:dyDescent="0.2">
      <c r="A403" s="711" t="s">
        <v>2983</v>
      </c>
      <c r="B403" s="217" t="s">
        <v>303</v>
      </c>
      <c r="C403" s="706" t="s">
        <v>5342</v>
      </c>
      <c r="D403" s="284">
        <v>4000</v>
      </c>
      <c r="E403" s="296" t="s">
        <v>429</v>
      </c>
      <c r="F403" s="308">
        <v>40794</v>
      </c>
      <c r="G403" s="35" t="s">
        <v>1799</v>
      </c>
      <c r="H403" s="34"/>
      <c r="I403" s="35" t="s">
        <v>1799</v>
      </c>
      <c r="J403" s="34"/>
      <c r="K403" s="34"/>
      <c r="L403" s="35" t="s">
        <v>1799</v>
      </c>
      <c r="M403" s="35" t="s">
        <v>1799</v>
      </c>
      <c r="N403" s="34"/>
      <c r="O403" s="36"/>
    </row>
    <row r="404" spans="1:15" s="142" customFormat="1" ht="47.25" x14ac:dyDescent="0.2">
      <c r="A404" s="711"/>
      <c r="B404" s="217" t="s">
        <v>304</v>
      </c>
      <c r="C404" s="706"/>
      <c r="D404" s="284">
        <v>4000</v>
      </c>
      <c r="E404" s="296" t="s">
        <v>430</v>
      </c>
      <c r="F404" s="308">
        <v>40843</v>
      </c>
      <c r="G404" s="35" t="s">
        <v>1799</v>
      </c>
      <c r="H404" s="34"/>
      <c r="I404" s="35" t="s">
        <v>1799</v>
      </c>
      <c r="J404" s="34"/>
      <c r="K404" s="34"/>
      <c r="L404" s="35" t="s">
        <v>1799</v>
      </c>
      <c r="M404" s="35" t="s">
        <v>1799</v>
      </c>
      <c r="N404" s="34"/>
      <c r="O404" s="36"/>
    </row>
    <row r="405" spans="1:15" s="142" customFormat="1" ht="47.25" x14ac:dyDescent="0.2">
      <c r="A405" s="711" t="s">
        <v>2984</v>
      </c>
      <c r="B405" s="217" t="s">
        <v>305</v>
      </c>
      <c r="C405" s="706" t="s">
        <v>5343</v>
      </c>
      <c r="D405" s="284">
        <v>88881.56</v>
      </c>
      <c r="E405" s="302" t="s">
        <v>431</v>
      </c>
      <c r="F405" s="742">
        <v>40766</v>
      </c>
      <c r="G405" s="35" t="s">
        <v>1799</v>
      </c>
      <c r="H405" s="34"/>
      <c r="I405" s="35" t="s">
        <v>1799</v>
      </c>
      <c r="J405" s="34"/>
      <c r="K405" s="34"/>
      <c r="L405" s="35" t="s">
        <v>1799</v>
      </c>
      <c r="M405" s="35" t="s">
        <v>1799</v>
      </c>
      <c r="N405" s="34"/>
      <c r="O405" s="36"/>
    </row>
    <row r="406" spans="1:15" s="142" customFormat="1" ht="47.25" x14ac:dyDescent="0.2">
      <c r="A406" s="711"/>
      <c r="B406" s="217" t="s">
        <v>302</v>
      </c>
      <c r="C406" s="706"/>
      <c r="D406" s="284">
        <v>54235.28</v>
      </c>
      <c r="E406" s="302" t="s">
        <v>432</v>
      </c>
      <c r="F406" s="742"/>
      <c r="G406" s="35" t="s">
        <v>1799</v>
      </c>
      <c r="H406" s="34"/>
      <c r="I406" s="35" t="s">
        <v>1799</v>
      </c>
      <c r="J406" s="34"/>
      <c r="K406" s="34"/>
      <c r="L406" s="35" t="s">
        <v>1799</v>
      </c>
      <c r="M406" s="35" t="s">
        <v>1799</v>
      </c>
      <c r="N406" s="34"/>
      <c r="O406" s="36"/>
    </row>
    <row r="407" spans="1:15" s="142" customFormat="1" ht="59.25" customHeight="1" x14ac:dyDescent="0.2">
      <c r="A407" s="298" t="s">
        <v>2985</v>
      </c>
      <c r="B407" s="217" t="s">
        <v>306</v>
      </c>
      <c r="C407" s="285" t="s">
        <v>3559</v>
      </c>
      <c r="D407" s="284">
        <v>369125.21</v>
      </c>
      <c r="E407" s="296" t="s">
        <v>433</v>
      </c>
      <c r="F407" s="308">
        <v>40829</v>
      </c>
      <c r="G407" s="35" t="s">
        <v>1799</v>
      </c>
      <c r="H407" s="34"/>
      <c r="I407" s="35" t="s">
        <v>1799</v>
      </c>
      <c r="J407" s="34"/>
      <c r="K407" s="34"/>
      <c r="L407" s="35" t="s">
        <v>1799</v>
      </c>
      <c r="M407" s="35" t="s">
        <v>1799</v>
      </c>
      <c r="N407" s="34"/>
      <c r="O407" s="36"/>
    </row>
    <row r="408" spans="1:15" s="142" customFormat="1" ht="63" x14ac:dyDescent="0.2">
      <c r="A408" s="711" t="s">
        <v>2986</v>
      </c>
      <c r="B408" s="217" t="s">
        <v>101</v>
      </c>
      <c r="C408" s="706" t="s">
        <v>5344</v>
      </c>
      <c r="D408" s="284">
        <v>339</v>
      </c>
      <c r="E408" s="301" t="s">
        <v>434</v>
      </c>
      <c r="F408" s="742">
        <v>40800</v>
      </c>
      <c r="G408" s="35" t="s">
        <v>1799</v>
      </c>
      <c r="H408" s="34"/>
      <c r="I408" s="35" t="s">
        <v>1799</v>
      </c>
      <c r="J408" s="34"/>
      <c r="K408" s="34"/>
      <c r="L408" s="35" t="s">
        <v>1799</v>
      </c>
      <c r="M408" s="35" t="s">
        <v>1799</v>
      </c>
      <c r="N408" s="34"/>
      <c r="O408" s="36"/>
    </row>
    <row r="409" spans="1:15" s="142" customFormat="1" ht="63" x14ac:dyDescent="0.2">
      <c r="A409" s="711"/>
      <c r="B409" s="217" t="s">
        <v>196</v>
      </c>
      <c r="C409" s="706"/>
      <c r="D409" s="284">
        <v>1710.5</v>
      </c>
      <c r="E409" s="301" t="s">
        <v>435</v>
      </c>
      <c r="F409" s="742"/>
      <c r="G409" s="35" t="s">
        <v>1799</v>
      </c>
      <c r="H409" s="34"/>
      <c r="I409" s="35" t="s">
        <v>1799</v>
      </c>
      <c r="J409" s="34"/>
      <c r="K409" s="34"/>
      <c r="L409" s="35" t="s">
        <v>1799</v>
      </c>
      <c r="M409" s="35" t="s">
        <v>1799</v>
      </c>
      <c r="N409" s="34"/>
      <c r="O409" s="36"/>
    </row>
    <row r="410" spans="1:15" s="142" customFormat="1" ht="63" x14ac:dyDescent="0.2">
      <c r="A410" s="711" t="s">
        <v>2987</v>
      </c>
      <c r="B410" s="217" t="s">
        <v>307</v>
      </c>
      <c r="C410" s="706" t="s">
        <v>5345</v>
      </c>
      <c r="D410" s="284">
        <v>4509</v>
      </c>
      <c r="E410" s="301" t="s">
        <v>436</v>
      </c>
      <c r="F410" s="742">
        <v>40836</v>
      </c>
      <c r="G410" s="35" t="s">
        <v>1799</v>
      </c>
      <c r="H410" s="34"/>
      <c r="I410" s="35" t="s">
        <v>1799</v>
      </c>
      <c r="J410" s="34"/>
      <c r="K410" s="34"/>
      <c r="L410" s="35" t="s">
        <v>1799</v>
      </c>
      <c r="M410" s="35" t="s">
        <v>1799</v>
      </c>
      <c r="N410" s="34"/>
      <c r="O410" s="36"/>
    </row>
    <row r="411" spans="1:15" s="142" customFormat="1" ht="63" x14ac:dyDescent="0.2">
      <c r="A411" s="711"/>
      <c r="B411" s="217" t="s">
        <v>308</v>
      </c>
      <c r="C411" s="706"/>
      <c r="D411" s="284">
        <f>1290+530+152+148+180+180+150+186+45+180</f>
        <v>3041</v>
      </c>
      <c r="E411" s="301" t="s">
        <v>437</v>
      </c>
      <c r="F411" s="742"/>
      <c r="G411" s="35" t="s">
        <v>1799</v>
      </c>
      <c r="H411" s="34"/>
      <c r="I411" s="35" t="s">
        <v>1799</v>
      </c>
      <c r="J411" s="34"/>
      <c r="K411" s="34"/>
      <c r="L411" s="35" t="s">
        <v>1799</v>
      </c>
      <c r="M411" s="35" t="s">
        <v>1799</v>
      </c>
      <c r="N411" s="34"/>
      <c r="O411" s="36"/>
    </row>
    <row r="412" spans="1:15" s="142" customFormat="1" ht="63" x14ac:dyDescent="0.2">
      <c r="A412" s="711"/>
      <c r="B412" s="217" t="s">
        <v>308</v>
      </c>
      <c r="C412" s="706"/>
      <c r="D412" s="284">
        <f>1140+2700+1650+3000+1050+102+3000</f>
        <v>12642</v>
      </c>
      <c r="E412" s="301" t="s">
        <v>438</v>
      </c>
      <c r="F412" s="742"/>
      <c r="G412" s="35" t="s">
        <v>1799</v>
      </c>
      <c r="H412" s="34"/>
      <c r="I412" s="35" t="s">
        <v>1799</v>
      </c>
      <c r="J412" s="34"/>
      <c r="K412" s="34"/>
      <c r="L412" s="35" t="s">
        <v>1799</v>
      </c>
      <c r="M412" s="35" t="s">
        <v>1799</v>
      </c>
      <c r="N412" s="34"/>
      <c r="O412" s="36"/>
    </row>
    <row r="413" spans="1:15" s="142" customFormat="1" ht="63.75" thickBot="1" x14ac:dyDescent="0.25">
      <c r="A413" s="712"/>
      <c r="B413" s="318" t="s">
        <v>309</v>
      </c>
      <c r="C413" s="713"/>
      <c r="D413" s="287">
        <v>1020</v>
      </c>
      <c r="E413" s="47" t="s">
        <v>439</v>
      </c>
      <c r="F413" s="755"/>
      <c r="G413" s="43" t="s">
        <v>1799</v>
      </c>
      <c r="H413" s="42"/>
      <c r="I413" s="43" t="s">
        <v>1799</v>
      </c>
      <c r="J413" s="42"/>
      <c r="K413" s="42"/>
      <c r="L413" s="43" t="s">
        <v>1799</v>
      </c>
      <c r="M413" s="43" t="s">
        <v>1799</v>
      </c>
      <c r="N413" s="42"/>
      <c r="O413" s="44"/>
    </row>
    <row r="414" spans="1:15" s="146" customFormat="1" ht="12" thickTop="1" x14ac:dyDescent="0.2">
      <c r="A414" s="1"/>
      <c r="D414" s="6"/>
      <c r="E414" s="1"/>
      <c r="F414" s="7"/>
    </row>
    <row r="415" spans="1:15" s="146" customFormat="1" x14ac:dyDescent="0.2">
      <c r="A415" s="1"/>
      <c r="D415" s="6"/>
      <c r="E415" s="1"/>
      <c r="F415" s="7"/>
    </row>
    <row r="416" spans="1:15" s="146" customFormat="1" x14ac:dyDescent="0.2">
      <c r="A416" s="1"/>
      <c r="D416" s="6"/>
      <c r="E416" s="1"/>
      <c r="F416" s="7"/>
    </row>
    <row r="417" spans="1:6" s="146" customFormat="1" x14ac:dyDescent="0.2">
      <c r="A417" s="1"/>
      <c r="D417" s="6"/>
      <c r="E417" s="1"/>
      <c r="F417" s="7"/>
    </row>
    <row r="418" spans="1:6" s="295" customFormat="1" ht="10.5" customHeight="1" x14ac:dyDescent="0.2">
      <c r="A418" s="306"/>
      <c r="D418" s="6"/>
      <c r="E418" s="306"/>
      <c r="F418" s="7"/>
    </row>
    <row r="419" spans="1:6" s="295" customFormat="1" ht="15.75" customHeight="1" x14ac:dyDescent="0.2">
      <c r="A419" s="306"/>
      <c r="D419" s="6"/>
      <c r="E419" s="306"/>
      <c r="F419" s="7"/>
    </row>
    <row r="420" spans="1:6" s="295" customFormat="1" x14ac:dyDescent="0.2">
      <c r="A420" s="306"/>
      <c r="D420" s="6"/>
      <c r="E420" s="306"/>
      <c r="F420" s="7"/>
    </row>
    <row r="421" spans="1:6" s="295" customFormat="1" x14ac:dyDescent="0.2">
      <c r="A421" s="306"/>
      <c r="D421" s="6"/>
      <c r="E421" s="306"/>
      <c r="F421" s="7"/>
    </row>
    <row r="422" spans="1:6" s="295" customFormat="1" x14ac:dyDescent="0.2">
      <c r="A422" s="306"/>
      <c r="D422" s="6"/>
      <c r="E422" s="306"/>
      <c r="F422" s="7"/>
    </row>
    <row r="423" spans="1:6" s="295" customFormat="1" x14ac:dyDescent="0.2">
      <c r="A423" s="306"/>
      <c r="D423" s="6"/>
      <c r="E423" s="306"/>
      <c r="F423" s="7"/>
    </row>
    <row r="424" spans="1:6" s="295" customFormat="1" x14ac:dyDescent="0.2">
      <c r="A424" s="306"/>
      <c r="D424" s="6"/>
      <c r="E424" s="306"/>
      <c r="F424" s="7"/>
    </row>
    <row r="425" spans="1:6" s="295" customFormat="1" x14ac:dyDescent="0.2">
      <c r="A425" s="306"/>
      <c r="D425" s="6"/>
      <c r="E425" s="306"/>
      <c r="F425" s="7"/>
    </row>
    <row r="426" spans="1:6" s="295" customFormat="1" x14ac:dyDescent="0.2">
      <c r="A426" s="306"/>
      <c r="D426" s="6"/>
      <c r="E426" s="306"/>
      <c r="F426" s="7"/>
    </row>
    <row r="427" spans="1:6" s="295" customFormat="1" x14ac:dyDescent="0.2">
      <c r="A427" s="306"/>
      <c r="D427" s="6"/>
      <c r="E427" s="306"/>
      <c r="F427" s="7"/>
    </row>
    <row r="428" spans="1:6" s="295" customFormat="1" x14ac:dyDescent="0.2">
      <c r="A428" s="306"/>
      <c r="D428" s="6"/>
      <c r="E428" s="306"/>
      <c r="F428" s="7"/>
    </row>
    <row r="429" spans="1:6" s="295" customFormat="1" x14ac:dyDescent="0.2">
      <c r="A429" s="306"/>
      <c r="D429" s="6"/>
      <c r="E429" s="306"/>
      <c r="F429" s="7"/>
    </row>
    <row r="430" spans="1:6" s="295" customFormat="1" x14ac:dyDescent="0.2">
      <c r="A430" s="306"/>
      <c r="D430" s="6"/>
      <c r="E430" s="306"/>
      <c r="F430" s="7"/>
    </row>
    <row r="431" spans="1:6" s="295" customFormat="1" x14ac:dyDescent="0.2">
      <c r="A431" s="306"/>
      <c r="D431" s="6"/>
      <c r="E431" s="306"/>
      <c r="F431" s="7"/>
    </row>
    <row r="432" spans="1:6" s="295" customFormat="1" x14ac:dyDescent="0.2">
      <c r="A432" s="306"/>
      <c r="D432" s="6"/>
      <c r="E432" s="306"/>
      <c r="F432" s="7"/>
    </row>
    <row r="433" spans="1:6" s="295" customFormat="1" x14ac:dyDescent="0.2">
      <c r="A433" s="306"/>
      <c r="D433" s="6"/>
      <c r="E433" s="306"/>
      <c r="F433" s="7"/>
    </row>
    <row r="434" spans="1:6" s="295" customFormat="1" x14ac:dyDescent="0.2">
      <c r="A434" s="306"/>
      <c r="D434" s="6"/>
      <c r="E434" s="306"/>
      <c r="F434" s="7"/>
    </row>
    <row r="435" spans="1:6" s="295" customFormat="1" x14ac:dyDescent="0.2">
      <c r="A435" s="306"/>
      <c r="D435" s="6"/>
      <c r="E435" s="306"/>
      <c r="F435" s="7"/>
    </row>
    <row r="436" spans="1:6" s="295" customFormat="1" x14ac:dyDescent="0.2">
      <c r="A436" s="306"/>
      <c r="D436" s="6"/>
      <c r="E436" s="306"/>
      <c r="F436" s="7"/>
    </row>
    <row r="437" spans="1:6" s="295" customFormat="1" x14ac:dyDescent="0.2">
      <c r="A437" s="306"/>
      <c r="D437" s="6"/>
      <c r="E437" s="306"/>
      <c r="F437" s="7"/>
    </row>
    <row r="438" spans="1:6" s="295" customFormat="1" x14ac:dyDescent="0.2">
      <c r="A438" s="306"/>
      <c r="D438" s="6"/>
      <c r="E438" s="306"/>
      <c r="F438" s="7"/>
    </row>
    <row r="439" spans="1:6" s="295" customFormat="1" x14ac:dyDescent="0.2">
      <c r="A439" s="306"/>
      <c r="D439" s="6"/>
      <c r="E439" s="306"/>
      <c r="F439" s="7"/>
    </row>
    <row r="440" spans="1:6" s="295" customFormat="1" x14ac:dyDescent="0.2">
      <c r="A440" s="306"/>
      <c r="D440" s="6"/>
      <c r="E440" s="306"/>
      <c r="F440" s="7"/>
    </row>
    <row r="441" spans="1:6" s="295" customFormat="1" x14ac:dyDescent="0.2">
      <c r="A441" s="306"/>
      <c r="D441" s="6"/>
      <c r="E441" s="306"/>
      <c r="F441" s="7"/>
    </row>
    <row r="442" spans="1:6" s="295" customFormat="1" x14ac:dyDescent="0.2">
      <c r="A442" s="306"/>
      <c r="D442" s="6"/>
      <c r="E442" s="306"/>
      <c r="F442" s="7"/>
    </row>
    <row r="443" spans="1:6" s="295" customFormat="1" x14ac:dyDescent="0.2">
      <c r="A443" s="306"/>
      <c r="D443" s="6"/>
      <c r="E443" s="306"/>
      <c r="F443" s="7"/>
    </row>
    <row r="444" spans="1:6" s="295" customFormat="1" x14ac:dyDescent="0.2">
      <c r="A444" s="306"/>
      <c r="D444" s="6"/>
      <c r="E444" s="306"/>
      <c r="F444" s="7"/>
    </row>
    <row r="445" spans="1:6" s="295" customFormat="1" x14ac:dyDescent="0.2">
      <c r="A445" s="306"/>
      <c r="D445" s="6"/>
      <c r="E445" s="306"/>
      <c r="F445" s="7"/>
    </row>
    <row r="446" spans="1:6" s="295" customFormat="1" x14ac:dyDescent="0.2">
      <c r="A446" s="306"/>
      <c r="D446" s="6"/>
      <c r="E446" s="306"/>
      <c r="F446" s="7"/>
    </row>
    <row r="447" spans="1:6" s="295" customFormat="1" x14ac:dyDescent="0.2">
      <c r="A447" s="306"/>
      <c r="D447" s="6"/>
      <c r="E447" s="306"/>
      <c r="F447" s="7"/>
    </row>
    <row r="448" spans="1:6" s="295" customFormat="1" x14ac:dyDescent="0.2">
      <c r="A448" s="306"/>
      <c r="D448" s="6"/>
      <c r="E448" s="306"/>
      <c r="F448" s="7"/>
    </row>
    <row r="449" spans="1:6" s="295" customFormat="1" x14ac:dyDescent="0.2">
      <c r="A449" s="306"/>
      <c r="D449" s="6"/>
      <c r="E449" s="306"/>
      <c r="F449" s="7"/>
    </row>
    <row r="450" spans="1:6" s="295" customFormat="1" x14ac:dyDescent="0.2">
      <c r="A450" s="306"/>
      <c r="D450" s="6"/>
      <c r="E450" s="306"/>
      <c r="F450" s="7"/>
    </row>
    <row r="451" spans="1:6" s="295" customFormat="1" x14ac:dyDescent="0.2">
      <c r="A451" s="306"/>
      <c r="D451" s="6"/>
      <c r="E451" s="306"/>
      <c r="F451" s="7"/>
    </row>
    <row r="452" spans="1:6" s="295" customFormat="1" x14ac:dyDescent="0.2">
      <c r="A452" s="306"/>
      <c r="D452" s="6"/>
      <c r="E452" s="306"/>
      <c r="F452" s="7"/>
    </row>
    <row r="453" spans="1:6" s="295" customFormat="1" x14ac:dyDescent="0.2">
      <c r="A453" s="306"/>
      <c r="D453" s="6"/>
      <c r="E453" s="306"/>
      <c r="F453" s="7"/>
    </row>
    <row r="454" spans="1:6" s="295" customFormat="1" x14ac:dyDescent="0.2">
      <c r="A454" s="306"/>
      <c r="D454" s="6"/>
      <c r="E454" s="306"/>
      <c r="F454" s="7"/>
    </row>
    <row r="455" spans="1:6" s="295" customFormat="1" x14ac:dyDescent="0.2">
      <c r="A455" s="306"/>
      <c r="D455" s="6"/>
      <c r="E455" s="306"/>
      <c r="F455" s="7"/>
    </row>
    <row r="456" spans="1:6" s="295" customFormat="1" x14ac:dyDescent="0.2">
      <c r="A456" s="306"/>
      <c r="D456" s="6"/>
      <c r="E456" s="306"/>
      <c r="F456" s="7"/>
    </row>
    <row r="457" spans="1:6" s="295" customFormat="1" x14ac:dyDescent="0.2">
      <c r="A457" s="306"/>
      <c r="D457" s="6"/>
      <c r="E457" s="306"/>
      <c r="F457" s="7"/>
    </row>
    <row r="458" spans="1:6" s="295" customFormat="1" x14ac:dyDescent="0.2">
      <c r="A458" s="306"/>
      <c r="D458" s="6"/>
      <c r="E458" s="306"/>
      <c r="F458" s="7"/>
    </row>
    <row r="459" spans="1:6" s="295" customFormat="1" x14ac:dyDescent="0.2">
      <c r="A459" s="306"/>
      <c r="D459" s="6"/>
      <c r="E459" s="306"/>
      <c r="F459" s="7"/>
    </row>
    <row r="460" spans="1:6" s="295" customFormat="1" x14ac:dyDescent="0.2">
      <c r="A460" s="306"/>
      <c r="D460" s="6"/>
      <c r="E460" s="306"/>
      <c r="F460" s="7"/>
    </row>
    <row r="461" spans="1:6" s="295" customFormat="1" x14ac:dyDescent="0.2">
      <c r="A461" s="306"/>
      <c r="D461" s="6"/>
      <c r="E461" s="306"/>
      <c r="F461" s="7"/>
    </row>
    <row r="462" spans="1:6" s="295" customFormat="1" x14ac:dyDescent="0.2">
      <c r="A462" s="306"/>
      <c r="D462" s="6"/>
      <c r="E462" s="306"/>
      <c r="F462" s="7"/>
    </row>
    <row r="463" spans="1:6" s="295" customFormat="1" x14ac:dyDescent="0.2">
      <c r="A463" s="306"/>
      <c r="D463" s="6"/>
      <c r="E463" s="306"/>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mergeCells count="242">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A160:A164"/>
    <mergeCell ref="A183:A185"/>
    <mergeCell ref="A176:A177"/>
    <mergeCell ref="A179:A182"/>
    <mergeCell ref="A127:A131"/>
    <mergeCell ref="A133:A134"/>
    <mergeCell ref="A136:A139"/>
    <mergeCell ref="A140:A144"/>
    <mergeCell ref="A147:A150"/>
    <mergeCell ref="A152:A156"/>
    <mergeCell ref="A19:A20"/>
    <mergeCell ref="A22:A23"/>
    <mergeCell ref="A28:A29"/>
    <mergeCell ref="A32:A35"/>
    <mergeCell ref="A36:A40"/>
    <mergeCell ref="A47:A49"/>
    <mergeCell ref="A52:A54"/>
    <mergeCell ref="F50:F51"/>
    <mergeCell ref="F52:F54"/>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s>
  <conditionalFormatting sqref="C395:C397">
    <cfRule type="cellIs" dxfId="247" priority="8" stopIfTrue="1" operator="lessThanOrEqual">
      <formula>0</formula>
    </cfRule>
  </conditionalFormatting>
  <conditionalFormatting sqref="C410:C413">
    <cfRule type="cellIs" dxfId="246" priority="6" stopIfTrue="1" operator="lessThanOrEqual">
      <formula>0</formula>
    </cfRule>
  </conditionalFormatting>
  <conditionalFormatting sqref="C398:C409">
    <cfRule type="cellIs" dxfId="245" priority="7" stopIfTrue="1" operator="lessThanOrEqual">
      <formula>0</formula>
    </cfRule>
  </conditionalFormatting>
  <conditionalFormatting sqref="B329:B394">
    <cfRule type="cellIs" dxfId="244" priority="4" stopIfTrue="1" operator="lessThanOrEqual">
      <formula>0</formula>
    </cfRule>
  </conditionalFormatting>
  <conditionalFormatting sqref="B395:B397">
    <cfRule type="cellIs" dxfId="243" priority="3" stopIfTrue="1" operator="lessThanOrEqual">
      <formula>0</formula>
    </cfRule>
  </conditionalFormatting>
  <conditionalFormatting sqref="B410:B413">
    <cfRule type="cellIs" dxfId="242" priority="1" stopIfTrue="1" operator="lessThanOrEqual">
      <formula>0</formula>
    </cfRule>
  </conditionalFormatting>
  <conditionalFormatting sqref="B398:B409">
    <cfRule type="cellIs" dxfId="241"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443"/>
  <sheetViews>
    <sheetView topLeftCell="A202" zoomScale="41" zoomScaleNormal="41" zoomScaleSheetLayoutView="57" workbookViewId="0">
      <selection activeCell="D213" sqref="D213"/>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146" customFormat="1" x14ac:dyDescent="0.2">
      <c r="A1" s="690"/>
      <c r="B1" s="690"/>
      <c r="C1" s="690"/>
      <c r="D1" s="690"/>
      <c r="E1" s="690"/>
      <c r="F1" s="690"/>
      <c r="G1" s="690"/>
      <c r="H1" s="690"/>
    </row>
    <row r="2" spans="1:25" s="146" customFormat="1" x14ac:dyDescent="0.2">
      <c r="A2" s="1"/>
      <c r="E2" s="7"/>
      <c r="F2" s="1"/>
      <c r="H2" s="1"/>
    </row>
    <row r="3" spans="1:25" s="146" customFormat="1" x14ac:dyDescent="0.2">
      <c r="A3" s="1"/>
      <c r="E3" s="7"/>
      <c r="F3" s="1"/>
      <c r="H3" s="1"/>
    </row>
    <row r="4" spans="1:25" s="146" customFormat="1" x14ac:dyDescent="0.2">
      <c r="A4" s="1"/>
      <c r="E4" s="7"/>
      <c r="F4" s="1"/>
      <c r="H4" s="1"/>
    </row>
    <row r="5" spans="1:25" s="146" customFormat="1" x14ac:dyDescent="0.2">
      <c r="A5" s="1"/>
      <c r="E5" s="7"/>
      <c r="F5" s="1"/>
      <c r="H5" s="1"/>
    </row>
    <row r="6" spans="1:25" s="146" customFormat="1" x14ac:dyDescent="0.2">
      <c r="A6" s="1"/>
      <c r="E6" s="7"/>
      <c r="F6" s="1"/>
      <c r="H6" s="1"/>
    </row>
    <row r="7" spans="1:25" s="146" customFormat="1" x14ac:dyDescent="0.2">
      <c r="A7" s="1"/>
      <c r="E7" s="7"/>
      <c r="F7" s="1"/>
      <c r="H7" s="1"/>
    </row>
    <row r="8" spans="1:25" s="146" customFormat="1" x14ac:dyDescent="0.2">
      <c r="A8" s="1"/>
      <c r="E8" s="7"/>
      <c r="F8" s="1"/>
      <c r="H8" s="1"/>
    </row>
    <row r="9" spans="1:25" s="146" customFormat="1" x14ac:dyDescent="0.2">
      <c r="A9" s="1"/>
      <c r="E9" s="7"/>
      <c r="F9" s="1"/>
      <c r="H9" s="1"/>
    </row>
    <row r="10" spans="1:25" s="146" customFormat="1" x14ac:dyDescent="0.2">
      <c r="A10" s="1"/>
      <c r="E10" s="7"/>
      <c r="F10" s="1"/>
      <c r="H10" s="1"/>
    </row>
    <row r="11" spans="1:25" s="146" customFormat="1" x14ac:dyDescent="0.2">
      <c r="A11" s="1"/>
      <c r="E11" s="7"/>
      <c r="F11" s="1"/>
      <c r="H11" s="1"/>
    </row>
    <row r="12" spans="1:25" s="146" customFormat="1" x14ac:dyDescent="0.2">
      <c r="A12" s="1"/>
      <c r="E12" s="7"/>
      <c r="F12" s="1"/>
      <c r="H12" s="1"/>
    </row>
    <row r="13" spans="1:25" s="33" customFormat="1" ht="18.75" customHeight="1" x14ac:dyDescent="0.2">
      <c r="A13" s="687" t="s">
        <v>3154</v>
      </c>
      <c r="B13" s="687"/>
      <c r="C13" s="687"/>
      <c r="D13" s="687"/>
      <c r="E13" s="687"/>
      <c r="F13" s="687"/>
      <c r="G13" s="687"/>
      <c r="H13" s="687"/>
      <c r="I13" s="687"/>
      <c r="J13" s="687"/>
      <c r="K13" s="687"/>
      <c r="L13" s="687"/>
      <c r="M13" s="687"/>
      <c r="N13" s="687"/>
      <c r="O13" s="687"/>
      <c r="P13" s="687"/>
    </row>
    <row r="14" spans="1:25" s="33" customFormat="1" ht="43.5" customHeight="1" thickBot="1" x14ac:dyDescent="0.25">
      <c r="A14" s="678" t="s">
        <v>0</v>
      </c>
      <c r="B14" s="678"/>
      <c r="C14" s="678"/>
      <c r="D14" s="678"/>
      <c r="E14" s="678"/>
      <c r="F14" s="678"/>
      <c r="G14" s="678"/>
      <c r="H14" s="678"/>
      <c r="I14" s="678"/>
      <c r="J14" s="678"/>
      <c r="K14" s="678"/>
      <c r="L14" s="678"/>
      <c r="M14" s="678"/>
      <c r="N14" s="678"/>
      <c r="O14" s="678"/>
      <c r="P14" s="678"/>
    </row>
    <row r="15" spans="1:25" s="115" customFormat="1" ht="48" customHeight="1" thickTop="1" x14ac:dyDescent="0.2">
      <c r="A15" s="760" t="s">
        <v>3386</v>
      </c>
      <c r="B15" s="762" t="s">
        <v>3387</v>
      </c>
      <c r="C15" s="762" t="s">
        <v>3388</v>
      </c>
      <c r="D15" s="676" t="s">
        <v>1793</v>
      </c>
      <c r="E15" s="682" t="s">
        <v>1794</v>
      </c>
      <c r="F15" s="776" t="s">
        <v>3560</v>
      </c>
      <c r="G15" s="681" t="s">
        <v>3389</v>
      </c>
      <c r="H15" s="681" t="s">
        <v>3390</v>
      </c>
      <c r="I15" s="681"/>
      <c r="J15" s="681" t="s">
        <v>3391</v>
      </c>
      <c r="K15" s="681"/>
      <c r="L15" s="681" t="s">
        <v>3392</v>
      </c>
      <c r="M15" s="681"/>
      <c r="N15" s="681"/>
      <c r="O15" s="681"/>
      <c r="P15" s="714" t="s">
        <v>3393</v>
      </c>
      <c r="Q15" s="114"/>
      <c r="R15" s="114"/>
      <c r="S15" s="114"/>
      <c r="T15" s="114"/>
      <c r="U15" s="114"/>
      <c r="V15" s="114"/>
      <c r="W15" s="114"/>
      <c r="X15" s="114"/>
      <c r="Y15" s="114"/>
    </row>
    <row r="16" spans="1:25" s="115" customFormat="1" ht="33" customHeight="1" thickBot="1" x14ac:dyDescent="0.25">
      <c r="A16" s="761"/>
      <c r="B16" s="763"/>
      <c r="C16" s="763"/>
      <c r="D16" s="764"/>
      <c r="E16" s="683"/>
      <c r="F16" s="777"/>
      <c r="G16" s="765"/>
      <c r="H16" s="267" t="s">
        <v>3394</v>
      </c>
      <c r="I16" s="267" t="s">
        <v>3395</v>
      </c>
      <c r="J16" s="267" t="s">
        <v>3396</v>
      </c>
      <c r="K16" s="267" t="s">
        <v>3395</v>
      </c>
      <c r="L16" s="267" t="s">
        <v>1795</v>
      </c>
      <c r="M16" s="267" t="s">
        <v>1796</v>
      </c>
      <c r="N16" s="267" t="s">
        <v>1797</v>
      </c>
      <c r="O16" s="267" t="s">
        <v>1798</v>
      </c>
      <c r="P16" s="774"/>
      <c r="Q16" s="114"/>
      <c r="R16" s="114"/>
      <c r="S16" s="114"/>
      <c r="T16" s="114"/>
      <c r="U16" s="114"/>
      <c r="V16" s="114"/>
      <c r="W16" s="114"/>
      <c r="X16" s="114"/>
      <c r="Y16" s="114"/>
    </row>
    <row r="17" spans="1:16" s="142" customFormat="1" ht="46.5" customHeight="1" x14ac:dyDescent="0.2">
      <c r="A17" s="758" t="s">
        <v>2997</v>
      </c>
      <c r="B17" s="224" t="s">
        <v>576</v>
      </c>
      <c r="C17" s="759" t="s">
        <v>5346</v>
      </c>
      <c r="D17" s="168">
        <v>4649.13</v>
      </c>
      <c r="E17" s="775" t="s">
        <v>22</v>
      </c>
      <c r="F17" s="768">
        <v>40566</v>
      </c>
      <c r="G17" s="759" t="s">
        <v>3697</v>
      </c>
      <c r="H17" s="225" t="s">
        <v>1799</v>
      </c>
      <c r="I17" s="34"/>
      <c r="J17" s="225" t="s">
        <v>1799</v>
      </c>
      <c r="K17" s="34"/>
      <c r="L17" s="34"/>
      <c r="M17" s="225"/>
      <c r="N17" s="225" t="s">
        <v>1799</v>
      </c>
      <c r="O17" s="34"/>
      <c r="P17" s="36"/>
    </row>
    <row r="18" spans="1:16" s="142" customFormat="1" ht="46.5" customHeight="1" x14ac:dyDescent="0.2">
      <c r="A18" s="758"/>
      <c r="B18" s="224" t="s">
        <v>1792</v>
      </c>
      <c r="C18" s="759"/>
      <c r="D18" s="168">
        <v>4649.13</v>
      </c>
      <c r="E18" s="775"/>
      <c r="F18" s="768"/>
      <c r="G18" s="759"/>
      <c r="H18" s="225" t="s">
        <v>1799</v>
      </c>
      <c r="I18" s="34"/>
      <c r="J18" s="225" t="s">
        <v>1799</v>
      </c>
      <c r="K18" s="34"/>
      <c r="L18" s="34"/>
      <c r="M18" s="225"/>
      <c r="N18" s="225" t="s">
        <v>1799</v>
      </c>
      <c r="O18" s="34"/>
      <c r="P18" s="36"/>
    </row>
    <row r="19" spans="1:16" s="142" customFormat="1" ht="83.25" customHeight="1" x14ac:dyDescent="0.2">
      <c r="A19" s="226" t="s">
        <v>2998</v>
      </c>
      <c r="B19" s="224" t="s">
        <v>3561</v>
      </c>
      <c r="C19" s="224" t="s">
        <v>5347</v>
      </c>
      <c r="D19" s="168">
        <v>4800</v>
      </c>
      <c r="E19" s="246" t="s">
        <v>23</v>
      </c>
      <c r="F19" s="227">
        <v>40566</v>
      </c>
      <c r="G19" s="224" t="s">
        <v>3697</v>
      </c>
      <c r="H19" s="225" t="s">
        <v>1799</v>
      </c>
      <c r="I19" s="34"/>
      <c r="J19" s="225" t="s">
        <v>1799</v>
      </c>
      <c r="K19" s="34"/>
      <c r="L19" s="34"/>
      <c r="M19" s="225"/>
      <c r="N19" s="225" t="s">
        <v>1799</v>
      </c>
      <c r="O19" s="34"/>
      <c r="P19" s="36"/>
    </row>
    <row r="20" spans="1:16" s="142" customFormat="1" ht="70.5" customHeight="1" x14ac:dyDescent="0.2">
      <c r="A20" s="226" t="s">
        <v>2999</v>
      </c>
      <c r="B20" s="224" t="s">
        <v>4853</v>
      </c>
      <c r="C20" s="228" t="s">
        <v>5348</v>
      </c>
      <c r="D20" s="168">
        <f>1260*12</f>
        <v>15120</v>
      </c>
      <c r="E20" s="247" t="s">
        <v>24</v>
      </c>
      <c r="F20" s="227">
        <v>40911</v>
      </c>
      <c r="G20" s="224" t="s">
        <v>3698</v>
      </c>
      <c r="H20" s="225" t="s">
        <v>1799</v>
      </c>
      <c r="I20" s="34"/>
      <c r="J20" s="225" t="s">
        <v>1799</v>
      </c>
      <c r="K20" s="34"/>
      <c r="L20" s="34"/>
      <c r="M20" s="225"/>
      <c r="N20" s="225" t="s">
        <v>1799</v>
      </c>
      <c r="O20" s="34"/>
      <c r="P20" s="36"/>
    </row>
    <row r="21" spans="1:16" s="142" customFormat="1" ht="62.25" customHeight="1" x14ac:dyDescent="0.2">
      <c r="A21" s="226" t="s">
        <v>3000</v>
      </c>
      <c r="B21" s="224" t="s">
        <v>3562</v>
      </c>
      <c r="C21" s="224" t="s">
        <v>5349</v>
      </c>
      <c r="D21" s="168">
        <v>11400</v>
      </c>
      <c r="E21" s="247" t="s">
        <v>25</v>
      </c>
      <c r="F21" s="227">
        <v>40911</v>
      </c>
      <c r="G21" s="224" t="s">
        <v>3698</v>
      </c>
      <c r="H21" s="225" t="s">
        <v>1799</v>
      </c>
      <c r="I21" s="34"/>
      <c r="J21" s="225" t="s">
        <v>1799</v>
      </c>
      <c r="K21" s="34"/>
      <c r="L21" s="34"/>
      <c r="M21" s="225" t="s">
        <v>1799</v>
      </c>
      <c r="N21" s="225"/>
      <c r="O21" s="34"/>
      <c r="P21" s="36"/>
    </row>
    <row r="22" spans="1:16" s="142" customFormat="1" ht="30.75" customHeight="1" x14ac:dyDescent="0.2">
      <c r="A22" s="758" t="s">
        <v>2989</v>
      </c>
      <c r="B22" s="224" t="s">
        <v>1111</v>
      </c>
      <c r="C22" s="773" t="s">
        <v>5350</v>
      </c>
      <c r="D22" s="168">
        <v>90</v>
      </c>
      <c r="E22" s="248">
        <v>6304</v>
      </c>
      <c r="F22" s="768">
        <v>40925</v>
      </c>
      <c r="G22" s="759" t="s">
        <v>3699</v>
      </c>
      <c r="H22" s="225" t="s">
        <v>1799</v>
      </c>
      <c r="I22" s="34"/>
      <c r="J22" s="225" t="s">
        <v>1799</v>
      </c>
      <c r="K22" s="34"/>
      <c r="L22" s="34"/>
      <c r="M22" s="225" t="s">
        <v>1799</v>
      </c>
      <c r="N22" s="225"/>
      <c r="O22" s="34"/>
      <c r="P22" s="36"/>
    </row>
    <row r="23" spans="1:16" s="142" customFormat="1" ht="30.75" customHeight="1" x14ac:dyDescent="0.2">
      <c r="A23" s="758"/>
      <c r="B23" s="224" t="s">
        <v>113</v>
      </c>
      <c r="C23" s="773"/>
      <c r="D23" s="168">
        <v>140</v>
      </c>
      <c r="E23" s="248">
        <v>6306</v>
      </c>
      <c r="F23" s="768"/>
      <c r="G23" s="759"/>
      <c r="H23" s="225" t="s">
        <v>1799</v>
      </c>
      <c r="I23" s="34"/>
      <c r="J23" s="225" t="s">
        <v>1799</v>
      </c>
      <c r="K23" s="34"/>
      <c r="L23" s="34"/>
      <c r="M23" s="225" t="s">
        <v>1799</v>
      </c>
      <c r="N23" s="225"/>
      <c r="O23" s="34"/>
      <c r="P23" s="36"/>
    </row>
    <row r="24" spans="1:16" s="142" customFormat="1" ht="30.75" customHeight="1" x14ac:dyDescent="0.2">
      <c r="A24" s="758"/>
      <c r="B24" s="224" t="s">
        <v>442</v>
      </c>
      <c r="C24" s="773"/>
      <c r="D24" s="168">
        <v>90</v>
      </c>
      <c r="E24" s="248">
        <v>6305</v>
      </c>
      <c r="F24" s="768"/>
      <c r="G24" s="759"/>
      <c r="H24" s="225" t="s">
        <v>1799</v>
      </c>
      <c r="I24" s="34"/>
      <c r="J24" s="225" t="s">
        <v>1799</v>
      </c>
      <c r="K24" s="34"/>
      <c r="L24" s="34"/>
      <c r="M24" s="225" t="s">
        <v>1799</v>
      </c>
      <c r="N24" s="225"/>
      <c r="O24" s="34"/>
      <c r="P24" s="36"/>
    </row>
    <row r="25" spans="1:16" s="142" customFormat="1" ht="30.75" customHeight="1" x14ac:dyDescent="0.2">
      <c r="A25" s="758"/>
      <c r="B25" s="224" t="s">
        <v>3563</v>
      </c>
      <c r="C25" s="773"/>
      <c r="D25" s="168">
        <v>90</v>
      </c>
      <c r="E25" s="248">
        <v>6303</v>
      </c>
      <c r="F25" s="768"/>
      <c r="G25" s="759"/>
      <c r="H25" s="225" t="s">
        <v>1799</v>
      </c>
      <c r="I25" s="34"/>
      <c r="J25" s="225" t="s">
        <v>1799</v>
      </c>
      <c r="K25" s="34"/>
      <c r="L25" s="34"/>
      <c r="M25" s="225" t="s">
        <v>1799</v>
      </c>
      <c r="N25" s="225"/>
      <c r="O25" s="34"/>
      <c r="P25" s="36"/>
    </row>
    <row r="26" spans="1:16" s="142" customFormat="1" ht="47.25" x14ac:dyDescent="0.2">
      <c r="A26" s="226" t="s">
        <v>2990</v>
      </c>
      <c r="B26" s="224" t="s">
        <v>743</v>
      </c>
      <c r="C26" s="224" t="s">
        <v>5351</v>
      </c>
      <c r="D26" s="168">
        <v>11000</v>
      </c>
      <c r="E26" s="247" t="s">
        <v>26</v>
      </c>
      <c r="F26" s="227">
        <v>40957</v>
      </c>
      <c r="G26" s="224" t="s">
        <v>3700</v>
      </c>
      <c r="H26" s="225" t="s">
        <v>1799</v>
      </c>
      <c r="I26" s="34"/>
      <c r="J26" s="225" t="s">
        <v>1799</v>
      </c>
      <c r="K26" s="34"/>
      <c r="L26" s="34"/>
      <c r="M26" s="225" t="s">
        <v>1799</v>
      </c>
      <c r="N26" s="225"/>
      <c r="O26" s="34"/>
      <c r="P26" s="36"/>
    </row>
    <row r="27" spans="1:16" s="142" customFormat="1" ht="46.5" customHeight="1" x14ac:dyDescent="0.2">
      <c r="A27" s="758" t="s">
        <v>2991</v>
      </c>
      <c r="B27" s="224" t="s">
        <v>3563</v>
      </c>
      <c r="C27" s="759" t="s">
        <v>5352</v>
      </c>
      <c r="D27" s="168">
        <v>447.48</v>
      </c>
      <c r="E27" s="248">
        <v>6308</v>
      </c>
      <c r="F27" s="768">
        <v>40928</v>
      </c>
      <c r="G27" s="759" t="s">
        <v>3701</v>
      </c>
      <c r="H27" s="225" t="s">
        <v>1799</v>
      </c>
      <c r="I27" s="34"/>
      <c r="J27" s="225" t="s">
        <v>1799</v>
      </c>
      <c r="K27" s="34"/>
      <c r="L27" s="34"/>
      <c r="M27" s="225" t="s">
        <v>1799</v>
      </c>
      <c r="N27" s="225"/>
      <c r="O27" s="34"/>
      <c r="P27" s="36"/>
    </row>
    <row r="28" spans="1:16" s="142" customFormat="1" ht="46.5" customHeight="1" x14ac:dyDescent="0.2">
      <c r="A28" s="758"/>
      <c r="B28" s="224" t="s">
        <v>1111</v>
      </c>
      <c r="C28" s="759"/>
      <c r="D28" s="168">
        <v>447.48</v>
      </c>
      <c r="E28" s="248">
        <v>6307</v>
      </c>
      <c r="F28" s="768"/>
      <c r="G28" s="759"/>
      <c r="H28" s="225" t="s">
        <v>1799</v>
      </c>
      <c r="I28" s="34"/>
      <c r="J28" s="225" t="s">
        <v>1799</v>
      </c>
      <c r="K28" s="34"/>
      <c r="L28" s="34"/>
      <c r="M28" s="225" t="s">
        <v>1799</v>
      </c>
      <c r="N28" s="225"/>
      <c r="O28" s="34"/>
      <c r="P28" s="36"/>
    </row>
    <row r="29" spans="1:16" s="142" customFormat="1" ht="63" x14ac:dyDescent="0.2">
      <c r="A29" s="226" t="s">
        <v>2992</v>
      </c>
      <c r="B29" s="224" t="s">
        <v>82</v>
      </c>
      <c r="C29" s="224" t="s">
        <v>5353</v>
      </c>
      <c r="D29" s="168">
        <v>5750</v>
      </c>
      <c r="E29" s="247" t="s">
        <v>27</v>
      </c>
      <c r="F29" s="227">
        <v>41015</v>
      </c>
      <c r="G29" s="224" t="s">
        <v>3702</v>
      </c>
      <c r="H29" s="225" t="s">
        <v>1799</v>
      </c>
      <c r="I29" s="34"/>
      <c r="J29" s="225" t="s">
        <v>1799</v>
      </c>
      <c r="K29" s="34"/>
      <c r="L29" s="34"/>
      <c r="M29" s="225" t="s">
        <v>1799</v>
      </c>
      <c r="N29" s="225"/>
      <c r="O29" s="34"/>
      <c r="P29" s="36"/>
    </row>
    <row r="30" spans="1:16" s="142" customFormat="1" ht="63" x14ac:dyDescent="0.2">
      <c r="A30" s="226" t="s">
        <v>2993</v>
      </c>
      <c r="B30" s="224" t="s">
        <v>3564</v>
      </c>
      <c r="C30" s="224" t="s">
        <v>5354</v>
      </c>
      <c r="D30" s="168">
        <v>3164</v>
      </c>
      <c r="E30" s="247" t="s">
        <v>28</v>
      </c>
      <c r="F30" s="227">
        <v>41025</v>
      </c>
      <c r="G30" s="224" t="s">
        <v>3703</v>
      </c>
      <c r="H30" s="225" t="s">
        <v>1799</v>
      </c>
      <c r="I30" s="34"/>
      <c r="J30" s="225" t="s">
        <v>1799</v>
      </c>
      <c r="K30" s="34"/>
      <c r="L30" s="34"/>
      <c r="M30" s="225" t="s">
        <v>1799</v>
      </c>
      <c r="N30" s="225"/>
      <c r="O30" s="34"/>
      <c r="P30" s="36"/>
    </row>
    <row r="31" spans="1:16" s="142" customFormat="1" ht="48.75" customHeight="1" x14ac:dyDescent="0.2">
      <c r="A31" s="758" t="s">
        <v>2994</v>
      </c>
      <c r="B31" s="224" t="s">
        <v>1111</v>
      </c>
      <c r="C31" s="773" t="s">
        <v>5355</v>
      </c>
      <c r="D31" s="168">
        <v>169.5</v>
      </c>
      <c r="E31" s="248">
        <v>6311</v>
      </c>
      <c r="F31" s="768">
        <v>40931</v>
      </c>
      <c r="G31" s="759" t="s">
        <v>3704</v>
      </c>
      <c r="H31" s="225" t="s">
        <v>1799</v>
      </c>
      <c r="I31" s="34"/>
      <c r="J31" s="225" t="s">
        <v>1799</v>
      </c>
      <c r="K31" s="34"/>
      <c r="L31" s="34"/>
      <c r="M31" s="225" t="s">
        <v>1799</v>
      </c>
      <c r="N31" s="225"/>
      <c r="O31" s="34"/>
      <c r="P31" s="36"/>
    </row>
    <row r="32" spans="1:16" s="142" customFormat="1" ht="48.75" customHeight="1" x14ac:dyDescent="0.2">
      <c r="A32" s="758"/>
      <c r="B32" s="224" t="s">
        <v>442</v>
      </c>
      <c r="C32" s="773"/>
      <c r="D32" s="168">
        <v>120</v>
      </c>
      <c r="E32" s="248">
        <v>6310</v>
      </c>
      <c r="F32" s="768"/>
      <c r="G32" s="759"/>
      <c r="H32" s="225" t="s">
        <v>1799</v>
      </c>
      <c r="I32" s="34"/>
      <c r="J32" s="225" t="s">
        <v>1799</v>
      </c>
      <c r="K32" s="34"/>
      <c r="L32" s="34"/>
      <c r="M32" s="225" t="s">
        <v>1799</v>
      </c>
      <c r="N32" s="225"/>
      <c r="O32" s="34"/>
      <c r="P32" s="36"/>
    </row>
    <row r="33" spans="1:16" s="142" customFormat="1" ht="48.75" customHeight="1" x14ac:dyDescent="0.2">
      <c r="A33" s="758"/>
      <c r="B33" s="224" t="s">
        <v>3563</v>
      </c>
      <c r="C33" s="773"/>
      <c r="D33" s="168">
        <v>169.5</v>
      </c>
      <c r="E33" s="248">
        <v>6309</v>
      </c>
      <c r="F33" s="768"/>
      <c r="G33" s="759"/>
      <c r="H33" s="225" t="s">
        <v>1799</v>
      </c>
      <c r="I33" s="34"/>
      <c r="J33" s="225" t="s">
        <v>1799</v>
      </c>
      <c r="K33" s="34"/>
      <c r="L33" s="34"/>
      <c r="M33" s="225" t="s">
        <v>1799</v>
      </c>
      <c r="N33" s="225"/>
      <c r="O33" s="34"/>
      <c r="P33" s="36"/>
    </row>
    <row r="34" spans="1:16" s="142" customFormat="1" ht="63" x14ac:dyDescent="0.2">
      <c r="A34" s="226" t="s">
        <v>2995</v>
      </c>
      <c r="B34" s="224" t="s">
        <v>3565</v>
      </c>
      <c r="C34" s="224" t="s">
        <v>5356</v>
      </c>
      <c r="D34" s="168">
        <v>1484.76</v>
      </c>
      <c r="E34" s="248">
        <v>6313</v>
      </c>
      <c r="F34" s="227">
        <v>40952</v>
      </c>
      <c r="G34" s="224" t="s">
        <v>3705</v>
      </c>
      <c r="H34" s="225" t="s">
        <v>1799</v>
      </c>
      <c r="I34" s="34"/>
      <c r="J34" s="225" t="s">
        <v>1799</v>
      </c>
      <c r="K34" s="34"/>
      <c r="L34" s="34"/>
      <c r="M34" s="225" t="s">
        <v>1799</v>
      </c>
      <c r="N34" s="225"/>
      <c r="O34" s="34"/>
      <c r="P34" s="36"/>
    </row>
    <row r="35" spans="1:16" s="142" customFormat="1" ht="63" x14ac:dyDescent="0.2">
      <c r="A35" s="226" t="s">
        <v>2996</v>
      </c>
      <c r="B35" s="224" t="s">
        <v>84</v>
      </c>
      <c r="C35" s="224" t="s">
        <v>3872</v>
      </c>
      <c r="D35" s="168">
        <v>10000</v>
      </c>
      <c r="E35" s="248">
        <v>6314</v>
      </c>
      <c r="F35" s="227">
        <v>40952</v>
      </c>
      <c r="G35" s="224" t="s">
        <v>3706</v>
      </c>
      <c r="H35" s="225" t="s">
        <v>1799</v>
      </c>
      <c r="I35" s="34"/>
      <c r="J35" s="225" t="s">
        <v>1799</v>
      </c>
      <c r="K35" s="34"/>
      <c r="L35" s="34"/>
      <c r="M35" s="225" t="s">
        <v>1799</v>
      </c>
      <c r="N35" s="225"/>
      <c r="O35" s="34"/>
      <c r="P35" s="36"/>
    </row>
    <row r="36" spans="1:16" s="142" customFormat="1" ht="63" x14ac:dyDescent="0.2">
      <c r="A36" s="226" t="s">
        <v>3001</v>
      </c>
      <c r="B36" s="224" t="s">
        <v>3566</v>
      </c>
      <c r="C36" s="224" t="s">
        <v>5357</v>
      </c>
      <c r="D36" s="168">
        <v>3500</v>
      </c>
      <c r="E36" s="248">
        <v>6334</v>
      </c>
      <c r="F36" s="227">
        <v>40977</v>
      </c>
      <c r="G36" s="224" t="s">
        <v>3707</v>
      </c>
      <c r="H36" s="225" t="s">
        <v>1799</v>
      </c>
      <c r="I36" s="34"/>
      <c r="J36" s="225" t="s">
        <v>1799</v>
      </c>
      <c r="K36" s="34"/>
      <c r="L36" s="34"/>
      <c r="M36" s="225" t="s">
        <v>1799</v>
      </c>
      <c r="N36" s="225"/>
      <c r="O36" s="34"/>
      <c r="P36" s="36"/>
    </row>
    <row r="37" spans="1:16" s="142" customFormat="1" ht="40.5" customHeight="1" x14ac:dyDescent="0.2">
      <c r="A37" s="758" t="s">
        <v>3002</v>
      </c>
      <c r="B37" s="224" t="s">
        <v>3567</v>
      </c>
      <c r="C37" s="759" t="s">
        <v>5358</v>
      </c>
      <c r="D37" s="168">
        <v>3080</v>
      </c>
      <c r="E37" s="248">
        <v>6324</v>
      </c>
      <c r="F37" s="768">
        <v>40962</v>
      </c>
      <c r="G37" s="759" t="s">
        <v>3706</v>
      </c>
      <c r="H37" s="225" t="s">
        <v>1799</v>
      </c>
      <c r="I37" s="34"/>
      <c r="J37" s="225" t="s">
        <v>1799</v>
      </c>
      <c r="K37" s="34"/>
      <c r="L37" s="34"/>
      <c r="M37" s="225" t="s">
        <v>1799</v>
      </c>
      <c r="N37" s="225" t="s">
        <v>1799</v>
      </c>
      <c r="O37" s="34"/>
      <c r="P37" s="36"/>
    </row>
    <row r="38" spans="1:16" s="142" customFormat="1" ht="40.5" customHeight="1" x14ac:dyDescent="0.2">
      <c r="A38" s="758"/>
      <c r="B38" s="224" t="s">
        <v>217</v>
      </c>
      <c r="C38" s="759"/>
      <c r="D38" s="168">
        <v>3835</v>
      </c>
      <c r="E38" s="248">
        <v>6323</v>
      </c>
      <c r="F38" s="768"/>
      <c r="G38" s="759"/>
      <c r="H38" s="225" t="s">
        <v>1799</v>
      </c>
      <c r="I38" s="34"/>
      <c r="J38" s="225" t="s">
        <v>1799</v>
      </c>
      <c r="K38" s="34"/>
      <c r="L38" s="34"/>
      <c r="M38" s="225"/>
      <c r="N38" s="225" t="s">
        <v>1799</v>
      </c>
      <c r="O38" s="34"/>
      <c r="P38" s="36"/>
    </row>
    <row r="39" spans="1:16" s="142" customFormat="1" ht="40.5" customHeight="1" x14ac:dyDescent="0.2">
      <c r="A39" s="758" t="s">
        <v>3003</v>
      </c>
      <c r="B39" s="224" t="s">
        <v>181</v>
      </c>
      <c r="C39" s="759" t="s">
        <v>5359</v>
      </c>
      <c r="D39" s="168">
        <v>5500</v>
      </c>
      <c r="E39" s="248">
        <v>6317</v>
      </c>
      <c r="F39" s="227">
        <v>40962</v>
      </c>
      <c r="G39" s="759" t="s">
        <v>3708</v>
      </c>
      <c r="H39" s="225" t="s">
        <v>1799</v>
      </c>
      <c r="I39" s="34"/>
      <c r="J39" s="225" t="s">
        <v>1799</v>
      </c>
      <c r="K39" s="34"/>
      <c r="L39" s="34"/>
      <c r="M39" s="225"/>
      <c r="N39" s="225" t="s">
        <v>1799</v>
      </c>
      <c r="O39" s="34"/>
      <c r="P39" s="36"/>
    </row>
    <row r="40" spans="1:16" s="142" customFormat="1" ht="40.5" customHeight="1" x14ac:dyDescent="0.2">
      <c r="A40" s="758"/>
      <c r="B40" s="224" t="s">
        <v>3568</v>
      </c>
      <c r="C40" s="759"/>
      <c r="D40" s="168">
        <v>2500</v>
      </c>
      <c r="E40" s="248">
        <v>6318</v>
      </c>
      <c r="F40" s="227">
        <v>40962</v>
      </c>
      <c r="G40" s="759"/>
      <c r="H40" s="225" t="s">
        <v>1799</v>
      </c>
      <c r="I40" s="34"/>
      <c r="J40" s="225" t="s">
        <v>1799</v>
      </c>
      <c r="K40" s="34"/>
      <c r="L40" s="34"/>
      <c r="M40" s="225"/>
      <c r="N40" s="225" t="s">
        <v>1799</v>
      </c>
      <c r="O40" s="34"/>
      <c r="P40" s="36"/>
    </row>
    <row r="41" spans="1:16" s="142" customFormat="1" ht="64.5" customHeight="1" x14ac:dyDescent="0.2">
      <c r="A41" s="226" t="s">
        <v>3004</v>
      </c>
      <c r="B41" s="224" t="s">
        <v>219</v>
      </c>
      <c r="C41" s="224" t="s">
        <v>5360</v>
      </c>
      <c r="D41" s="168">
        <v>50500</v>
      </c>
      <c r="E41" s="247" t="s">
        <v>29</v>
      </c>
      <c r="F41" s="227">
        <v>40984</v>
      </c>
      <c r="G41" s="224" t="s">
        <v>3709</v>
      </c>
      <c r="H41" s="225" t="s">
        <v>1799</v>
      </c>
      <c r="I41" s="34"/>
      <c r="J41" s="225" t="s">
        <v>1799</v>
      </c>
      <c r="K41" s="34"/>
      <c r="L41" s="34"/>
      <c r="M41" s="225" t="s">
        <v>1799</v>
      </c>
      <c r="N41" s="225"/>
      <c r="O41" s="34"/>
      <c r="P41" s="36"/>
    </row>
    <row r="42" spans="1:16" s="142" customFormat="1" ht="64.5" customHeight="1" x14ac:dyDescent="0.2">
      <c r="A42" s="226" t="s">
        <v>3005</v>
      </c>
      <c r="B42" s="224" t="s">
        <v>4461</v>
      </c>
      <c r="C42" s="224" t="s">
        <v>5361</v>
      </c>
      <c r="D42" s="168">
        <v>16878.75</v>
      </c>
      <c r="E42" s="247" t="s">
        <v>30</v>
      </c>
      <c r="F42" s="227">
        <v>40962</v>
      </c>
      <c r="G42" s="224" t="s">
        <v>3710</v>
      </c>
      <c r="H42" s="225"/>
      <c r="I42" s="225" t="s">
        <v>1799</v>
      </c>
      <c r="J42" s="225"/>
      <c r="K42" s="225" t="s">
        <v>1799</v>
      </c>
      <c r="L42" s="34"/>
      <c r="M42" s="225"/>
      <c r="N42" s="225"/>
      <c r="O42" s="225" t="s">
        <v>1799</v>
      </c>
      <c r="P42" s="268" t="s">
        <v>4465</v>
      </c>
    </row>
    <row r="43" spans="1:16" s="142" customFormat="1" ht="57.75" customHeight="1" x14ac:dyDescent="0.2">
      <c r="A43" s="758" t="s">
        <v>3006</v>
      </c>
      <c r="B43" s="224" t="s">
        <v>302</v>
      </c>
      <c r="C43" s="759" t="s">
        <v>5362</v>
      </c>
      <c r="D43" s="168">
        <v>11317.72</v>
      </c>
      <c r="E43" s="248">
        <v>6352</v>
      </c>
      <c r="F43" s="768">
        <v>40991</v>
      </c>
      <c r="G43" s="759" t="s">
        <v>3711</v>
      </c>
      <c r="H43" s="225" t="s">
        <v>1799</v>
      </c>
      <c r="I43" s="34"/>
      <c r="J43" s="225" t="s">
        <v>1799</v>
      </c>
      <c r="K43" s="34"/>
      <c r="L43" s="34"/>
      <c r="M43" s="225" t="s">
        <v>1799</v>
      </c>
      <c r="N43" s="225"/>
      <c r="O43" s="34"/>
      <c r="P43" s="36"/>
    </row>
    <row r="44" spans="1:16" s="142" customFormat="1" ht="57.75" customHeight="1" x14ac:dyDescent="0.2">
      <c r="A44" s="758"/>
      <c r="B44" s="224" t="s">
        <v>3569</v>
      </c>
      <c r="C44" s="759"/>
      <c r="D44" s="168">
        <v>740</v>
      </c>
      <c r="E44" s="248">
        <v>6353</v>
      </c>
      <c r="F44" s="768"/>
      <c r="G44" s="759"/>
      <c r="H44" s="225" t="s">
        <v>1799</v>
      </c>
      <c r="I44" s="34"/>
      <c r="J44" s="225" t="s">
        <v>1799</v>
      </c>
      <c r="K44" s="34"/>
      <c r="L44" s="34"/>
      <c r="M44" s="225" t="s">
        <v>1799</v>
      </c>
      <c r="N44" s="225"/>
      <c r="O44" s="34"/>
      <c r="P44" s="36"/>
    </row>
    <row r="45" spans="1:16" s="142" customFormat="1" ht="51" customHeight="1" x14ac:dyDescent="0.2">
      <c r="A45" s="226" t="s">
        <v>3007</v>
      </c>
      <c r="B45" s="224" t="s">
        <v>3570</v>
      </c>
      <c r="C45" s="224" t="s">
        <v>5363</v>
      </c>
      <c r="D45" s="168">
        <v>12595.5</v>
      </c>
      <c r="E45" s="248">
        <v>6325</v>
      </c>
      <c r="F45" s="227">
        <v>40963</v>
      </c>
      <c r="G45" s="224" t="s">
        <v>3712</v>
      </c>
      <c r="H45" s="225" t="s">
        <v>1799</v>
      </c>
      <c r="I45" s="34"/>
      <c r="J45" s="225" t="s">
        <v>1799</v>
      </c>
      <c r="K45" s="34"/>
      <c r="L45" s="34"/>
      <c r="M45" s="225" t="s">
        <v>1799</v>
      </c>
      <c r="N45" s="225"/>
      <c r="O45" s="34"/>
      <c r="P45" s="36"/>
    </row>
    <row r="46" spans="1:16" s="142" customFormat="1" ht="42.75" customHeight="1" x14ac:dyDescent="0.2">
      <c r="A46" s="758" t="s">
        <v>3008</v>
      </c>
      <c r="B46" s="224" t="s">
        <v>3570</v>
      </c>
      <c r="C46" s="759" t="s">
        <v>5364</v>
      </c>
      <c r="D46" s="168">
        <v>3913.1</v>
      </c>
      <c r="E46" s="248">
        <v>6328</v>
      </c>
      <c r="F46" s="768">
        <v>40968</v>
      </c>
      <c r="G46" s="759" t="s">
        <v>3713</v>
      </c>
      <c r="H46" s="225" t="s">
        <v>1799</v>
      </c>
      <c r="I46" s="34"/>
      <c r="J46" s="225" t="s">
        <v>1799</v>
      </c>
      <c r="K46" s="34"/>
      <c r="L46" s="34"/>
      <c r="M46" s="225" t="s">
        <v>1799</v>
      </c>
      <c r="N46" s="225"/>
      <c r="O46" s="34"/>
      <c r="P46" s="36"/>
    </row>
    <row r="47" spans="1:16" s="142" customFormat="1" ht="42.75" customHeight="1" x14ac:dyDescent="0.2">
      <c r="A47" s="758"/>
      <c r="B47" s="224" t="s">
        <v>3571</v>
      </c>
      <c r="C47" s="759"/>
      <c r="D47" s="168">
        <f>310+160.8</f>
        <v>470.8</v>
      </c>
      <c r="E47" s="248">
        <v>6329</v>
      </c>
      <c r="F47" s="768"/>
      <c r="G47" s="759"/>
      <c r="H47" s="225" t="s">
        <v>1799</v>
      </c>
      <c r="I47" s="34"/>
      <c r="J47" s="225" t="s">
        <v>1799</v>
      </c>
      <c r="K47" s="34"/>
      <c r="L47" s="34"/>
      <c r="M47" s="225" t="s">
        <v>1799</v>
      </c>
      <c r="N47" s="225"/>
      <c r="O47" s="34"/>
      <c r="P47" s="36"/>
    </row>
    <row r="48" spans="1:16" s="142" customFormat="1" ht="42.75" customHeight="1" x14ac:dyDescent="0.2">
      <c r="A48" s="758"/>
      <c r="B48" s="224" t="s">
        <v>3572</v>
      </c>
      <c r="C48" s="759"/>
      <c r="D48" s="168">
        <f>46.8+480+159.6</f>
        <v>686.4</v>
      </c>
      <c r="E48" s="248">
        <v>6330</v>
      </c>
      <c r="F48" s="768"/>
      <c r="G48" s="759"/>
      <c r="H48" s="225" t="s">
        <v>1799</v>
      </c>
      <c r="I48" s="34"/>
      <c r="J48" s="225" t="s">
        <v>1799</v>
      </c>
      <c r="K48" s="34"/>
      <c r="L48" s="34"/>
      <c r="M48" s="225" t="s">
        <v>1799</v>
      </c>
      <c r="N48" s="225"/>
      <c r="O48" s="34"/>
      <c r="P48" s="36"/>
    </row>
    <row r="49" spans="1:16" s="142" customFormat="1" ht="42.75" customHeight="1" x14ac:dyDescent="0.2">
      <c r="A49" s="758"/>
      <c r="B49" s="224" t="s">
        <v>3573</v>
      </c>
      <c r="C49" s="759"/>
      <c r="D49" s="168">
        <v>1630</v>
      </c>
      <c r="E49" s="248">
        <v>6331</v>
      </c>
      <c r="F49" s="768"/>
      <c r="G49" s="759"/>
      <c r="H49" s="225" t="s">
        <v>1799</v>
      </c>
      <c r="I49" s="34"/>
      <c r="J49" s="225" t="s">
        <v>1799</v>
      </c>
      <c r="K49" s="34"/>
      <c r="L49" s="34"/>
      <c r="M49" s="225" t="s">
        <v>1799</v>
      </c>
      <c r="N49" s="225"/>
      <c r="O49" s="34"/>
      <c r="P49" s="36"/>
    </row>
    <row r="50" spans="1:16" s="142" customFormat="1" ht="33" customHeight="1" x14ac:dyDescent="0.2">
      <c r="A50" s="758" t="s">
        <v>3009</v>
      </c>
      <c r="B50" s="224" t="s">
        <v>75</v>
      </c>
      <c r="C50" s="773" t="s">
        <v>5365</v>
      </c>
      <c r="D50" s="168">
        <v>25165.18</v>
      </c>
      <c r="E50" s="248">
        <v>6319</v>
      </c>
      <c r="F50" s="768">
        <v>40962</v>
      </c>
      <c r="G50" s="224" t="s">
        <v>3714</v>
      </c>
      <c r="H50" s="225" t="s">
        <v>1799</v>
      </c>
      <c r="I50" s="34"/>
      <c r="J50" s="225" t="s">
        <v>1799</v>
      </c>
      <c r="K50" s="34"/>
      <c r="L50" s="34"/>
      <c r="M50" s="225" t="s">
        <v>1799</v>
      </c>
      <c r="N50" s="225"/>
      <c r="O50" s="34"/>
      <c r="P50" s="36"/>
    </row>
    <row r="51" spans="1:16" s="142" customFormat="1" ht="33" customHeight="1" x14ac:dyDescent="0.2">
      <c r="A51" s="758"/>
      <c r="B51" s="224" t="s">
        <v>3574</v>
      </c>
      <c r="C51" s="773"/>
      <c r="D51" s="168">
        <v>483.18</v>
      </c>
      <c r="E51" s="248">
        <v>6320</v>
      </c>
      <c r="F51" s="768"/>
      <c r="G51" s="224" t="s">
        <v>3715</v>
      </c>
      <c r="H51" s="225" t="s">
        <v>1799</v>
      </c>
      <c r="I51" s="34"/>
      <c r="J51" s="225" t="s">
        <v>1799</v>
      </c>
      <c r="K51" s="34"/>
      <c r="L51" s="34"/>
      <c r="M51" s="225" t="s">
        <v>1799</v>
      </c>
      <c r="N51" s="225"/>
      <c r="O51" s="34"/>
      <c r="P51" s="36"/>
    </row>
    <row r="52" spans="1:16" s="142" customFormat="1" ht="33" customHeight="1" x14ac:dyDescent="0.2">
      <c r="A52" s="758"/>
      <c r="B52" s="224" t="s">
        <v>609</v>
      </c>
      <c r="C52" s="773"/>
      <c r="D52" s="168">
        <v>410.19</v>
      </c>
      <c r="E52" s="248">
        <v>6321</v>
      </c>
      <c r="F52" s="768"/>
      <c r="G52" s="224" t="s">
        <v>3714</v>
      </c>
      <c r="H52" s="225" t="s">
        <v>1799</v>
      </c>
      <c r="I52" s="34"/>
      <c r="J52" s="225" t="s">
        <v>1799</v>
      </c>
      <c r="K52" s="34"/>
      <c r="L52" s="34"/>
      <c r="M52" s="225" t="s">
        <v>1799</v>
      </c>
      <c r="N52" s="225"/>
      <c r="O52" s="34"/>
      <c r="P52" s="36"/>
    </row>
    <row r="53" spans="1:16" s="142" customFormat="1" ht="33" customHeight="1" x14ac:dyDescent="0.2">
      <c r="A53" s="758"/>
      <c r="B53" s="224" t="s">
        <v>78</v>
      </c>
      <c r="C53" s="773"/>
      <c r="D53" s="168">
        <v>4498.5</v>
      </c>
      <c r="E53" s="248">
        <v>6322</v>
      </c>
      <c r="F53" s="768"/>
      <c r="G53" s="224" t="s">
        <v>3714</v>
      </c>
      <c r="H53" s="225" t="s">
        <v>1799</v>
      </c>
      <c r="I53" s="34"/>
      <c r="J53" s="225" t="s">
        <v>1799</v>
      </c>
      <c r="K53" s="34"/>
      <c r="L53" s="34"/>
      <c r="M53" s="225" t="s">
        <v>1799</v>
      </c>
      <c r="N53" s="225"/>
      <c r="O53" s="34"/>
      <c r="P53" s="36"/>
    </row>
    <row r="54" spans="1:16" s="142" customFormat="1" ht="48" customHeight="1" x14ac:dyDescent="0.2">
      <c r="A54" s="226" t="s">
        <v>3010</v>
      </c>
      <c r="B54" s="224" t="s">
        <v>3575</v>
      </c>
      <c r="C54" s="224" t="s">
        <v>5366</v>
      </c>
      <c r="D54" s="168">
        <v>31625</v>
      </c>
      <c r="E54" s="247" t="s">
        <v>31</v>
      </c>
      <c r="F54" s="227">
        <v>40991</v>
      </c>
      <c r="G54" s="224" t="s">
        <v>3716</v>
      </c>
      <c r="H54" s="225" t="s">
        <v>1799</v>
      </c>
      <c r="I54" s="34"/>
      <c r="J54" s="225" t="s">
        <v>1799</v>
      </c>
      <c r="K54" s="34"/>
      <c r="L54" s="34"/>
      <c r="M54" s="225" t="s">
        <v>1799</v>
      </c>
      <c r="N54" s="225"/>
      <c r="O54" s="34"/>
      <c r="P54" s="36"/>
    </row>
    <row r="55" spans="1:16" s="142" customFormat="1" ht="33" customHeight="1" x14ac:dyDescent="0.2">
      <c r="A55" s="226" t="s">
        <v>3011</v>
      </c>
      <c r="B55" s="224" t="s">
        <v>113</v>
      </c>
      <c r="C55" s="224" t="s">
        <v>3873</v>
      </c>
      <c r="D55" s="168">
        <v>99.46</v>
      </c>
      <c r="E55" s="248">
        <v>6312</v>
      </c>
      <c r="F55" s="227">
        <v>40949</v>
      </c>
      <c r="G55" s="224" t="s">
        <v>3717</v>
      </c>
      <c r="H55" s="225" t="s">
        <v>1799</v>
      </c>
      <c r="I55" s="34"/>
      <c r="J55" s="225" t="s">
        <v>1799</v>
      </c>
      <c r="K55" s="34"/>
      <c r="L55" s="34"/>
      <c r="M55" s="225" t="s">
        <v>1799</v>
      </c>
      <c r="N55" s="225"/>
      <c r="O55" s="34"/>
      <c r="P55" s="36"/>
    </row>
    <row r="56" spans="1:16" s="142" customFormat="1" ht="30.75" customHeight="1" x14ac:dyDescent="0.2">
      <c r="A56" s="758" t="s">
        <v>3012</v>
      </c>
      <c r="B56" s="224" t="s">
        <v>127</v>
      </c>
      <c r="C56" s="759" t="s">
        <v>5367</v>
      </c>
      <c r="D56" s="168">
        <v>3500.28</v>
      </c>
      <c r="E56" s="247" t="s">
        <v>32</v>
      </c>
      <c r="F56" s="768">
        <v>41022</v>
      </c>
      <c r="G56" s="759" t="s">
        <v>3718</v>
      </c>
      <c r="H56" s="225" t="s">
        <v>1799</v>
      </c>
      <c r="I56" s="34"/>
      <c r="J56" s="225" t="s">
        <v>1799</v>
      </c>
      <c r="K56" s="34"/>
      <c r="L56" s="34"/>
      <c r="M56" s="225" t="s">
        <v>1799</v>
      </c>
      <c r="N56" s="225"/>
      <c r="O56" s="34"/>
      <c r="P56" s="36"/>
    </row>
    <row r="57" spans="1:16" s="142" customFormat="1" ht="30.75" customHeight="1" x14ac:dyDescent="0.2">
      <c r="A57" s="758"/>
      <c r="B57" s="224" t="s">
        <v>3576</v>
      </c>
      <c r="C57" s="759"/>
      <c r="D57" s="168">
        <v>3499.86</v>
      </c>
      <c r="E57" s="247" t="s">
        <v>33</v>
      </c>
      <c r="F57" s="768"/>
      <c r="G57" s="759"/>
      <c r="H57" s="225" t="s">
        <v>1799</v>
      </c>
      <c r="I57" s="34"/>
      <c r="J57" s="225" t="s">
        <v>1799</v>
      </c>
      <c r="K57" s="34"/>
      <c r="L57" s="34"/>
      <c r="M57" s="225" t="s">
        <v>1799</v>
      </c>
      <c r="N57" s="225"/>
      <c r="O57" s="34"/>
      <c r="P57" s="36"/>
    </row>
    <row r="58" spans="1:16" s="142" customFormat="1" ht="30.75" customHeight="1" x14ac:dyDescent="0.2">
      <c r="A58" s="758"/>
      <c r="B58" s="224" t="s">
        <v>3577</v>
      </c>
      <c r="C58" s="759"/>
      <c r="D58" s="168">
        <v>3499.86</v>
      </c>
      <c r="E58" s="247" t="s">
        <v>34</v>
      </c>
      <c r="F58" s="768"/>
      <c r="G58" s="759"/>
      <c r="H58" s="225" t="s">
        <v>1799</v>
      </c>
      <c r="I58" s="34"/>
      <c r="J58" s="225" t="s">
        <v>1799</v>
      </c>
      <c r="K58" s="34"/>
      <c r="L58" s="34"/>
      <c r="M58" s="225" t="s">
        <v>1799</v>
      </c>
      <c r="N58" s="225"/>
      <c r="O58" s="34"/>
      <c r="P58" s="36"/>
    </row>
    <row r="59" spans="1:16" s="142" customFormat="1" ht="30.75" customHeight="1" x14ac:dyDescent="0.2">
      <c r="A59" s="758" t="s">
        <v>3013</v>
      </c>
      <c r="B59" s="224" t="s">
        <v>3578</v>
      </c>
      <c r="C59" s="759" t="s">
        <v>5368</v>
      </c>
      <c r="D59" s="168">
        <v>960</v>
      </c>
      <c r="E59" s="248">
        <v>6343</v>
      </c>
      <c r="F59" s="768">
        <v>40991</v>
      </c>
      <c r="G59" s="759" t="s">
        <v>3719</v>
      </c>
      <c r="H59" s="225" t="s">
        <v>1799</v>
      </c>
      <c r="I59" s="34"/>
      <c r="J59" s="225" t="s">
        <v>1799</v>
      </c>
      <c r="K59" s="34"/>
      <c r="L59" s="34"/>
      <c r="M59" s="225" t="s">
        <v>1799</v>
      </c>
      <c r="N59" s="225"/>
      <c r="O59" s="34"/>
      <c r="P59" s="36"/>
    </row>
    <row r="60" spans="1:16" s="142" customFormat="1" ht="30.75" customHeight="1" x14ac:dyDescent="0.2">
      <c r="A60" s="758"/>
      <c r="B60" s="224" t="s">
        <v>3579</v>
      </c>
      <c r="C60" s="759"/>
      <c r="D60" s="168">
        <v>720</v>
      </c>
      <c r="E60" s="248">
        <v>6345</v>
      </c>
      <c r="F60" s="768"/>
      <c r="G60" s="759"/>
      <c r="H60" s="225" t="s">
        <v>1799</v>
      </c>
      <c r="I60" s="34"/>
      <c r="J60" s="225" t="s">
        <v>1799</v>
      </c>
      <c r="K60" s="34"/>
      <c r="L60" s="34"/>
      <c r="M60" s="225" t="s">
        <v>1799</v>
      </c>
      <c r="N60" s="225"/>
      <c r="O60" s="34"/>
      <c r="P60" s="36"/>
    </row>
    <row r="61" spans="1:16" s="142" customFormat="1" ht="30.75" customHeight="1" x14ac:dyDescent="0.2">
      <c r="A61" s="758"/>
      <c r="B61" s="224" t="s">
        <v>3580</v>
      </c>
      <c r="C61" s="759"/>
      <c r="D61" s="168">
        <v>540</v>
      </c>
      <c r="E61" s="248">
        <v>6344</v>
      </c>
      <c r="F61" s="768"/>
      <c r="G61" s="759"/>
      <c r="H61" s="225" t="s">
        <v>1799</v>
      </c>
      <c r="I61" s="34"/>
      <c r="J61" s="225" t="s">
        <v>1799</v>
      </c>
      <c r="K61" s="34"/>
      <c r="L61" s="34"/>
      <c r="M61" s="225" t="s">
        <v>1799</v>
      </c>
      <c r="N61" s="225"/>
      <c r="O61" s="34"/>
      <c r="P61" s="36"/>
    </row>
    <row r="62" spans="1:16" s="142" customFormat="1" ht="30.75" customHeight="1" x14ac:dyDescent="0.2">
      <c r="A62" s="758"/>
      <c r="B62" s="224" t="s">
        <v>3581</v>
      </c>
      <c r="C62" s="759"/>
      <c r="D62" s="168">
        <v>575</v>
      </c>
      <c r="E62" s="248">
        <v>6350</v>
      </c>
      <c r="F62" s="768"/>
      <c r="G62" s="759"/>
      <c r="H62" s="225" t="s">
        <v>1799</v>
      </c>
      <c r="I62" s="34"/>
      <c r="J62" s="225" t="s">
        <v>1799</v>
      </c>
      <c r="K62" s="34"/>
      <c r="L62" s="34"/>
      <c r="M62" s="225" t="s">
        <v>1799</v>
      </c>
      <c r="N62" s="225"/>
      <c r="O62" s="34"/>
      <c r="P62" s="36"/>
    </row>
    <row r="63" spans="1:16" s="142" customFormat="1" ht="30.75" customHeight="1" x14ac:dyDescent="0.2">
      <c r="A63" s="758"/>
      <c r="B63" s="224" t="s">
        <v>3582</v>
      </c>
      <c r="C63" s="759"/>
      <c r="D63" s="168">
        <v>690</v>
      </c>
      <c r="E63" s="248">
        <v>6349</v>
      </c>
      <c r="F63" s="768"/>
      <c r="G63" s="759"/>
      <c r="H63" s="225" t="s">
        <v>1799</v>
      </c>
      <c r="I63" s="34"/>
      <c r="J63" s="225" t="s">
        <v>1799</v>
      </c>
      <c r="K63" s="34"/>
      <c r="L63" s="34"/>
      <c r="M63" s="225" t="s">
        <v>1799</v>
      </c>
      <c r="N63" s="225"/>
      <c r="O63" s="34"/>
      <c r="P63" s="36"/>
    </row>
    <row r="64" spans="1:16" s="142" customFormat="1" ht="30.75" customHeight="1" x14ac:dyDescent="0.2">
      <c r="A64" s="758"/>
      <c r="B64" s="224" t="s">
        <v>3583</v>
      </c>
      <c r="C64" s="759"/>
      <c r="D64" s="168">
        <v>900</v>
      </c>
      <c r="E64" s="248">
        <v>6347</v>
      </c>
      <c r="F64" s="768"/>
      <c r="G64" s="759"/>
      <c r="H64" s="225" t="s">
        <v>1799</v>
      </c>
      <c r="I64" s="34"/>
      <c r="J64" s="225" t="s">
        <v>1799</v>
      </c>
      <c r="K64" s="34"/>
      <c r="L64" s="34"/>
      <c r="M64" s="225" t="s">
        <v>1799</v>
      </c>
      <c r="N64" s="225"/>
      <c r="O64" s="34"/>
      <c r="P64" s="36"/>
    </row>
    <row r="65" spans="1:16" s="142" customFormat="1" ht="30.75" customHeight="1" x14ac:dyDescent="0.2">
      <c r="A65" s="758"/>
      <c r="B65" s="224" t="s">
        <v>3584</v>
      </c>
      <c r="C65" s="759"/>
      <c r="D65" s="168">
        <v>1360</v>
      </c>
      <c r="E65" s="248">
        <v>6346</v>
      </c>
      <c r="F65" s="768"/>
      <c r="G65" s="759"/>
      <c r="H65" s="225" t="s">
        <v>1799</v>
      </c>
      <c r="I65" s="34"/>
      <c r="J65" s="225" t="s">
        <v>1799</v>
      </c>
      <c r="K65" s="34"/>
      <c r="L65" s="34"/>
      <c r="M65" s="225" t="s">
        <v>1799</v>
      </c>
      <c r="N65" s="225"/>
      <c r="O65" s="34"/>
      <c r="P65" s="36"/>
    </row>
    <row r="66" spans="1:16" s="142" customFormat="1" ht="30.75" customHeight="1" x14ac:dyDescent="0.2">
      <c r="A66" s="758"/>
      <c r="B66" s="224" t="s">
        <v>3585</v>
      </c>
      <c r="C66" s="759"/>
      <c r="D66" s="168">
        <v>3910</v>
      </c>
      <c r="E66" s="248">
        <v>6351</v>
      </c>
      <c r="F66" s="768"/>
      <c r="G66" s="759"/>
      <c r="H66" s="225" t="s">
        <v>1799</v>
      </c>
      <c r="I66" s="34"/>
      <c r="J66" s="225" t="s">
        <v>1799</v>
      </c>
      <c r="K66" s="34"/>
      <c r="L66" s="34"/>
      <c r="M66" s="225" t="s">
        <v>1799</v>
      </c>
      <c r="N66" s="225"/>
      <c r="O66" s="34"/>
      <c r="P66" s="36"/>
    </row>
    <row r="67" spans="1:16" s="142" customFormat="1" ht="30.75" customHeight="1" x14ac:dyDescent="0.2">
      <c r="A67" s="758"/>
      <c r="B67" s="224" t="s">
        <v>3586</v>
      </c>
      <c r="C67" s="759"/>
      <c r="D67" s="168">
        <v>980</v>
      </c>
      <c r="E67" s="248">
        <v>6348</v>
      </c>
      <c r="F67" s="768"/>
      <c r="G67" s="759"/>
      <c r="H67" s="225" t="s">
        <v>1799</v>
      </c>
      <c r="I67" s="34"/>
      <c r="J67" s="225" t="s">
        <v>1799</v>
      </c>
      <c r="K67" s="34"/>
      <c r="L67" s="34"/>
      <c r="M67" s="225" t="s">
        <v>1799</v>
      </c>
      <c r="N67" s="225"/>
      <c r="O67" s="34"/>
      <c r="P67" s="36"/>
    </row>
    <row r="68" spans="1:16" s="142" customFormat="1" ht="30.75" customHeight="1" x14ac:dyDescent="0.2">
      <c r="A68" s="758"/>
      <c r="B68" s="224" t="s">
        <v>3587</v>
      </c>
      <c r="C68" s="759"/>
      <c r="D68" s="168">
        <v>1495</v>
      </c>
      <c r="E68" s="248">
        <v>6342</v>
      </c>
      <c r="F68" s="768"/>
      <c r="G68" s="759"/>
      <c r="H68" s="225" t="s">
        <v>1799</v>
      </c>
      <c r="I68" s="34"/>
      <c r="J68" s="225" t="s">
        <v>1799</v>
      </c>
      <c r="K68" s="34"/>
      <c r="L68" s="34"/>
      <c r="M68" s="225" t="s">
        <v>1799</v>
      </c>
      <c r="N68" s="225"/>
      <c r="O68" s="34"/>
      <c r="P68" s="36"/>
    </row>
    <row r="69" spans="1:16" s="142" customFormat="1" ht="30.75" customHeight="1" x14ac:dyDescent="0.2">
      <c r="A69" s="758"/>
      <c r="B69" s="224" t="s">
        <v>3588</v>
      </c>
      <c r="C69" s="759"/>
      <c r="D69" s="168">
        <v>480</v>
      </c>
      <c r="E69" s="248">
        <v>6340</v>
      </c>
      <c r="F69" s="768"/>
      <c r="G69" s="759"/>
      <c r="H69" s="225" t="s">
        <v>1799</v>
      </c>
      <c r="I69" s="34"/>
      <c r="J69" s="225" t="s">
        <v>1799</v>
      </c>
      <c r="K69" s="34"/>
      <c r="L69" s="34"/>
      <c r="M69" s="225" t="s">
        <v>1799</v>
      </c>
      <c r="N69" s="225"/>
      <c r="O69" s="34"/>
      <c r="P69" s="36"/>
    </row>
    <row r="70" spans="1:16" s="142" customFormat="1" ht="30.75" customHeight="1" x14ac:dyDescent="0.2">
      <c r="A70" s="758"/>
      <c r="B70" s="224" t="s">
        <v>3589</v>
      </c>
      <c r="C70" s="759"/>
      <c r="D70" s="168">
        <v>920</v>
      </c>
      <c r="E70" s="248">
        <v>6341</v>
      </c>
      <c r="F70" s="768"/>
      <c r="G70" s="759"/>
      <c r="H70" s="225" t="s">
        <v>1799</v>
      </c>
      <c r="I70" s="34"/>
      <c r="J70" s="225" t="s">
        <v>1799</v>
      </c>
      <c r="K70" s="34"/>
      <c r="L70" s="34"/>
      <c r="M70" s="225" t="s">
        <v>1799</v>
      </c>
      <c r="N70" s="225"/>
      <c r="O70" s="34"/>
      <c r="P70" s="36"/>
    </row>
    <row r="71" spans="1:16" s="142" customFormat="1" ht="46.5" customHeight="1" x14ac:dyDescent="0.2">
      <c r="A71" s="226" t="s">
        <v>3014</v>
      </c>
      <c r="B71" s="224" t="s">
        <v>3590</v>
      </c>
      <c r="C71" s="224" t="s">
        <v>5369</v>
      </c>
      <c r="D71" s="168">
        <v>2741</v>
      </c>
      <c r="E71" s="248">
        <v>6354</v>
      </c>
      <c r="F71" s="227">
        <v>40991</v>
      </c>
      <c r="G71" s="224" t="s">
        <v>3719</v>
      </c>
      <c r="H71" s="225" t="s">
        <v>1799</v>
      </c>
      <c r="I71" s="34"/>
      <c r="J71" s="225" t="s">
        <v>1799</v>
      </c>
      <c r="K71" s="34"/>
      <c r="L71" s="34"/>
      <c r="M71" s="225" t="s">
        <v>1799</v>
      </c>
      <c r="N71" s="225"/>
      <c r="O71" s="34"/>
      <c r="P71" s="36"/>
    </row>
    <row r="72" spans="1:16" s="142" customFormat="1" ht="30.75" customHeight="1" x14ac:dyDescent="0.2">
      <c r="A72" s="758" t="s">
        <v>3015</v>
      </c>
      <c r="B72" s="224" t="s">
        <v>1111</v>
      </c>
      <c r="C72" s="759" t="s">
        <v>4755</v>
      </c>
      <c r="D72" s="168">
        <v>169.5</v>
      </c>
      <c r="E72" s="248">
        <v>6326</v>
      </c>
      <c r="F72" s="768">
        <v>40962</v>
      </c>
      <c r="G72" s="759" t="s">
        <v>3720</v>
      </c>
      <c r="H72" s="225" t="s">
        <v>1799</v>
      </c>
      <c r="I72" s="34"/>
      <c r="J72" s="225" t="s">
        <v>1799</v>
      </c>
      <c r="K72" s="34"/>
      <c r="L72" s="34"/>
      <c r="M72" s="225" t="s">
        <v>1799</v>
      </c>
      <c r="N72" s="225"/>
      <c r="O72" s="34"/>
      <c r="P72" s="36"/>
    </row>
    <row r="73" spans="1:16" s="142" customFormat="1" ht="30.75" customHeight="1" x14ac:dyDescent="0.2">
      <c r="A73" s="758"/>
      <c r="B73" s="224" t="s">
        <v>113</v>
      </c>
      <c r="C73" s="759"/>
      <c r="D73" s="168">
        <v>132.62</v>
      </c>
      <c r="E73" s="248">
        <v>6327</v>
      </c>
      <c r="F73" s="768"/>
      <c r="G73" s="759"/>
      <c r="H73" s="225" t="s">
        <v>1799</v>
      </c>
      <c r="I73" s="34"/>
      <c r="J73" s="225" t="s">
        <v>1799</v>
      </c>
      <c r="K73" s="34"/>
      <c r="L73" s="34"/>
      <c r="M73" s="225" t="s">
        <v>1799</v>
      </c>
      <c r="N73" s="225"/>
      <c r="O73" s="34"/>
      <c r="P73" s="36"/>
    </row>
    <row r="74" spans="1:16" s="142" customFormat="1" ht="30.75" customHeight="1" x14ac:dyDescent="0.2">
      <c r="A74" s="226" t="s">
        <v>3016</v>
      </c>
      <c r="B74" s="224" t="s">
        <v>3591</v>
      </c>
      <c r="C74" s="224" t="s">
        <v>5370</v>
      </c>
      <c r="D74" s="168">
        <v>1108</v>
      </c>
      <c r="E74" s="248">
        <v>6336</v>
      </c>
      <c r="F74" s="227">
        <v>40977</v>
      </c>
      <c r="G74" s="229" t="s">
        <v>3721</v>
      </c>
      <c r="H74" s="225" t="s">
        <v>1799</v>
      </c>
      <c r="I74" s="34"/>
      <c r="J74" s="225" t="s">
        <v>1799</v>
      </c>
      <c r="K74" s="34"/>
      <c r="L74" s="34"/>
      <c r="M74" s="225" t="s">
        <v>1799</v>
      </c>
      <c r="N74" s="225"/>
      <c r="O74" s="34"/>
      <c r="P74" s="36"/>
    </row>
    <row r="75" spans="1:16" s="142" customFormat="1" ht="37.5" customHeight="1" x14ac:dyDescent="0.2">
      <c r="A75" s="758" t="s">
        <v>3017</v>
      </c>
      <c r="B75" s="224" t="s">
        <v>885</v>
      </c>
      <c r="C75" s="773" t="s">
        <v>5371</v>
      </c>
      <c r="D75" s="168">
        <v>2580</v>
      </c>
      <c r="E75" s="248">
        <v>6374</v>
      </c>
      <c r="F75" s="768">
        <v>41012</v>
      </c>
      <c r="G75" s="772" t="s">
        <v>3708</v>
      </c>
      <c r="H75" s="225" t="s">
        <v>1799</v>
      </c>
      <c r="I75" s="34"/>
      <c r="J75" s="225" t="s">
        <v>1799</v>
      </c>
      <c r="K75" s="34"/>
      <c r="L75" s="34"/>
      <c r="M75" s="225" t="s">
        <v>1799</v>
      </c>
      <c r="N75" s="225"/>
      <c r="O75" s="34"/>
      <c r="P75" s="36"/>
    </row>
    <row r="76" spans="1:16" s="142" customFormat="1" ht="37.5" customHeight="1" x14ac:dyDescent="0.2">
      <c r="A76" s="758"/>
      <c r="B76" s="224" t="s">
        <v>106</v>
      </c>
      <c r="C76" s="773"/>
      <c r="D76" s="168">
        <v>1015</v>
      </c>
      <c r="E76" s="248">
        <v>6373</v>
      </c>
      <c r="F76" s="768"/>
      <c r="G76" s="772"/>
      <c r="H76" s="225" t="s">
        <v>1799</v>
      </c>
      <c r="I76" s="34"/>
      <c r="J76" s="225" t="s">
        <v>1799</v>
      </c>
      <c r="K76" s="34"/>
      <c r="L76" s="34"/>
      <c r="M76" s="225" t="s">
        <v>1799</v>
      </c>
      <c r="N76" s="225"/>
      <c r="O76" s="34"/>
      <c r="P76" s="36"/>
    </row>
    <row r="77" spans="1:16" s="142" customFormat="1" ht="37.5" customHeight="1" x14ac:dyDescent="0.2">
      <c r="A77" s="758"/>
      <c r="B77" s="224" t="s">
        <v>885</v>
      </c>
      <c r="C77" s="773"/>
      <c r="D77" s="168">
        <v>200</v>
      </c>
      <c r="E77" s="248">
        <v>6443</v>
      </c>
      <c r="F77" s="227">
        <v>41073</v>
      </c>
      <c r="G77" s="772"/>
      <c r="H77" s="225" t="s">
        <v>1799</v>
      </c>
      <c r="I77" s="34"/>
      <c r="J77" s="225" t="s">
        <v>1799</v>
      </c>
      <c r="K77" s="34"/>
      <c r="L77" s="34"/>
      <c r="M77" s="225" t="s">
        <v>1799</v>
      </c>
      <c r="N77" s="225"/>
      <c r="O77" s="34"/>
      <c r="P77" s="36"/>
    </row>
    <row r="78" spans="1:16" s="142" customFormat="1" ht="48" customHeight="1" x14ac:dyDescent="0.2">
      <c r="A78" s="226" t="s">
        <v>3018</v>
      </c>
      <c r="B78" s="224" t="s">
        <v>84</v>
      </c>
      <c r="C78" s="224" t="s">
        <v>5372</v>
      </c>
      <c r="D78" s="168">
        <v>49000</v>
      </c>
      <c r="E78" s="248">
        <v>6355</v>
      </c>
      <c r="F78" s="227">
        <v>40991</v>
      </c>
      <c r="G78" s="229" t="s">
        <v>3708</v>
      </c>
      <c r="H78" s="225" t="s">
        <v>1799</v>
      </c>
      <c r="I78" s="34"/>
      <c r="J78" s="225" t="s">
        <v>1799</v>
      </c>
      <c r="K78" s="34"/>
      <c r="L78" s="34"/>
      <c r="M78" s="225" t="s">
        <v>1799</v>
      </c>
      <c r="N78" s="225"/>
      <c r="O78" s="34"/>
      <c r="P78" s="36"/>
    </row>
    <row r="79" spans="1:16" s="142" customFormat="1" ht="48" customHeight="1" x14ac:dyDescent="0.2">
      <c r="A79" s="226" t="s">
        <v>3019</v>
      </c>
      <c r="B79" s="224" t="s">
        <v>192</v>
      </c>
      <c r="C79" s="224" t="s">
        <v>5373</v>
      </c>
      <c r="D79" s="168">
        <v>688.85</v>
      </c>
      <c r="E79" s="248">
        <v>6335</v>
      </c>
      <c r="F79" s="227">
        <v>40977</v>
      </c>
      <c r="G79" s="229" t="s">
        <v>3722</v>
      </c>
      <c r="H79" s="225" t="s">
        <v>1799</v>
      </c>
      <c r="I79" s="34"/>
      <c r="J79" s="225" t="s">
        <v>1799</v>
      </c>
      <c r="K79" s="34"/>
      <c r="L79" s="34"/>
      <c r="M79" s="225" t="s">
        <v>1799</v>
      </c>
      <c r="N79" s="225"/>
      <c r="O79" s="34"/>
      <c r="P79" s="36"/>
    </row>
    <row r="80" spans="1:16" s="142" customFormat="1" ht="54" customHeight="1" x14ac:dyDescent="0.2">
      <c r="A80" s="758" t="s">
        <v>3020</v>
      </c>
      <c r="B80" s="224" t="s">
        <v>3563</v>
      </c>
      <c r="C80" s="759" t="s">
        <v>5374</v>
      </c>
      <c r="D80" s="168">
        <v>275.44</v>
      </c>
      <c r="E80" s="248">
        <v>6332</v>
      </c>
      <c r="F80" s="768">
        <v>40970</v>
      </c>
      <c r="G80" s="772" t="s">
        <v>3723</v>
      </c>
      <c r="H80" s="225" t="s">
        <v>1799</v>
      </c>
      <c r="I80" s="34"/>
      <c r="J80" s="225" t="s">
        <v>1799</v>
      </c>
      <c r="K80" s="34"/>
      <c r="L80" s="34"/>
      <c r="M80" s="225" t="s">
        <v>1799</v>
      </c>
      <c r="N80" s="225"/>
      <c r="O80" s="34"/>
      <c r="P80" s="36"/>
    </row>
    <row r="81" spans="1:16" s="142" customFormat="1" ht="54" customHeight="1" x14ac:dyDescent="0.2">
      <c r="A81" s="758"/>
      <c r="B81" s="224" t="s">
        <v>442</v>
      </c>
      <c r="C81" s="759"/>
      <c r="D81" s="168">
        <v>195</v>
      </c>
      <c r="E81" s="248">
        <v>6333</v>
      </c>
      <c r="F81" s="768"/>
      <c r="G81" s="772"/>
      <c r="H81" s="225" t="s">
        <v>1799</v>
      </c>
      <c r="I81" s="34"/>
      <c r="J81" s="225" t="s">
        <v>1799</v>
      </c>
      <c r="K81" s="34"/>
      <c r="L81" s="34"/>
      <c r="M81" s="225" t="s">
        <v>1799</v>
      </c>
      <c r="N81" s="225"/>
      <c r="O81" s="34"/>
      <c r="P81" s="36"/>
    </row>
    <row r="82" spans="1:16" s="142" customFormat="1" ht="64.5" customHeight="1" x14ac:dyDescent="0.2">
      <c r="A82" s="226" t="s">
        <v>3021</v>
      </c>
      <c r="B82" s="224" t="s">
        <v>3592</v>
      </c>
      <c r="C82" s="224" t="s">
        <v>5375</v>
      </c>
      <c r="D82" s="168">
        <v>34200</v>
      </c>
      <c r="E82" s="247" t="s">
        <v>35</v>
      </c>
      <c r="F82" s="227">
        <v>41009</v>
      </c>
      <c r="G82" s="224" t="s">
        <v>3724</v>
      </c>
      <c r="H82" s="225" t="s">
        <v>1799</v>
      </c>
      <c r="I82" s="34"/>
      <c r="J82" s="225" t="s">
        <v>1799</v>
      </c>
      <c r="K82" s="34"/>
      <c r="L82" s="34"/>
      <c r="M82" s="225" t="s">
        <v>1799</v>
      </c>
      <c r="N82" s="225"/>
      <c r="O82" s="34"/>
      <c r="P82" s="36"/>
    </row>
    <row r="83" spans="1:16" s="142" customFormat="1" ht="34.5" customHeight="1" x14ac:dyDescent="0.2">
      <c r="A83" s="226" t="s">
        <v>3022</v>
      </c>
      <c r="B83" s="224" t="s">
        <v>89</v>
      </c>
      <c r="C83" s="224" t="s">
        <v>5376</v>
      </c>
      <c r="D83" s="168">
        <v>9998</v>
      </c>
      <c r="E83" s="248">
        <v>6386</v>
      </c>
      <c r="F83" s="227">
        <v>41026</v>
      </c>
      <c r="G83" s="224" t="s">
        <v>3725</v>
      </c>
      <c r="H83" s="225" t="s">
        <v>1799</v>
      </c>
      <c r="I83" s="34"/>
      <c r="J83" s="225" t="s">
        <v>1799</v>
      </c>
      <c r="K83" s="34"/>
      <c r="L83" s="34"/>
      <c r="M83" s="225" t="s">
        <v>1799</v>
      </c>
      <c r="N83" s="225"/>
      <c r="O83" s="34"/>
      <c r="P83" s="36"/>
    </row>
    <row r="84" spans="1:16" s="142" customFormat="1" ht="34.5" customHeight="1" x14ac:dyDescent="0.2">
      <c r="A84" s="758" t="s">
        <v>3023</v>
      </c>
      <c r="B84" s="224" t="s">
        <v>3593</v>
      </c>
      <c r="C84" s="759" t="s">
        <v>5377</v>
      </c>
      <c r="D84" s="168">
        <v>2532</v>
      </c>
      <c r="E84" s="248">
        <v>6356</v>
      </c>
      <c r="F84" s="227">
        <v>40991</v>
      </c>
      <c r="G84" s="224" t="s">
        <v>3726</v>
      </c>
      <c r="H84" s="225" t="s">
        <v>1799</v>
      </c>
      <c r="I84" s="34"/>
      <c r="J84" s="225" t="s">
        <v>1799</v>
      </c>
      <c r="K84" s="34"/>
      <c r="L84" s="34"/>
      <c r="M84" s="225" t="s">
        <v>1799</v>
      </c>
      <c r="N84" s="225"/>
      <c r="O84" s="34"/>
      <c r="P84" s="36"/>
    </row>
    <row r="85" spans="1:16" s="142" customFormat="1" ht="34.5" customHeight="1" x14ac:dyDescent="0.2">
      <c r="A85" s="758"/>
      <c r="B85" s="224" t="s">
        <v>3593</v>
      </c>
      <c r="C85" s="759"/>
      <c r="D85" s="168">
        <v>2500</v>
      </c>
      <c r="E85" s="248">
        <v>6382</v>
      </c>
      <c r="F85" s="227">
        <v>41019</v>
      </c>
      <c r="G85" s="224" t="s">
        <v>3727</v>
      </c>
      <c r="H85" s="225" t="s">
        <v>1799</v>
      </c>
      <c r="I85" s="34"/>
      <c r="J85" s="225" t="s">
        <v>1799</v>
      </c>
      <c r="K85" s="34"/>
      <c r="L85" s="34"/>
      <c r="M85" s="225" t="s">
        <v>1799</v>
      </c>
      <c r="N85" s="225"/>
      <c r="O85" s="34"/>
      <c r="P85" s="36"/>
    </row>
    <row r="86" spans="1:16" s="142" customFormat="1" ht="34.5" customHeight="1" x14ac:dyDescent="0.2">
      <c r="A86" s="226" t="s">
        <v>3024</v>
      </c>
      <c r="B86" s="224" t="s">
        <v>3563</v>
      </c>
      <c r="C86" s="224" t="s">
        <v>5378</v>
      </c>
      <c r="D86" s="168">
        <v>216.96</v>
      </c>
      <c r="E86" s="248">
        <v>6337</v>
      </c>
      <c r="F86" s="227">
        <v>40977</v>
      </c>
      <c r="G86" s="224" t="s">
        <v>3728</v>
      </c>
      <c r="H86" s="225" t="s">
        <v>1799</v>
      </c>
      <c r="I86" s="34"/>
      <c r="J86" s="225" t="s">
        <v>1799</v>
      </c>
      <c r="K86" s="34"/>
      <c r="L86" s="34"/>
      <c r="M86" s="225" t="s">
        <v>1799</v>
      </c>
      <c r="N86" s="225"/>
      <c r="O86" s="34"/>
      <c r="P86" s="36"/>
    </row>
    <row r="87" spans="1:16" s="142" customFormat="1" ht="34.5" customHeight="1" x14ac:dyDescent="0.2">
      <c r="A87" s="226" t="s">
        <v>3025</v>
      </c>
      <c r="B87" s="224" t="s">
        <v>3594</v>
      </c>
      <c r="C87" s="224" t="s">
        <v>5379</v>
      </c>
      <c r="D87" s="168">
        <v>9072</v>
      </c>
      <c r="E87" s="248">
        <v>6390</v>
      </c>
      <c r="F87" s="227">
        <v>41038</v>
      </c>
      <c r="G87" s="224" t="s">
        <v>3729</v>
      </c>
      <c r="H87" s="225" t="s">
        <v>1799</v>
      </c>
      <c r="I87" s="34"/>
      <c r="J87" s="225" t="s">
        <v>1799</v>
      </c>
      <c r="K87" s="34"/>
      <c r="L87" s="34"/>
      <c r="M87" s="225" t="s">
        <v>1799</v>
      </c>
      <c r="N87" s="225"/>
      <c r="O87" s="34"/>
      <c r="P87" s="36"/>
    </row>
    <row r="88" spans="1:16" s="142" customFormat="1" ht="34.5" customHeight="1" x14ac:dyDescent="0.2">
      <c r="A88" s="226" t="s">
        <v>3026</v>
      </c>
      <c r="B88" s="224" t="s">
        <v>3595</v>
      </c>
      <c r="C88" s="224" t="s">
        <v>5380</v>
      </c>
      <c r="D88" s="168">
        <v>1900</v>
      </c>
      <c r="E88" s="248">
        <v>6338</v>
      </c>
      <c r="F88" s="227">
        <v>40988</v>
      </c>
      <c r="G88" s="224" t="s">
        <v>3730</v>
      </c>
      <c r="H88" s="225" t="s">
        <v>1799</v>
      </c>
      <c r="I88" s="34"/>
      <c r="J88" s="225" t="s">
        <v>1799</v>
      </c>
      <c r="K88" s="34"/>
      <c r="L88" s="34"/>
      <c r="M88" s="225" t="s">
        <v>1799</v>
      </c>
      <c r="N88" s="225"/>
      <c r="O88" s="34"/>
      <c r="P88" s="36"/>
    </row>
    <row r="89" spans="1:16" s="142" customFormat="1" ht="63" customHeight="1" x14ac:dyDescent="0.2">
      <c r="A89" s="226" t="s">
        <v>3027</v>
      </c>
      <c r="B89" s="224" t="s">
        <v>4461</v>
      </c>
      <c r="C89" s="224" t="s">
        <v>5381</v>
      </c>
      <c r="D89" s="168">
        <v>16797.45</v>
      </c>
      <c r="E89" s="247" t="s">
        <v>36</v>
      </c>
      <c r="F89" s="227">
        <v>41044</v>
      </c>
      <c r="G89" s="224" t="s">
        <v>3731</v>
      </c>
      <c r="H89" s="225"/>
      <c r="I89" s="225" t="s">
        <v>1799</v>
      </c>
      <c r="J89" s="225"/>
      <c r="K89" s="225" t="s">
        <v>1799</v>
      </c>
      <c r="L89" s="34"/>
      <c r="M89" s="225"/>
      <c r="N89" s="225"/>
      <c r="O89" s="225" t="s">
        <v>1799</v>
      </c>
      <c r="P89" s="268" t="s">
        <v>4465</v>
      </c>
    </row>
    <row r="90" spans="1:16" s="142" customFormat="1" ht="54.75" customHeight="1" x14ac:dyDescent="0.2">
      <c r="A90" s="226" t="s">
        <v>3028</v>
      </c>
      <c r="B90" s="224" t="s">
        <v>3569</v>
      </c>
      <c r="C90" s="224" t="s">
        <v>5382</v>
      </c>
      <c r="D90" s="168">
        <v>18700</v>
      </c>
      <c r="E90" s="247" t="s">
        <v>37</v>
      </c>
      <c r="F90" s="227">
        <v>41043</v>
      </c>
      <c r="G90" s="224" t="s">
        <v>3732</v>
      </c>
      <c r="H90" s="225" t="s">
        <v>1799</v>
      </c>
      <c r="I90" s="34"/>
      <c r="J90" s="225" t="s">
        <v>1799</v>
      </c>
      <c r="K90" s="34"/>
      <c r="L90" s="34"/>
      <c r="M90" s="225" t="s">
        <v>1799</v>
      </c>
      <c r="N90" s="225"/>
      <c r="O90" s="34"/>
      <c r="P90" s="36"/>
    </row>
    <row r="91" spans="1:16" s="142" customFormat="1" ht="29.25" customHeight="1" x14ac:dyDescent="0.2">
      <c r="A91" s="758" t="s">
        <v>3029</v>
      </c>
      <c r="B91" s="224" t="s">
        <v>97</v>
      </c>
      <c r="C91" s="759" t="s">
        <v>5383</v>
      </c>
      <c r="D91" s="168">
        <v>9133.34</v>
      </c>
      <c r="E91" s="248">
        <v>6377</v>
      </c>
      <c r="F91" s="768">
        <v>41017</v>
      </c>
      <c r="G91" s="772" t="s">
        <v>3733</v>
      </c>
      <c r="H91" s="225" t="s">
        <v>1799</v>
      </c>
      <c r="I91" s="34"/>
      <c r="J91" s="225" t="s">
        <v>1799</v>
      </c>
      <c r="K91" s="34"/>
      <c r="L91" s="34"/>
      <c r="M91" s="225" t="s">
        <v>1799</v>
      </c>
      <c r="N91" s="225"/>
      <c r="O91" s="34"/>
      <c r="P91" s="36"/>
    </row>
    <row r="92" spans="1:16" s="142" customFormat="1" ht="29.25" customHeight="1" x14ac:dyDescent="0.2">
      <c r="A92" s="758"/>
      <c r="B92" s="224" t="s">
        <v>3596</v>
      </c>
      <c r="C92" s="759"/>
      <c r="D92" s="168">
        <v>2916</v>
      </c>
      <c r="E92" s="248">
        <v>6378</v>
      </c>
      <c r="F92" s="768"/>
      <c r="G92" s="772"/>
      <c r="H92" s="225" t="s">
        <v>1799</v>
      </c>
      <c r="I92" s="34"/>
      <c r="J92" s="225" t="s">
        <v>1799</v>
      </c>
      <c r="K92" s="34"/>
      <c r="L92" s="34"/>
      <c r="M92" s="225" t="s">
        <v>1799</v>
      </c>
      <c r="N92" s="225"/>
      <c r="O92" s="34"/>
      <c r="P92" s="36"/>
    </row>
    <row r="93" spans="1:16" s="142" customFormat="1" ht="29.25" customHeight="1" x14ac:dyDescent="0.2">
      <c r="A93" s="758"/>
      <c r="B93" s="224" t="s">
        <v>3597</v>
      </c>
      <c r="C93" s="759"/>
      <c r="D93" s="168">
        <v>8104</v>
      </c>
      <c r="E93" s="248">
        <v>6379</v>
      </c>
      <c r="F93" s="768"/>
      <c r="G93" s="772"/>
      <c r="H93" s="225" t="s">
        <v>1799</v>
      </c>
      <c r="I93" s="34"/>
      <c r="J93" s="225" t="s">
        <v>1799</v>
      </c>
      <c r="K93" s="34"/>
      <c r="L93" s="34"/>
      <c r="M93" s="225" t="s">
        <v>1799</v>
      </c>
      <c r="N93" s="225"/>
      <c r="O93" s="34"/>
      <c r="P93" s="36"/>
    </row>
    <row r="94" spans="1:16" s="142" customFormat="1" ht="29.25" customHeight="1" x14ac:dyDescent="0.2">
      <c r="A94" s="758"/>
      <c r="B94" s="224" t="s">
        <v>3598</v>
      </c>
      <c r="C94" s="759"/>
      <c r="D94" s="168">
        <v>6743.44</v>
      </c>
      <c r="E94" s="248">
        <v>6380</v>
      </c>
      <c r="F94" s="768"/>
      <c r="G94" s="772"/>
      <c r="H94" s="225" t="s">
        <v>1799</v>
      </c>
      <c r="I94" s="34"/>
      <c r="J94" s="225" t="s">
        <v>1799</v>
      </c>
      <c r="K94" s="34"/>
      <c r="L94" s="34"/>
      <c r="M94" s="225" t="s">
        <v>1799</v>
      </c>
      <c r="N94" s="225"/>
      <c r="O94" s="34"/>
      <c r="P94" s="36"/>
    </row>
    <row r="95" spans="1:16" s="142" customFormat="1" ht="44.25" customHeight="1" x14ac:dyDescent="0.2">
      <c r="A95" s="226" t="s">
        <v>3030</v>
      </c>
      <c r="B95" s="224" t="s">
        <v>3599</v>
      </c>
      <c r="C95" s="224" t="s">
        <v>5384</v>
      </c>
      <c r="D95" s="168">
        <v>10200</v>
      </c>
      <c r="E95" s="247" t="s">
        <v>38</v>
      </c>
      <c r="F95" s="227">
        <v>41016</v>
      </c>
      <c r="G95" s="224" t="s">
        <v>3734</v>
      </c>
      <c r="H95" s="225" t="s">
        <v>1799</v>
      </c>
      <c r="I95" s="34"/>
      <c r="J95" s="225" t="s">
        <v>1799</v>
      </c>
      <c r="K95" s="34"/>
      <c r="L95" s="34"/>
      <c r="M95" s="225" t="s">
        <v>1799</v>
      </c>
      <c r="N95" s="225"/>
      <c r="O95" s="34"/>
      <c r="P95" s="36"/>
    </row>
    <row r="96" spans="1:16" s="142" customFormat="1" ht="54" customHeight="1" x14ac:dyDescent="0.2">
      <c r="A96" s="758" t="s">
        <v>3031</v>
      </c>
      <c r="B96" s="224" t="s">
        <v>303</v>
      </c>
      <c r="C96" s="759" t="s">
        <v>5385</v>
      </c>
      <c r="D96" s="168">
        <v>10000</v>
      </c>
      <c r="E96" s="248">
        <v>6392</v>
      </c>
      <c r="F96" s="227">
        <v>41040</v>
      </c>
      <c r="G96" s="759" t="s">
        <v>3735</v>
      </c>
      <c r="H96" s="225" t="s">
        <v>1799</v>
      </c>
      <c r="I96" s="34"/>
      <c r="J96" s="225" t="s">
        <v>1799</v>
      </c>
      <c r="K96" s="34"/>
      <c r="L96" s="34"/>
      <c r="M96" s="225" t="s">
        <v>1799</v>
      </c>
      <c r="N96" s="225"/>
      <c r="O96" s="34"/>
      <c r="P96" s="36"/>
    </row>
    <row r="97" spans="1:16" s="142" customFormat="1" ht="54" customHeight="1" x14ac:dyDescent="0.2">
      <c r="A97" s="758"/>
      <c r="B97" s="224" t="s">
        <v>3600</v>
      </c>
      <c r="C97" s="759"/>
      <c r="D97" s="168">
        <v>17100</v>
      </c>
      <c r="E97" s="248">
        <v>6394</v>
      </c>
      <c r="F97" s="227">
        <v>41045</v>
      </c>
      <c r="G97" s="759"/>
      <c r="H97" s="225" t="s">
        <v>1799</v>
      </c>
      <c r="I97" s="34"/>
      <c r="J97" s="225" t="s">
        <v>1799</v>
      </c>
      <c r="K97" s="34"/>
      <c r="L97" s="34"/>
      <c r="M97" s="225" t="s">
        <v>1799</v>
      </c>
      <c r="N97" s="225"/>
      <c r="O97" s="34"/>
      <c r="P97" s="36"/>
    </row>
    <row r="98" spans="1:16" s="142" customFormat="1" ht="28.5" customHeight="1" x14ac:dyDescent="0.2">
      <c r="A98" s="758" t="s">
        <v>3032</v>
      </c>
      <c r="B98" s="224" t="s">
        <v>3601</v>
      </c>
      <c r="C98" s="759" t="s">
        <v>5386</v>
      </c>
      <c r="D98" s="168">
        <v>1360</v>
      </c>
      <c r="E98" s="248">
        <v>6407</v>
      </c>
      <c r="F98" s="768">
        <v>41059</v>
      </c>
      <c r="G98" s="772" t="s">
        <v>3736</v>
      </c>
      <c r="H98" s="225" t="s">
        <v>1799</v>
      </c>
      <c r="I98" s="34"/>
      <c r="J98" s="225" t="s">
        <v>1799</v>
      </c>
      <c r="K98" s="34"/>
      <c r="L98" s="34"/>
      <c r="M98" s="225" t="s">
        <v>1799</v>
      </c>
      <c r="N98" s="225"/>
      <c r="O98" s="34"/>
      <c r="P98" s="36"/>
    </row>
    <row r="99" spans="1:16" s="142" customFormat="1" ht="28.5" customHeight="1" x14ac:dyDescent="0.2">
      <c r="A99" s="758"/>
      <c r="B99" s="224" t="s">
        <v>3602</v>
      </c>
      <c r="C99" s="759"/>
      <c r="D99" s="168">
        <v>678</v>
      </c>
      <c r="E99" s="248">
        <v>6408</v>
      </c>
      <c r="F99" s="768"/>
      <c r="G99" s="772"/>
      <c r="H99" s="225" t="s">
        <v>1799</v>
      </c>
      <c r="I99" s="34"/>
      <c r="J99" s="225" t="s">
        <v>1799</v>
      </c>
      <c r="K99" s="34"/>
      <c r="L99" s="34"/>
      <c r="M99" s="225" t="s">
        <v>1799</v>
      </c>
      <c r="N99" s="225"/>
      <c r="O99" s="34"/>
      <c r="P99" s="36"/>
    </row>
    <row r="100" spans="1:16" s="142" customFormat="1" ht="28.5" customHeight="1" x14ac:dyDescent="0.2">
      <c r="A100" s="758"/>
      <c r="B100" s="224" t="s">
        <v>3603</v>
      </c>
      <c r="C100" s="759"/>
      <c r="D100" s="168">
        <v>800</v>
      </c>
      <c r="E100" s="248">
        <v>6409</v>
      </c>
      <c r="F100" s="768"/>
      <c r="G100" s="772"/>
      <c r="H100" s="225" t="s">
        <v>1799</v>
      </c>
      <c r="I100" s="34"/>
      <c r="J100" s="225" t="s">
        <v>1799</v>
      </c>
      <c r="K100" s="34"/>
      <c r="L100" s="34"/>
      <c r="M100" s="225" t="s">
        <v>1799</v>
      </c>
      <c r="N100" s="225"/>
      <c r="O100" s="34"/>
      <c r="P100" s="36"/>
    </row>
    <row r="101" spans="1:16" s="142" customFormat="1" ht="28.5" customHeight="1" x14ac:dyDescent="0.2">
      <c r="A101" s="758"/>
      <c r="B101" s="224" t="s">
        <v>3604</v>
      </c>
      <c r="C101" s="759"/>
      <c r="D101" s="168">
        <v>1100</v>
      </c>
      <c r="E101" s="248">
        <v>6410</v>
      </c>
      <c r="F101" s="768"/>
      <c r="G101" s="772"/>
      <c r="H101" s="225" t="s">
        <v>1799</v>
      </c>
      <c r="I101" s="34"/>
      <c r="J101" s="225" t="s">
        <v>1799</v>
      </c>
      <c r="K101" s="34"/>
      <c r="L101" s="34"/>
      <c r="M101" s="225" t="s">
        <v>1799</v>
      </c>
      <c r="N101" s="225"/>
      <c r="O101" s="34"/>
      <c r="P101" s="36"/>
    </row>
    <row r="102" spans="1:16" s="142" customFormat="1" ht="28.5" customHeight="1" x14ac:dyDescent="0.2">
      <c r="A102" s="758"/>
      <c r="B102" s="224" t="s">
        <v>3605</v>
      </c>
      <c r="C102" s="759"/>
      <c r="D102" s="168">
        <v>375</v>
      </c>
      <c r="E102" s="248">
        <v>6411</v>
      </c>
      <c r="F102" s="768"/>
      <c r="G102" s="772"/>
      <c r="H102" s="225" t="s">
        <v>1799</v>
      </c>
      <c r="I102" s="34"/>
      <c r="J102" s="225" t="s">
        <v>1799</v>
      </c>
      <c r="K102" s="34"/>
      <c r="L102" s="34"/>
      <c r="M102" s="225" t="s">
        <v>1799</v>
      </c>
      <c r="N102" s="225"/>
      <c r="O102" s="34"/>
      <c r="P102" s="36"/>
    </row>
    <row r="103" spans="1:16" s="142" customFormat="1" ht="28.5" customHeight="1" x14ac:dyDescent="0.2">
      <c r="A103" s="758"/>
      <c r="B103" s="224" t="s">
        <v>3606</v>
      </c>
      <c r="C103" s="759"/>
      <c r="D103" s="168">
        <v>250</v>
      </c>
      <c r="E103" s="248">
        <v>6412</v>
      </c>
      <c r="F103" s="768"/>
      <c r="G103" s="772"/>
      <c r="H103" s="225" t="s">
        <v>1799</v>
      </c>
      <c r="I103" s="34"/>
      <c r="J103" s="225" t="s">
        <v>1799</v>
      </c>
      <c r="K103" s="34"/>
      <c r="L103" s="34"/>
      <c r="M103" s="225" t="s">
        <v>1799</v>
      </c>
      <c r="N103" s="225"/>
      <c r="O103" s="34"/>
      <c r="P103" s="36"/>
    </row>
    <row r="104" spans="1:16" s="142" customFormat="1" ht="28.5" customHeight="1" x14ac:dyDescent="0.2">
      <c r="A104" s="758"/>
      <c r="B104" s="224" t="s">
        <v>3607</v>
      </c>
      <c r="C104" s="759"/>
      <c r="D104" s="168">
        <v>630</v>
      </c>
      <c r="E104" s="248">
        <v>6413</v>
      </c>
      <c r="F104" s="768"/>
      <c r="G104" s="772"/>
      <c r="H104" s="225" t="s">
        <v>1799</v>
      </c>
      <c r="I104" s="34"/>
      <c r="J104" s="225" t="s">
        <v>1799</v>
      </c>
      <c r="K104" s="34"/>
      <c r="L104" s="34"/>
      <c r="M104" s="225" t="s">
        <v>1799</v>
      </c>
      <c r="N104" s="225"/>
      <c r="O104" s="34"/>
      <c r="P104" s="36"/>
    </row>
    <row r="105" spans="1:16" s="142" customFormat="1" ht="28.5" customHeight="1" x14ac:dyDescent="0.2">
      <c r="A105" s="758"/>
      <c r="B105" s="224" t="s">
        <v>3608</v>
      </c>
      <c r="C105" s="759"/>
      <c r="D105" s="168">
        <v>250</v>
      </c>
      <c r="E105" s="248">
        <v>6414</v>
      </c>
      <c r="F105" s="768"/>
      <c r="G105" s="772"/>
      <c r="H105" s="225" t="s">
        <v>1799</v>
      </c>
      <c r="I105" s="34"/>
      <c r="J105" s="225" t="s">
        <v>1799</v>
      </c>
      <c r="K105" s="34"/>
      <c r="L105" s="34"/>
      <c r="M105" s="225" t="s">
        <v>1799</v>
      </c>
      <c r="N105" s="225"/>
      <c r="O105" s="34"/>
      <c r="P105" s="36"/>
    </row>
    <row r="106" spans="1:16" s="142" customFormat="1" ht="28.5" customHeight="1" x14ac:dyDescent="0.2">
      <c r="A106" s="758"/>
      <c r="B106" s="224" t="s">
        <v>3609</v>
      </c>
      <c r="C106" s="759"/>
      <c r="D106" s="168">
        <v>450</v>
      </c>
      <c r="E106" s="248">
        <v>6415</v>
      </c>
      <c r="F106" s="768"/>
      <c r="G106" s="772"/>
      <c r="H106" s="225" t="s">
        <v>1799</v>
      </c>
      <c r="I106" s="34"/>
      <c r="J106" s="225" t="s">
        <v>1799</v>
      </c>
      <c r="K106" s="34"/>
      <c r="L106" s="34"/>
      <c r="M106" s="225" t="s">
        <v>1799</v>
      </c>
      <c r="N106" s="225"/>
      <c r="O106" s="34"/>
      <c r="P106" s="36"/>
    </row>
    <row r="107" spans="1:16" s="142" customFormat="1" ht="28.5" customHeight="1" x14ac:dyDescent="0.2">
      <c r="A107" s="758"/>
      <c r="B107" s="224" t="s">
        <v>3610</v>
      </c>
      <c r="C107" s="759"/>
      <c r="D107" s="168">
        <v>250</v>
      </c>
      <c r="E107" s="248">
        <v>6416</v>
      </c>
      <c r="F107" s="768"/>
      <c r="G107" s="772"/>
      <c r="H107" s="225" t="s">
        <v>1799</v>
      </c>
      <c r="I107" s="34"/>
      <c r="J107" s="225" t="s">
        <v>1799</v>
      </c>
      <c r="K107" s="34"/>
      <c r="L107" s="34"/>
      <c r="M107" s="225" t="s">
        <v>1799</v>
      </c>
      <c r="N107" s="225"/>
      <c r="O107" s="34"/>
      <c r="P107" s="36"/>
    </row>
    <row r="108" spans="1:16" s="142" customFormat="1" ht="28.5" customHeight="1" x14ac:dyDescent="0.2">
      <c r="A108" s="758"/>
      <c r="B108" s="224" t="s">
        <v>3611</v>
      </c>
      <c r="C108" s="759"/>
      <c r="D108" s="168">
        <v>400</v>
      </c>
      <c r="E108" s="248">
        <v>6417</v>
      </c>
      <c r="F108" s="768"/>
      <c r="G108" s="772"/>
      <c r="H108" s="225" t="s">
        <v>1799</v>
      </c>
      <c r="I108" s="34"/>
      <c r="J108" s="225" t="s">
        <v>1799</v>
      </c>
      <c r="K108" s="34"/>
      <c r="L108" s="34"/>
      <c r="M108" s="225" t="s">
        <v>1799</v>
      </c>
      <c r="N108" s="225"/>
      <c r="O108" s="34"/>
      <c r="P108" s="36"/>
    </row>
    <row r="109" spans="1:16" s="142" customFormat="1" ht="28.5" customHeight="1" x14ac:dyDescent="0.2">
      <c r="A109" s="758"/>
      <c r="B109" s="224" t="s">
        <v>3612</v>
      </c>
      <c r="C109" s="759"/>
      <c r="D109" s="168">
        <v>880</v>
      </c>
      <c r="E109" s="248">
        <v>6418</v>
      </c>
      <c r="F109" s="768"/>
      <c r="G109" s="772"/>
      <c r="H109" s="225" t="s">
        <v>1799</v>
      </c>
      <c r="I109" s="34"/>
      <c r="J109" s="225" t="s">
        <v>1799</v>
      </c>
      <c r="K109" s="34"/>
      <c r="L109" s="34"/>
      <c r="M109" s="225" t="s">
        <v>1799</v>
      </c>
      <c r="N109" s="225"/>
      <c r="O109" s="34"/>
      <c r="P109" s="36"/>
    </row>
    <row r="110" spans="1:16" s="142" customFormat="1" ht="28.5" customHeight="1" x14ac:dyDescent="0.2">
      <c r="A110" s="758"/>
      <c r="B110" s="224" t="s">
        <v>3613</v>
      </c>
      <c r="C110" s="759"/>
      <c r="D110" s="168">
        <v>300</v>
      </c>
      <c r="E110" s="248">
        <v>6419</v>
      </c>
      <c r="F110" s="768"/>
      <c r="G110" s="772"/>
      <c r="H110" s="225" t="s">
        <v>1799</v>
      </c>
      <c r="I110" s="34"/>
      <c r="J110" s="225" t="s">
        <v>1799</v>
      </c>
      <c r="K110" s="34"/>
      <c r="L110" s="34"/>
      <c r="M110" s="225" t="s">
        <v>1799</v>
      </c>
      <c r="N110" s="225"/>
      <c r="O110" s="34"/>
      <c r="P110" s="36"/>
    </row>
    <row r="111" spans="1:16" s="142" customFormat="1" ht="28.5" customHeight="1" x14ac:dyDescent="0.2">
      <c r="A111" s="758"/>
      <c r="B111" s="224" t="s">
        <v>518</v>
      </c>
      <c r="C111" s="759"/>
      <c r="D111" s="168">
        <v>5000</v>
      </c>
      <c r="E111" s="248">
        <v>6420</v>
      </c>
      <c r="F111" s="768"/>
      <c r="G111" s="772"/>
      <c r="H111" s="225" t="s">
        <v>1799</v>
      </c>
      <c r="I111" s="34"/>
      <c r="J111" s="225" t="s">
        <v>1799</v>
      </c>
      <c r="K111" s="34"/>
      <c r="L111" s="34"/>
      <c r="M111" s="225" t="s">
        <v>1799</v>
      </c>
      <c r="N111" s="225"/>
      <c r="O111" s="34"/>
      <c r="P111" s="36"/>
    </row>
    <row r="112" spans="1:16" s="142" customFormat="1" ht="28.5" customHeight="1" x14ac:dyDescent="0.2">
      <c r="A112" s="758"/>
      <c r="B112" s="224" t="s">
        <v>3614</v>
      </c>
      <c r="C112" s="759"/>
      <c r="D112" s="168">
        <v>5000</v>
      </c>
      <c r="E112" s="248">
        <v>6421</v>
      </c>
      <c r="F112" s="768"/>
      <c r="G112" s="772"/>
      <c r="H112" s="225" t="s">
        <v>1799</v>
      </c>
      <c r="I112" s="34"/>
      <c r="J112" s="225" t="s">
        <v>1799</v>
      </c>
      <c r="K112" s="34"/>
      <c r="L112" s="34"/>
      <c r="M112" s="225" t="s">
        <v>1799</v>
      </c>
      <c r="N112" s="225"/>
      <c r="O112" s="34"/>
      <c r="P112" s="36"/>
    </row>
    <row r="113" spans="1:16" s="142" customFormat="1" ht="28.5" customHeight="1" x14ac:dyDescent="0.2">
      <c r="A113" s="758"/>
      <c r="B113" s="224" t="s">
        <v>3615</v>
      </c>
      <c r="C113" s="759"/>
      <c r="D113" s="168">
        <v>3750</v>
      </c>
      <c r="E113" s="248">
        <v>6422</v>
      </c>
      <c r="F113" s="768"/>
      <c r="G113" s="772"/>
      <c r="H113" s="225" t="s">
        <v>1799</v>
      </c>
      <c r="I113" s="34"/>
      <c r="J113" s="225" t="s">
        <v>1799</v>
      </c>
      <c r="K113" s="34"/>
      <c r="L113" s="34"/>
      <c r="M113" s="225" t="s">
        <v>1799</v>
      </c>
      <c r="N113" s="225"/>
      <c r="O113" s="34"/>
      <c r="P113" s="36"/>
    </row>
    <row r="114" spans="1:16" s="142" customFormat="1" ht="28.5" customHeight="1" x14ac:dyDescent="0.2">
      <c r="A114" s="758"/>
      <c r="B114" s="224" t="s">
        <v>3616</v>
      </c>
      <c r="C114" s="759"/>
      <c r="D114" s="168">
        <v>3750</v>
      </c>
      <c r="E114" s="248">
        <v>6423</v>
      </c>
      <c r="F114" s="768"/>
      <c r="G114" s="772"/>
      <c r="H114" s="225" t="s">
        <v>1799</v>
      </c>
      <c r="I114" s="34"/>
      <c r="J114" s="225" t="s">
        <v>1799</v>
      </c>
      <c r="K114" s="34"/>
      <c r="L114" s="34"/>
      <c r="M114" s="225" t="s">
        <v>1799</v>
      </c>
      <c r="N114" s="225"/>
      <c r="O114" s="34"/>
      <c r="P114" s="36"/>
    </row>
    <row r="115" spans="1:16" s="142" customFormat="1" ht="28.5" customHeight="1" x14ac:dyDescent="0.2">
      <c r="A115" s="758"/>
      <c r="B115" s="224" t="s">
        <v>3617</v>
      </c>
      <c r="C115" s="759"/>
      <c r="D115" s="168">
        <v>255</v>
      </c>
      <c r="E115" s="248">
        <v>6424</v>
      </c>
      <c r="F115" s="768"/>
      <c r="G115" s="772"/>
      <c r="H115" s="225" t="s">
        <v>1799</v>
      </c>
      <c r="I115" s="34"/>
      <c r="J115" s="225" t="s">
        <v>1799</v>
      </c>
      <c r="K115" s="34"/>
      <c r="L115" s="34"/>
      <c r="M115" s="225" t="s">
        <v>1799</v>
      </c>
      <c r="N115" s="225"/>
      <c r="O115" s="34"/>
      <c r="P115" s="36"/>
    </row>
    <row r="116" spans="1:16" s="142" customFormat="1" ht="28.5" customHeight="1" x14ac:dyDescent="0.2">
      <c r="A116" s="758"/>
      <c r="B116" s="224" t="s">
        <v>3618</v>
      </c>
      <c r="C116" s="759"/>
      <c r="D116" s="168">
        <v>200</v>
      </c>
      <c r="E116" s="248">
        <v>6425</v>
      </c>
      <c r="F116" s="768"/>
      <c r="G116" s="772"/>
      <c r="H116" s="225" t="s">
        <v>1799</v>
      </c>
      <c r="I116" s="34"/>
      <c r="J116" s="225" t="s">
        <v>1799</v>
      </c>
      <c r="K116" s="34"/>
      <c r="L116" s="34"/>
      <c r="M116" s="225" t="s">
        <v>1799</v>
      </c>
      <c r="N116" s="225"/>
      <c r="O116" s="34"/>
      <c r="P116" s="36"/>
    </row>
    <row r="117" spans="1:16" s="142" customFormat="1" ht="28.5" customHeight="1" x14ac:dyDescent="0.2">
      <c r="A117" s="758"/>
      <c r="B117" s="224" t="s">
        <v>3619</v>
      </c>
      <c r="C117" s="759"/>
      <c r="D117" s="168">
        <v>200</v>
      </c>
      <c r="E117" s="248">
        <v>6426</v>
      </c>
      <c r="F117" s="768"/>
      <c r="G117" s="772"/>
      <c r="H117" s="225" t="s">
        <v>1799</v>
      </c>
      <c r="I117" s="34"/>
      <c r="J117" s="225" t="s">
        <v>1799</v>
      </c>
      <c r="K117" s="34"/>
      <c r="L117" s="34"/>
      <c r="M117" s="225" t="s">
        <v>1799</v>
      </c>
      <c r="N117" s="225"/>
      <c r="O117" s="34"/>
      <c r="P117" s="36"/>
    </row>
    <row r="118" spans="1:16" s="142" customFormat="1" ht="28.5" customHeight="1" x14ac:dyDescent="0.2">
      <c r="A118" s="758"/>
      <c r="B118" s="224" t="s">
        <v>823</v>
      </c>
      <c r="C118" s="759"/>
      <c r="D118" s="168">
        <v>1250</v>
      </c>
      <c r="E118" s="248">
        <v>6427</v>
      </c>
      <c r="F118" s="768"/>
      <c r="G118" s="772"/>
      <c r="H118" s="225" t="s">
        <v>1799</v>
      </c>
      <c r="I118" s="34"/>
      <c r="J118" s="225" t="s">
        <v>1799</v>
      </c>
      <c r="K118" s="34"/>
      <c r="L118" s="34"/>
      <c r="M118" s="225" t="s">
        <v>1799</v>
      </c>
      <c r="N118" s="225"/>
      <c r="O118" s="34"/>
      <c r="P118" s="36"/>
    </row>
    <row r="119" spans="1:16" s="142" customFormat="1" ht="28.5" customHeight="1" x14ac:dyDescent="0.2">
      <c r="A119" s="758"/>
      <c r="B119" s="224" t="s">
        <v>3620</v>
      </c>
      <c r="C119" s="759"/>
      <c r="D119" s="168">
        <v>1250</v>
      </c>
      <c r="E119" s="248">
        <v>6428</v>
      </c>
      <c r="F119" s="768"/>
      <c r="G119" s="772"/>
      <c r="H119" s="225" t="s">
        <v>1799</v>
      </c>
      <c r="I119" s="34"/>
      <c r="J119" s="225" t="s">
        <v>1799</v>
      </c>
      <c r="K119" s="34"/>
      <c r="L119" s="34"/>
      <c r="M119" s="225" t="s">
        <v>1799</v>
      </c>
      <c r="N119" s="225"/>
      <c r="O119" s="34"/>
      <c r="P119" s="36"/>
    </row>
    <row r="120" spans="1:16" s="142" customFormat="1" ht="28.5" customHeight="1" x14ac:dyDescent="0.2">
      <c r="A120" s="758"/>
      <c r="B120" s="224" t="s">
        <v>3621</v>
      </c>
      <c r="C120" s="759"/>
      <c r="D120" s="168">
        <v>4000</v>
      </c>
      <c r="E120" s="248">
        <v>6429</v>
      </c>
      <c r="F120" s="768"/>
      <c r="G120" s="772"/>
      <c r="H120" s="225" t="s">
        <v>1799</v>
      </c>
      <c r="I120" s="34"/>
      <c r="J120" s="225" t="s">
        <v>1799</v>
      </c>
      <c r="K120" s="34"/>
      <c r="L120" s="34"/>
      <c r="M120" s="225" t="s">
        <v>1799</v>
      </c>
      <c r="N120" s="225"/>
      <c r="O120" s="34"/>
      <c r="P120" s="36"/>
    </row>
    <row r="121" spans="1:16" s="142" customFormat="1" ht="28.5" customHeight="1" x14ac:dyDescent="0.2">
      <c r="A121" s="758"/>
      <c r="B121" s="224" t="s">
        <v>1374</v>
      </c>
      <c r="C121" s="759"/>
      <c r="D121" s="168">
        <v>1250</v>
      </c>
      <c r="E121" s="248">
        <v>6430</v>
      </c>
      <c r="F121" s="768"/>
      <c r="G121" s="772"/>
      <c r="H121" s="225" t="s">
        <v>1799</v>
      </c>
      <c r="I121" s="34"/>
      <c r="J121" s="225" t="s">
        <v>1799</v>
      </c>
      <c r="K121" s="34"/>
      <c r="L121" s="34"/>
      <c r="M121" s="225" t="s">
        <v>1799</v>
      </c>
      <c r="N121" s="225"/>
      <c r="O121" s="34"/>
      <c r="P121" s="36"/>
    </row>
    <row r="122" spans="1:16" s="142" customFormat="1" ht="28.5" customHeight="1" x14ac:dyDescent="0.2">
      <c r="A122" s="758"/>
      <c r="B122" s="224" t="s">
        <v>824</v>
      </c>
      <c r="C122" s="759"/>
      <c r="D122" s="168">
        <v>1250</v>
      </c>
      <c r="E122" s="248">
        <v>6431</v>
      </c>
      <c r="F122" s="768"/>
      <c r="G122" s="772"/>
      <c r="H122" s="225" t="s">
        <v>1799</v>
      </c>
      <c r="I122" s="34"/>
      <c r="J122" s="225" t="s">
        <v>1799</v>
      </c>
      <c r="K122" s="34"/>
      <c r="L122" s="34"/>
      <c r="M122" s="225" t="s">
        <v>1799</v>
      </c>
      <c r="N122" s="225"/>
      <c r="O122" s="34"/>
      <c r="P122" s="36"/>
    </row>
    <row r="123" spans="1:16" s="142" customFormat="1" ht="28.5" customHeight="1" x14ac:dyDescent="0.2">
      <c r="A123" s="758"/>
      <c r="B123" s="224" t="s">
        <v>3622</v>
      </c>
      <c r="C123" s="759"/>
      <c r="D123" s="168">
        <v>902</v>
      </c>
      <c r="E123" s="248">
        <v>6432</v>
      </c>
      <c r="F123" s="768"/>
      <c r="G123" s="772"/>
      <c r="H123" s="225" t="s">
        <v>1799</v>
      </c>
      <c r="I123" s="34"/>
      <c r="J123" s="225" t="s">
        <v>1799</v>
      </c>
      <c r="K123" s="34"/>
      <c r="L123" s="34"/>
      <c r="M123" s="225" t="s">
        <v>1799</v>
      </c>
      <c r="N123" s="225"/>
      <c r="O123" s="34"/>
      <c r="P123" s="36"/>
    </row>
    <row r="124" spans="1:16" s="142" customFormat="1" ht="47.25" customHeight="1" x14ac:dyDescent="0.2">
      <c r="A124" s="226" t="s">
        <v>3033</v>
      </c>
      <c r="B124" s="224" t="s">
        <v>1485</v>
      </c>
      <c r="C124" s="224" t="s">
        <v>5387</v>
      </c>
      <c r="D124" s="168">
        <v>1875</v>
      </c>
      <c r="E124" s="248">
        <v>6339</v>
      </c>
      <c r="F124" s="227">
        <v>40990</v>
      </c>
      <c r="G124" s="224" t="s">
        <v>3737</v>
      </c>
      <c r="H124" s="225" t="s">
        <v>1799</v>
      </c>
      <c r="I124" s="34"/>
      <c r="J124" s="225" t="s">
        <v>1799</v>
      </c>
      <c r="K124" s="34"/>
      <c r="L124" s="34"/>
      <c r="M124" s="225" t="s">
        <v>1799</v>
      </c>
      <c r="N124" s="225"/>
      <c r="O124" s="34"/>
      <c r="P124" s="36"/>
    </row>
    <row r="125" spans="1:16" s="142" customFormat="1" ht="47.25" customHeight="1" x14ac:dyDescent="0.2">
      <c r="A125" s="758" t="s">
        <v>3034</v>
      </c>
      <c r="B125" s="224" t="s">
        <v>3623</v>
      </c>
      <c r="C125" s="759" t="s">
        <v>5388</v>
      </c>
      <c r="D125" s="168">
        <v>250</v>
      </c>
      <c r="E125" s="248">
        <v>6362</v>
      </c>
      <c r="F125" s="768">
        <v>40991</v>
      </c>
      <c r="G125" s="759" t="s">
        <v>3738</v>
      </c>
      <c r="H125" s="225" t="s">
        <v>1799</v>
      </c>
      <c r="I125" s="34"/>
      <c r="J125" s="225" t="s">
        <v>1799</v>
      </c>
      <c r="K125" s="34"/>
      <c r="L125" s="34"/>
      <c r="M125" s="225" t="s">
        <v>1799</v>
      </c>
      <c r="N125" s="225"/>
      <c r="O125" s="34"/>
      <c r="P125" s="36"/>
    </row>
    <row r="126" spans="1:16" s="142" customFormat="1" ht="47.25" customHeight="1" x14ac:dyDescent="0.2">
      <c r="A126" s="758"/>
      <c r="B126" s="224" t="s">
        <v>3624</v>
      </c>
      <c r="C126" s="759"/>
      <c r="D126" s="168">
        <v>685</v>
      </c>
      <c r="E126" s="248">
        <v>6361</v>
      </c>
      <c r="F126" s="768"/>
      <c r="G126" s="759"/>
      <c r="H126" s="225" t="s">
        <v>1799</v>
      </c>
      <c r="I126" s="34"/>
      <c r="J126" s="225" t="s">
        <v>1799</v>
      </c>
      <c r="K126" s="34"/>
      <c r="L126" s="34"/>
      <c r="M126" s="225" t="s">
        <v>1799</v>
      </c>
      <c r="N126" s="225"/>
      <c r="O126" s="34"/>
      <c r="P126" s="36"/>
    </row>
    <row r="127" spans="1:16" s="142" customFormat="1" ht="47.25" customHeight="1" x14ac:dyDescent="0.2">
      <c r="A127" s="758" t="s">
        <v>3035</v>
      </c>
      <c r="B127" s="224" t="s">
        <v>3625</v>
      </c>
      <c r="C127" s="759" t="s">
        <v>3874</v>
      </c>
      <c r="D127" s="168">
        <v>13673</v>
      </c>
      <c r="E127" s="248">
        <v>6372</v>
      </c>
      <c r="F127" s="779">
        <v>40991</v>
      </c>
      <c r="G127" s="759" t="s">
        <v>3739</v>
      </c>
      <c r="H127" s="225" t="s">
        <v>1799</v>
      </c>
      <c r="I127" s="34"/>
      <c r="J127" s="225" t="s">
        <v>1799</v>
      </c>
      <c r="K127" s="34"/>
      <c r="L127" s="34"/>
      <c r="M127" s="225" t="s">
        <v>1799</v>
      </c>
      <c r="N127" s="225"/>
      <c r="O127" s="34"/>
      <c r="P127" s="36"/>
    </row>
    <row r="128" spans="1:16" s="142" customFormat="1" ht="47.25" customHeight="1" x14ac:dyDescent="0.2">
      <c r="A128" s="758"/>
      <c r="B128" s="224" t="s">
        <v>3626</v>
      </c>
      <c r="C128" s="759"/>
      <c r="D128" s="168">
        <v>6600</v>
      </c>
      <c r="E128" s="248">
        <v>6371</v>
      </c>
      <c r="F128" s="779"/>
      <c r="G128" s="759"/>
      <c r="H128" s="225" t="s">
        <v>1799</v>
      </c>
      <c r="I128" s="34"/>
      <c r="J128" s="225" t="s">
        <v>1799</v>
      </c>
      <c r="K128" s="34"/>
      <c r="L128" s="34"/>
      <c r="M128" s="225" t="s">
        <v>1799</v>
      </c>
      <c r="N128" s="225"/>
      <c r="O128" s="34"/>
      <c r="P128" s="36"/>
    </row>
    <row r="129" spans="1:16" s="142" customFormat="1" ht="47.25" customHeight="1" x14ac:dyDescent="0.2">
      <c r="A129" s="758"/>
      <c r="B129" s="224" t="s">
        <v>3627</v>
      </c>
      <c r="C129" s="759"/>
      <c r="D129" s="168">
        <v>9900</v>
      </c>
      <c r="E129" s="248">
        <v>6370</v>
      </c>
      <c r="F129" s="779"/>
      <c r="G129" s="759"/>
      <c r="H129" s="225" t="s">
        <v>1799</v>
      </c>
      <c r="I129" s="34"/>
      <c r="J129" s="225" t="s">
        <v>1799</v>
      </c>
      <c r="K129" s="34"/>
      <c r="L129" s="34"/>
      <c r="M129" s="225" t="s">
        <v>1799</v>
      </c>
      <c r="N129" s="225"/>
      <c r="O129" s="34"/>
      <c r="P129" s="36"/>
    </row>
    <row r="130" spans="1:16" s="142" customFormat="1" ht="22.5" customHeight="1" x14ac:dyDescent="0.2">
      <c r="A130" s="758" t="s">
        <v>3036</v>
      </c>
      <c r="B130" s="224" t="s">
        <v>738</v>
      </c>
      <c r="C130" s="759" t="s">
        <v>3875</v>
      </c>
      <c r="D130" s="168">
        <v>260</v>
      </c>
      <c r="E130" s="248">
        <v>6363</v>
      </c>
      <c r="F130" s="768">
        <v>40991</v>
      </c>
      <c r="G130" s="759" t="s">
        <v>3740</v>
      </c>
      <c r="H130" s="225" t="s">
        <v>1799</v>
      </c>
      <c r="I130" s="34"/>
      <c r="J130" s="225" t="s">
        <v>1799</v>
      </c>
      <c r="K130" s="34"/>
      <c r="L130" s="34"/>
      <c r="M130" s="225" t="s">
        <v>1799</v>
      </c>
      <c r="N130" s="225"/>
      <c r="O130" s="34"/>
      <c r="P130" s="36"/>
    </row>
    <row r="131" spans="1:16" s="142" customFormat="1" ht="22.5" customHeight="1" x14ac:dyDescent="0.2">
      <c r="A131" s="758"/>
      <c r="B131" s="224" t="s">
        <v>3628</v>
      </c>
      <c r="C131" s="759"/>
      <c r="D131" s="168">
        <v>678</v>
      </c>
      <c r="E131" s="248">
        <v>6364</v>
      </c>
      <c r="F131" s="768"/>
      <c r="G131" s="759"/>
      <c r="H131" s="225" t="s">
        <v>1799</v>
      </c>
      <c r="I131" s="34"/>
      <c r="J131" s="225" t="s">
        <v>1799</v>
      </c>
      <c r="K131" s="34"/>
      <c r="L131" s="34"/>
      <c r="M131" s="225" t="s">
        <v>1799</v>
      </c>
      <c r="N131" s="225"/>
      <c r="O131" s="34"/>
      <c r="P131" s="36"/>
    </row>
    <row r="132" spans="1:16" s="142" customFormat="1" ht="22.5" customHeight="1" x14ac:dyDescent="0.2">
      <c r="A132" s="758"/>
      <c r="B132" s="224" t="s">
        <v>3629</v>
      </c>
      <c r="C132" s="759"/>
      <c r="D132" s="168">
        <v>379.8</v>
      </c>
      <c r="E132" s="248">
        <v>6365</v>
      </c>
      <c r="F132" s="768"/>
      <c r="G132" s="759"/>
      <c r="H132" s="225" t="s">
        <v>1799</v>
      </c>
      <c r="I132" s="34"/>
      <c r="J132" s="225" t="s">
        <v>1799</v>
      </c>
      <c r="K132" s="34"/>
      <c r="L132" s="34"/>
      <c r="M132" s="225" t="s">
        <v>1799</v>
      </c>
      <c r="N132" s="225"/>
      <c r="O132" s="34"/>
      <c r="P132" s="36"/>
    </row>
    <row r="133" spans="1:16" s="142" customFormat="1" ht="22.5" customHeight="1" x14ac:dyDescent="0.2">
      <c r="A133" s="758"/>
      <c r="B133" s="224" t="s">
        <v>3630</v>
      </c>
      <c r="C133" s="759"/>
      <c r="D133" s="168">
        <v>253.8</v>
      </c>
      <c r="E133" s="248">
        <v>6368</v>
      </c>
      <c r="F133" s="768"/>
      <c r="G133" s="759"/>
      <c r="H133" s="225" t="s">
        <v>1799</v>
      </c>
      <c r="I133" s="34"/>
      <c r="J133" s="225" t="s">
        <v>1799</v>
      </c>
      <c r="K133" s="34"/>
      <c r="L133" s="34"/>
      <c r="M133" s="225" t="s">
        <v>1799</v>
      </c>
      <c r="N133" s="225"/>
      <c r="O133" s="34"/>
      <c r="P133" s="36"/>
    </row>
    <row r="134" spans="1:16" s="142" customFormat="1" ht="22.5" customHeight="1" x14ac:dyDescent="0.2">
      <c r="A134" s="758"/>
      <c r="B134" s="224" t="s">
        <v>3631</v>
      </c>
      <c r="C134" s="759"/>
      <c r="D134" s="168">
        <v>67.8</v>
      </c>
      <c r="E134" s="248">
        <v>6366</v>
      </c>
      <c r="F134" s="768"/>
      <c r="G134" s="759"/>
      <c r="H134" s="225" t="s">
        <v>1799</v>
      </c>
      <c r="I134" s="34"/>
      <c r="J134" s="225" t="s">
        <v>1799</v>
      </c>
      <c r="K134" s="34"/>
      <c r="L134" s="34"/>
      <c r="M134" s="225" t="s">
        <v>1799</v>
      </c>
      <c r="N134" s="225"/>
      <c r="O134" s="34"/>
      <c r="P134" s="36"/>
    </row>
    <row r="135" spans="1:16" s="142" customFormat="1" ht="22.5" customHeight="1" x14ac:dyDescent="0.2">
      <c r="A135" s="758"/>
      <c r="B135" s="224" t="s">
        <v>3632</v>
      </c>
      <c r="C135" s="759"/>
      <c r="D135" s="168">
        <v>316.39999999999998</v>
      </c>
      <c r="E135" s="248">
        <v>6367</v>
      </c>
      <c r="F135" s="768"/>
      <c r="G135" s="759"/>
      <c r="H135" s="225" t="s">
        <v>1799</v>
      </c>
      <c r="I135" s="34"/>
      <c r="J135" s="225" t="s">
        <v>1799</v>
      </c>
      <c r="K135" s="34"/>
      <c r="L135" s="34"/>
      <c r="M135" s="225" t="s">
        <v>1799</v>
      </c>
      <c r="N135" s="225"/>
      <c r="O135" s="34"/>
      <c r="P135" s="36"/>
    </row>
    <row r="136" spans="1:16" s="142" customFormat="1" ht="22.5" customHeight="1" x14ac:dyDescent="0.2">
      <c r="A136" s="758"/>
      <c r="B136" s="224" t="s">
        <v>478</v>
      </c>
      <c r="C136" s="759"/>
      <c r="D136" s="168">
        <v>180</v>
      </c>
      <c r="E136" s="248">
        <v>6369</v>
      </c>
      <c r="F136" s="768"/>
      <c r="G136" s="759"/>
      <c r="H136" s="225" t="s">
        <v>1799</v>
      </c>
      <c r="I136" s="34"/>
      <c r="J136" s="225" t="s">
        <v>1799</v>
      </c>
      <c r="K136" s="34"/>
      <c r="L136" s="34"/>
      <c r="M136" s="225" t="s">
        <v>1799</v>
      </c>
      <c r="N136" s="225"/>
      <c r="O136" s="34"/>
      <c r="P136" s="36"/>
    </row>
    <row r="137" spans="1:16" s="142" customFormat="1" ht="35.25" customHeight="1" x14ac:dyDescent="0.2">
      <c r="A137" s="758" t="s">
        <v>3037</v>
      </c>
      <c r="B137" s="224" t="s">
        <v>3563</v>
      </c>
      <c r="C137" s="759" t="s">
        <v>3876</v>
      </c>
      <c r="D137" s="168">
        <v>334.93</v>
      </c>
      <c r="E137" s="248">
        <v>6359</v>
      </c>
      <c r="F137" s="768">
        <v>40991</v>
      </c>
      <c r="G137" s="759" t="s">
        <v>3741</v>
      </c>
      <c r="H137" s="225" t="s">
        <v>1799</v>
      </c>
      <c r="I137" s="34"/>
      <c r="J137" s="225" t="s">
        <v>1799</v>
      </c>
      <c r="K137" s="34"/>
      <c r="L137" s="34"/>
      <c r="M137" s="225" t="s">
        <v>1799</v>
      </c>
      <c r="N137" s="225"/>
      <c r="O137" s="34"/>
      <c r="P137" s="36"/>
    </row>
    <row r="138" spans="1:16" s="142" customFormat="1" ht="35.25" customHeight="1" x14ac:dyDescent="0.2">
      <c r="A138" s="758"/>
      <c r="B138" s="224" t="s">
        <v>1111</v>
      </c>
      <c r="C138" s="759"/>
      <c r="D138" s="168">
        <v>347.05</v>
      </c>
      <c r="E138" s="248">
        <v>6360</v>
      </c>
      <c r="F138" s="768"/>
      <c r="G138" s="759"/>
      <c r="H138" s="225" t="s">
        <v>1799</v>
      </c>
      <c r="I138" s="34"/>
      <c r="J138" s="225" t="s">
        <v>1799</v>
      </c>
      <c r="K138" s="34"/>
      <c r="L138" s="34"/>
      <c r="M138" s="225" t="s">
        <v>1799</v>
      </c>
      <c r="N138" s="225"/>
      <c r="O138" s="34"/>
      <c r="P138" s="36"/>
    </row>
    <row r="139" spans="1:16" s="142" customFormat="1" ht="35.25" customHeight="1" x14ac:dyDescent="0.2">
      <c r="A139" s="758" t="s">
        <v>3038</v>
      </c>
      <c r="B139" s="224" t="s">
        <v>442</v>
      </c>
      <c r="C139" s="759" t="s">
        <v>4869</v>
      </c>
      <c r="D139" s="168">
        <v>120</v>
      </c>
      <c r="E139" s="248">
        <v>6358</v>
      </c>
      <c r="F139" s="768">
        <v>40991</v>
      </c>
      <c r="G139" s="759" t="s">
        <v>3742</v>
      </c>
      <c r="H139" s="225" t="s">
        <v>1799</v>
      </c>
      <c r="I139" s="34"/>
      <c r="J139" s="225" t="s">
        <v>1799</v>
      </c>
      <c r="K139" s="34"/>
      <c r="L139" s="34"/>
      <c r="M139" s="225" t="s">
        <v>1799</v>
      </c>
      <c r="N139" s="225"/>
      <c r="O139" s="34"/>
      <c r="P139" s="36"/>
    </row>
    <row r="140" spans="1:16" s="142" customFormat="1" ht="35.25" customHeight="1" x14ac:dyDescent="0.2">
      <c r="A140" s="758"/>
      <c r="B140" s="224" t="s">
        <v>3563</v>
      </c>
      <c r="C140" s="759"/>
      <c r="D140" s="168">
        <v>169.5</v>
      </c>
      <c r="E140" s="248">
        <v>6357</v>
      </c>
      <c r="F140" s="768"/>
      <c r="G140" s="759"/>
      <c r="H140" s="225" t="s">
        <v>1799</v>
      </c>
      <c r="I140" s="34"/>
      <c r="J140" s="225" t="s">
        <v>1799</v>
      </c>
      <c r="K140" s="34"/>
      <c r="L140" s="34"/>
      <c r="M140" s="225" t="s">
        <v>1799</v>
      </c>
      <c r="N140" s="225"/>
      <c r="O140" s="34"/>
      <c r="P140" s="36"/>
    </row>
    <row r="141" spans="1:16" s="142" customFormat="1" ht="35.25" customHeight="1" x14ac:dyDescent="0.2">
      <c r="A141" s="226" t="s">
        <v>3039</v>
      </c>
      <c r="B141" s="224" t="s">
        <v>3633</v>
      </c>
      <c r="C141" s="224" t="s">
        <v>5389</v>
      </c>
      <c r="D141" s="168">
        <v>4816</v>
      </c>
      <c r="E141" s="248">
        <v>6391</v>
      </c>
      <c r="F141" s="227">
        <v>41040</v>
      </c>
      <c r="G141" s="224" t="s">
        <v>3743</v>
      </c>
      <c r="H141" s="225" t="s">
        <v>1799</v>
      </c>
      <c r="I141" s="34"/>
      <c r="J141" s="225" t="s">
        <v>1799</v>
      </c>
      <c r="K141" s="34"/>
      <c r="L141" s="34"/>
      <c r="M141" s="225" t="s">
        <v>1799</v>
      </c>
      <c r="N141" s="225"/>
      <c r="O141" s="34"/>
      <c r="P141" s="36"/>
    </row>
    <row r="142" spans="1:16" s="142" customFormat="1" ht="51" customHeight="1" x14ac:dyDescent="0.2">
      <c r="A142" s="226" t="s">
        <v>3040</v>
      </c>
      <c r="B142" s="224" t="s">
        <v>3634</v>
      </c>
      <c r="C142" s="224" t="s">
        <v>5390</v>
      </c>
      <c r="D142" s="168">
        <v>1450</v>
      </c>
      <c r="E142" s="248">
        <v>6375</v>
      </c>
      <c r="F142" s="227">
        <v>41012</v>
      </c>
      <c r="G142" s="224" t="s">
        <v>3744</v>
      </c>
      <c r="H142" s="225" t="s">
        <v>1799</v>
      </c>
      <c r="I142" s="34"/>
      <c r="J142" s="225" t="s">
        <v>1799</v>
      </c>
      <c r="K142" s="34"/>
      <c r="L142" s="34"/>
      <c r="M142" s="225" t="s">
        <v>1799</v>
      </c>
      <c r="N142" s="225"/>
      <c r="O142" s="34"/>
      <c r="P142" s="36"/>
    </row>
    <row r="143" spans="1:16" s="142" customFormat="1" ht="42" customHeight="1" x14ac:dyDescent="0.2">
      <c r="A143" s="226" t="s">
        <v>3041</v>
      </c>
      <c r="B143" s="224" t="s">
        <v>3635</v>
      </c>
      <c r="C143" s="224" t="s">
        <v>5391</v>
      </c>
      <c r="D143" s="168">
        <f>767.3+385.3</f>
        <v>1152.5999999999999</v>
      </c>
      <c r="E143" s="248">
        <v>6381</v>
      </c>
      <c r="F143" s="227">
        <v>41017</v>
      </c>
      <c r="G143" s="224" t="s">
        <v>3745</v>
      </c>
      <c r="H143" s="225" t="s">
        <v>1799</v>
      </c>
      <c r="I143" s="34"/>
      <c r="J143" s="225" t="s">
        <v>1799</v>
      </c>
      <c r="K143" s="34"/>
      <c r="L143" s="34"/>
      <c r="M143" s="225" t="s">
        <v>1799</v>
      </c>
      <c r="N143" s="225"/>
      <c r="O143" s="34"/>
      <c r="P143" s="36"/>
    </row>
    <row r="144" spans="1:16" s="142" customFormat="1" ht="42" customHeight="1" x14ac:dyDescent="0.2">
      <c r="A144" s="226" t="s">
        <v>3042</v>
      </c>
      <c r="B144" s="224" t="s">
        <v>98</v>
      </c>
      <c r="C144" s="224" t="s">
        <v>5392</v>
      </c>
      <c r="D144" s="168">
        <f>4639.38+413.98+571.99</f>
        <v>5625.35</v>
      </c>
      <c r="E144" s="248">
        <v>6406</v>
      </c>
      <c r="F144" s="227">
        <v>41054</v>
      </c>
      <c r="G144" s="224" t="s">
        <v>3746</v>
      </c>
      <c r="H144" s="225" t="s">
        <v>1799</v>
      </c>
      <c r="I144" s="34"/>
      <c r="J144" s="225" t="s">
        <v>1799</v>
      </c>
      <c r="K144" s="34"/>
      <c r="L144" s="34"/>
      <c r="M144" s="225" t="s">
        <v>1799</v>
      </c>
      <c r="N144" s="225"/>
      <c r="O144" s="34"/>
      <c r="P144" s="36"/>
    </row>
    <row r="145" spans="1:16" s="142" customFormat="1" ht="30.75" customHeight="1" x14ac:dyDescent="0.2">
      <c r="A145" s="758" t="s">
        <v>3043</v>
      </c>
      <c r="B145" s="224" t="s">
        <v>157</v>
      </c>
      <c r="C145" s="759" t="s">
        <v>5393</v>
      </c>
      <c r="D145" s="168">
        <v>735.99</v>
      </c>
      <c r="E145" s="248">
        <v>6399</v>
      </c>
      <c r="F145" s="768">
        <v>41047</v>
      </c>
      <c r="G145" s="759" t="s">
        <v>3747</v>
      </c>
      <c r="H145" s="225" t="s">
        <v>1799</v>
      </c>
      <c r="I145" s="34"/>
      <c r="J145" s="225" t="s">
        <v>1799</v>
      </c>
      <c r="K145" s="34"/>
      <c r="L145" s="34"/>
      <c r="M145" s="225" t="s">
        <v>1799</v>
      </c>
      <c r="N145" s="225"/>
      <c r="O145" s="34"/>
      <c r="P145" s="36"/>
    </row>
    <row r="146" spans="1:16" s="142" customFormat="1" ht="30.75" customHeight="1" x14ac:dyDescent="0.2">
      <c r="A146" s="758"/>
      <c r="B146" s="224" t="s">
        <v>153</v>
      </c>
      <c r="C146" s="759"/>
      <c r="D146" s="168">
        <v>1530.5</v>
      </c>
      <c r="E146" s="248">
        <v>6401</v>
      </c>
      <c r="F146" s="768"/>
      <c r="G146" s="759"/>
      <c r="H146" s="225" t="s">
        <v>1799</v>
      </c>
      <c r="I146" s="34"/>
      <c r="J146" s="225" t="s">
        <v>1799</v>
      </c>
      <c r="K146" s="34"/>
      <c r="L146" s="34"/>
      <c r="M146" s="225" t="s">
        <v>1799</v>
      </c>
      <c r="N146" s="225"/>
      <c r="O146" s="34"/>
      <c r="P146" s="36"/>
    </row>
    <row r="147" spans="1:16" s="142" customFormat="1" ht="30.75" customHeight="1" x14ac:dyDescent="0.2">
      <c r="A147" s="758"/>
      <c r="B147" s="224" t="s">
        <v>793</v>
      </c>
      <c r="C147" s="759"/>
      <c r="D147" s="168">
        <v>1189.55</v>
      </c>
      <c r="E147" s="248">
        <v>6402</v>
      </c>
      <c r="F147" s="768"/>
      <c r="G147" s="759"/>
      <c r="H147" s="225" t="s">
        <v>1799</v>
      </c>
      <c r="I147" s="34"/>
      <c r="J147" s="225" t="s">
        <v>1799</v>
      </c>
      <c r="K147" s="34"/>
      <c r="L147" s="34"/>
      <c r="M147" s="225" t="s">
        <v>1799</v>
      </c>
      <c r="N147" s="225"/>
      <c r="O147" s="34"/>
      <c r="P147" s="36"/>
    </row>
    <row r="148" spans="1:16" s="142" customFormat="1" ht="30.75" customHeight="1" x14ac:dyDescent="0.2">
      <c r="A148" s="758"/>
      <c r="B148" s="224" t="s">
        <v>3636</v>
      </c>
      <c r="C148" s="759"/>
      <c r="D148" s="168">
        <v>718.68</v>
      </c>
      <c r="E148" s="248">
        <v>6403</v>
      </c>
      <c r="F148" s="768"/>
      <c r="G148" s="759"/>
      <c r="H148" s="225" t="s">
        <v>1799</v>
      </c>
      <c r="I148" s="34"/>
      <c r="J148" s="225" t="s">
        <v>1799</v>
      </c>
      <c r="K148" s="34"/>
      <c r="L148" s="34"/>
      <c r="M148" s="225" t="s">
        <v>1799</v>
      </c>
      <c r="N148" s="225"/>
      <c r="O148" s="34"/>
      <c r="P148" s="36"/>
    </row>
    <row r="149" spans="1:16" s="142" customFormat="1" ht="30.75" customHeight="1" x14ac:dyDescent="0.2">
      <c r="A149" s="758"/>
      <c r="B149" s="224" t="s">
        <v>3636</v>
      </c>
      <c r="C149" s="759"/>
      <c r="D149" s="168">
        <v>115.05</v>
      </c>
      <c r="E149" s="248">
        <v>6404</v>
      </c>
      <c r="F149" s="768"/>
      <c r="G149" s="759"/>
      <c r="H149" s="225" t="s">
        <v>1799</v>
      </c>
      <c r="I149" s="34"/>
      <c r="J149" s="225" t="s">
        <v>1799</v>
      </c>
      <c r="K149" s="34"/>
      <c r="L149" s="34"/>
      <c r="M149" s="225" t="s">
        <v>1799</v>
      </c>
      <c r="N149" s="225"/>
      <c r="O149" s="34"/>
      <c r="P149" s="36"/>
    </row>
    <row r="150" spans="1:16" s="142" customFormat="1" ht="42" customHeight="1" x14ac:dyDescent="0.2">
      <c r="A150" s="226" t="s">
        <v>3044</v>
      </c>
      <c r="B150" s="224" t="s">
        <v>3638</v>
      </c>
      <c r="C150" s="224" t="s">
        <v>5394</v>
      </c>
      <c r="D150" s="168">
        <v>2200</v>
      </c>
      <c r="E150" s="248">
        <v>6389</v>
      </c>
      <c r="F150" s="227">
        <v>41033</v>
      </c>
      <c r="G150" s="224" t="s">
        <v>3748</v>
      </c>
      <c r="H150" s="225" t="s">
        <v>1799</v>
      </c>
      <c r="I150" s="34"/>
      <c r="J150" s="225" t="s">
        <v>1799</v>
      </c>
      <c r="K150" s="34"/>
      <c r="L150" s="34"/>
      <c r="M150" s="225" t="s">
        <v>1799</v>
      </c>
      <c r="N150" s="225"/>
      <c r="O150" s="34"/>
      <c r="P150" s="36"/>
    </row>
    <row r="151" spans="1:16" s="142" customFormat="1" ht="39" customHeight="1" x14ac:dyDescent="0.2">
      <c r="A151" s="758" t="s">
        <v>3045</v>
      </c>
      <c r="B151" s="224" t="s">
        <v>3639</v>
      </c>
      <c r="C151" s="759" t="s">
        <v>5395</v>
      </c>
      <c r="D151" s="168">
        <v>950</v>
      </c>
      <c r="E151" s="248">
        <v>6388</v>
      </c>
      <c r="F151" s="768">
        <v>41026</v>
      </c>
      <c r="G151" s="759" t="s">
        <v>3749</v>
      </c>
      <c r="H151" s="225" t="s">
        <v>1799</v>
      </c>
      <c r="I151" s="34"/>
      <c r="J151" s="225" t="s">
        <v>1799</v>
      </c>
      <c r="K151" s="34"/>
      <c r="L151" s="34"/>
      <c r="M151" s="225" t="s">
        <v>1799</v>
      </c>
      <c r="N151" s="225"/>
      <c r="O151" s="34"/>
      <c r="P151" s="36"/>
    </row>
    <row r="152" spans="1:16" s="142" customFormat="1" ht="39" customHeight="1" x14ac:dyDescent="0.2">
      <c r="A152" s="758"/>
      <c r="B152" s="224" t="s">
        <v>3640</v>
      </c>
      <c r="C152" s="759"/>
      <c r="D152" s="168">
        <v>700</v>
      </c>
      <c r="E152" s="248">
        <v>6387</v>
      </c>
      <c r="F152" s="768"/>
      <c r="G152" s="759"/>
      <c r="H152" s="225" t="s">
        <v>1799</v>
      </c>
      <c r="I152" s="34"/>
      <c r="J152" s="225" t="s">
        <v>1799</v>
      </c>
      <c r="K152" s="34"/>
      <c r="L152" s="34"/>
      <c r="M152" s="225" t="s">
        <v>1799</v>
      </c>
      <c r="N152" s="225"/>
      <c r="O152" s="34"/>
      <c r="P152" s="36"/>
    </row>
    <row r="153" spans="1:16" s="142" customFormat="1" ht="35.25" customHeight="1" x14ac:dyDescent="0.2">
      <c r="A153" s="758" t="s">
        <v>3046</v>
      </c>
      <c r="B153" s="224" t="s">
        <v>201</v>
      </c>
      <c r="C153" s="759" t="s">
        <v>5396</v>
      </c>
      <c r="D153" s="168">
        <v>1750</v>
      </c>
      <c r="E153" s="248">
        <v>6436</v>
      </c>
      <c r="F153" s="768">
        <v>41065</v>
      </c>
      <c r="G153" s="759" t="s">
        <v>3750</v>
      </c>
      <c r="H153" s="225" t="s">
        <v>1799</v>
      </c>
      <c r="I153" s="34"/>
      <c r="J153" s="225" t="s">
        <v>1799</v>
      </c>
      <c r="K153" s="34"/>
      <c r="L153" s="34"/>
      <c r="M153" s="225" t="s">
        <v>1799</v>
      </c>
      <c r="N153" s="225"/>
      <c r="O153" s="34"/>
      <c r="P153" s="36"/>
    </row>
    <row r="154" spans="1:16" s="142" customFormat="1" ht="35.25" customHeight="1" x14ac:dyDescent="0.2">
      <c r="A154" s="758"/>
      <c r="B154" s="224" t="s">
        <v>3595</v>
      </c>
      <c r="C154" s="759"/>
      <c r="D154" s="168">
        <v>8700</v>
      </c>
      <c r="E154" s="248">
        <v>6437</v>
      </c>
      <c r="F154" s="768"/>
      <c r="G154" s="759"/>
      <c r="H154" s="225" t="s">
        <v>1799</v>
      </c>
      <c r="I154" s="34"/>
      <c r="J154" s="225" t="s">
        <v>1799</v>
      </c>
      <c r="K154" s="34"/>
      <c r="L154" s="34"/>
      <c r="M154" s="225" t="s">
        <v>1799</v>
      </c>
      <c r="N154" s="225"/>
      <c r="O154" s="34"/>
      <c r="P154" s="36"/>
    </row>
    <row r="155" spans="1:16" s="142" customFormat="1" ht="35.25" customHeight="1" x14ac:dyDescent="0.2">
      <c r="A155" s="758"/>
      <c r="B155" s="224" t="s">
        <v>269</v>
      </c>
      <c r="C155" s="759"/>
      <c r="D155" s="168">
        <v>600</v>
      </c>
      <c r="E155" s="248">
        <v>6438</v>
      </c>
      <c r="F155" s="768"/>
      <c r="G155" s="759"/>
      <c r="H155" s="225" t="s">
        <v>1799</v>
      </c>
      <c r="I155" s="34"/>
      <c r="J155" s="225" t="s">
        <v>1799</v>
      </c>
      <c r="K155" s="34"/>
      <c r="L155" s="34"/>
      <c r="M155" s="225" t="s">
        <v>1799</v>
      </c>
      <c r="N155" s="225"/>
      <c r="O155" s="34"/>
      <c r="P155" s="36"/>
    </row>
    <row r="156" spans="1:16" s="142" customFormat="1" ht="57" customHeight="1" x14ac:dyDescent="0.2">
      <c r="A156" s="226" t="s">
        <v>3047</v>
      </c>
      <c r="B156" s="224" t="s">
        <v>3641</v>
      </c>
      <c r="C156" s="224" t="s">
        <v>5397</v>
      </c>
      <c r="D156" s="168">
        <v>1012</v>
      </c>
      <c r="E156" s="248">
        <v>6451</v>
      </c>
      <c r="F156" s="227">
        <v>41075</v>
      </c>
      <c r="G156" s="224" t="s">
        <v>3751</v>
      </c>
      <c r="H156" s="225" t="s">
        <v>1799</v>
      </c>
      <c r="I156" s="34"/>
      <c r="J156" s="225" t="s">
        <v>1799</v>
      </c>
      <c r="K156" s="34"/>
      <c r="L156" s="34"/>
      <c r="M156" s="225" t="s">
        <v>1799</v>
      </c>
      <c r="N156" s="225"/>
      <c r="O156" s="34"/>
      <c r="P156" s="36"/>
    </row>
    <row r="157" spans="1:16" s="142" customFormat="1" ht="33.75" customHeight="1" x14ac:dyDescent="0.2">
      <c r="A157" s="226" t="s">
        <v>3048</v>
      </c>
      <c r="B157" s="224" t="s">
        <v>3642</v>
      </c>
      <c r="C157" s="224" t="s">
        <v>5398</v>
      </c>
      <c r="D157" s="168">
        <v>3262.5</v>
      </c>
      <c r="E157" s="248">
        <v>6393</v>
      </c>
      <c r="F157" s="227">
        <v>41044</v>
      </c>
      <c r="G157" s="224" t="s">
        <v>3751</v>
      </c>
      <c r="H157" s="225" t="s">
        <v>1799</v>
      </c>
      <c r="I157" s="34"/>
      <c r="J157" s="225" t="s">
        <v>1799</v>
      </c>
      <c r="K157" s="34"/>
      <c r="L157" s="34"/>
      <c r="M157" s="225" t="s">
        <v>1799</v>
      </c>
      <c r="N157" s="225"/>
      <c r="O157" s="34"/>
      <c r="P157" s="36"/>
    </row>
    <row r="158" spans="1:16" s="142" customFormat="1" ht="53.25" customHeight="1" x14ac:dyDescent="0.2">
      <c r="A158" s="226" t="s">
        <v>3049</v>
      </c>
      <c r="B158" s="224" t="s">
        <v>4461</v>
      </c>
      <c r="C158" s="224" t="s">
        <v>5399</v>
      </c>
      <c r="D158" s="168">
        <v>5200</v>
      </c>
      <c r="E158" s="248">
        <v>6385</v>
      </c>
      <c r="F158" s="227">
        <v>41026</v>
      </c>
      <c r="G158" s="224" t="s">
        <v>3752</v>
      </c>
      <c r="H158" s="225"/>
      <c r="I158" s="225" t="s">
        <v>1799</v>
      </c>
      <c r="J158" s="225"/>
      <c r="K158" s="225" t="s">
        <v>1799</v>
      </c>
      <c r="L158" s="34"/>
      <c r="M158" s="225"/>
      <c r="N158" s="225"/>
      <c r="O158" s="225" t="s">
        <v>1799</v>
      </c>
      <c r="P158" s="268" t="s">
        <v>4465</v>
      </c>
    </row>
    <row r="159" spans="1:16" s="142" customFormat="1" ht="33.75" customHeight="1" x14ac:dyDescent="0.2">
      <c r="A159" s="226" t="s">
        <v>3050</v>
      </c>
      <c r="B159" s="224" t="s">
        <v>113</v>
      </c>
      <c r="C159" s="224" t="s">
        <v>4759</v>
      </c>
      <c r="D159" s="168">
        <v>99.46</v>
      </c>
      <c r="E159" s="248">
        <v>6376</v>
      </c>
      <c r="F159" s="227">
        <v>41016</v>
      </c>
      <c r="G159" s="224" t="s">
        <v>3753</v>
      </c>
      <c r="H159" s="225" t="s">
        <v>1799</v>
      </c>
      <c r="I159" s="34"/>
      <c r="J159" s="225" t="s">
        <v>1799</v>
      </c>
      <c r="K159" s="34"/>
      <c r="L159" s="34"/>
      <c r="M159" s="225" t="s">
        <v>1799</v>
      </c>
      <c r="N159" s="225"/>
      <c r="O159" s="34"/>
      <c r="P159" s="36"/>
    </row>
    <row r="160" spans="1:16" s="142" customFormat="1" ht="33.75" customHeight="1" x14ac:dyDescent="0.2">
      <c r="A160" s="226" t="s">
        <v>3051</v>
      </c>
      <c r="B160" s="224" t="s">
        <v>3643</v>
      </c>
      <c r="C160" s="224" t="s">
        <v>5400</v>
      </c>
      <c r="D160" s="168">
        <v>441.03</v>
      </c>
      <c r="E160" s="248">
        <v>6395</v>
      </c>
      <c r="F160" s="227">
        <v>41046</v>
      </c>
      <c r="G160" s="224" t="s">
        <v>3754</v>
      </c>
      <c r="H160" s="225" t="s">
        <v>1799</v>
      </c>
      <c r="I160" s="34"/>
      <c r="J160" s="225" t="s">
        <v>1799</v>
      </c>
      <c r="K160" s="34"/>
      <c r="L160" s="34"/>
      <c r="M160" s="225" t="s">
        <v>1799</v>
      </c>
      <c r="N160" s="225"/>
      <c r="O160" s="34"/>
      <c r="P160" s="36"/>
    </row>
    <row r="161" spans="1:16" s="142" customFormat="1" ht="33.75" customHeight="1" x14ac:dyDescent="0.2">
      <c r="A161" s="758" t="s">
        <v>3052</v>
      </c>
      <c r="B161" s="224" t="s">
        <v>3563</v>
      </c>
      <c r="C161" s="759" t="s">
        <v>5401</v>
      </c>
      <c r="D161" s="168">
        <v>162.72</v>
      </c>
      <c r="E161" s="248">
        <v>6383</v>
      </c>
      <c r="F161" s="768">
        <v>41019</v>
      </c>
      <c r="G161" s="759" t="s">
        <v>3755</v>
      </c>
      <c r="H161" s="225" t="s">
        <v>1799</v>
      </c>
      <c r="I161" s="34"/>
      <c r="J161" s="225" t="s">
        <v>1799</v>
      </c>
      <c r="K161" s="34"/>
      <c r="L161" s="34"/>
      <c r="M161" s="225" t="s">
        <v>1799</v>
      </c>
      <c r="N161" s="225"/>
      <c r="O161" s="34"/>
      <c r="P161" s="36"/>
    </row>
    <row r="162" spans="1:16" s="142" customFormat="1" ht="33.75" customHeight="1" x14ac:dyDescent="0.2">
      <c r="A162" s="758"/>
      <c r="B162" s="224" t="s">
        <v>1111</v>
      </c>
      <c r="C162" s="759"/>
      <c r="D162" s="168">
        <v>162.72</v>
      </c>
      <c r="E162" s="248">
        <v>6384</v>
      </c>
      <c r="F162" s="768"/>
      <c r="G162" s="759"/>
      <c r="H162" s="225" t="s">
        <v>1799</v>
      </c>
      <c r="I162" s="34"/>
      <c r="J162" s="225" t="s">
        <v>1799</v>
      </c>
      <c r="K162" s="34"/>
      <c r="L162" s="34"/>
      <c r="M162" s="225" t="s">
        <v>1799</v>
      </c>
      <c r="N162" s="225"/>
      <c r="O162" s="34"/>
      <c r="P162" s="36"/>
    </row>
    <row r="163" spans="1:16" s="142" customFormat="1" ht="36" customHeight="1" x14ac:dyDescent="0.2">
      <c r="A163" s="758" t="s">
        <v>3053</v>
      </c>
      <c r="B163" s="224" t="s">
        <v>3644</v>
      </c>
      <c r="C163" s="759" t="s">
        <v>5402</v>
      </c>
      <c r="D163" s="168">
        <v>380</v>
      </c>
      <c r="E163" s="248">
        <v>6456</v>
      </c>
      <c r="F163" s="227">
        <v>41082</v>
      </c>
      <c r="G163" s="224" t="s">
        <v>3756</v>
      </c>
      <c r="H163" s="225" t="s">
        <v>1799</v>
      </c>
      <c r="I163" s="34"/>
      <c r="J163" s="225" t="s">
        <v>1799</v>
      </c>
      <c r="K163" s="34"/>
      <c r="L163" s="34"/>
      <c r="M163" s="225" t="s">
        <v>1799</v>
      </c>
      <c r="N163" s="225"/>
      <c r="O163" s="34"/>
      <c r="P163" s="36"/>
    </row>
    <row r="164" spans="1:16" s="142" customFormat="1" ht="36" customHeight="1" x14ac:dyDescent="0.2">
      <c r="A164" s="758"/>
      <c r="B164" s="224" t="s">
        <v>3645</v>
      </c>
      <c r="C164" s="759"/>
      <c r="D164" s="168">
        <v>13068</v>
      </c>
      <c r="E164" s="248">
        <v>6454</v>
      </c>
      <c r="F164" s="227">
        <v>41079</v>
      </c>
      <c r="G164" s="224" t="s">
        <v>3757</v>
      </c>
      <c r="H164" s="225" t="s">
        <v>1799</v>
      </c>
      <c r="I164" s="34"/>
      <c r="J164" s="225" t="s">
        <v>1799</v>
      </c>
      <c r="K164" s="34"/>
      <c r="L164" s="34"/>
      <c r="M164" s="225" t="s">
        <v>1799</v>
      </c>
      <c r="N164" s="225"/>
      <c r="O164" s="34"/>
      <c r="P164" s="36"/>
    </row>
    <row r="165" spans="1:16" s="142" customFormat="1" ht="36" customHeight="1" x14ac:dyDescent="0.2">
      <c r="A165" s="758" t="s">
        <v>3054</v>
      </c>
      <c r="B165" s="224" t="s">
        <v>3645</v>
      </c>
      <c r="C165" s="759" t="s">
        <v>5403</v>
      </c>
      <c r="D165" s="168">
        <v>17000</v>
      </c>
      <c r="E165" s="248">
        <v>6471</v>
      </c>
      <c r="F165" s="768">
        <v>41093</v>
      </c>
      <c r="G165" s="759" t="s">
        <v>3758</v>
      </c>
      <c r="H165" s="225" t="s">
        <v>1799</v>
      </c>
      <c r="I165" s="34"/>
      <c r="J165" s="225" t="s">
        <v>1799</v>
      </c>
      <c r="K165" s="34"/>
      <c r="L165" s="34"/>
      <c r="M165" s="225" t="s">
        <v>1799</v>
      </c>
      <c r="N165" s="225"/>
      <c r="O165" s="34"/>
      <c r="P165" s="36"/>
    </row>
    <row r="166" spans="1:16" s="142" customFormat="1" ht="36" customHeight="1" x14ac:dyDescent="0.2">
      <c r="A166" s="758"/>
      <c r="B166" s="224" t="s">
        <v>226</v>
      </c>
      <c r="C166" s="759"/>
      <c r="D166" s="168">
        <v>2128</v>
      </c>
      <c r="E166" s="248">
        <v>6472</v>
      </c>
      <c r="F166" s="768"/>
      <c r="G166" s="759"/>
      <c r="H166" s="225" t="s">
        <v>1799</v>
      </c>
      <c r="I166" s="34"/>
      <c r="J166" s="225" t="s">
        <v>1799</v>
      </c>
      <c r="K166" s="34"/>
      <c r="L166" s="34"/>
      <c r="M166" s="225" t="s">
        <v>1799</v>
      </c>
      <c r="N166" s="225"/>
      <c r="O166" s="34"/>
      <c r="P166" s="36"/>
    </row>
    <row r="167" spans="1:16" s="142" customFormat="1" ht="36" customHeight="1" x14ac:dyDescent="0.2">
      <c r="A167" s="758"/>
      <c r="B167" s="224" t="s">
        <v>759</v>
      </c>
      <c r="C167" s="759"/>
      <c r="D167" s="168">
        <v>9135</v>
      </c>
      <c r="E167" s="248">
        <v>6473</v>
      </c>
      <c r="F167" s="768"/>
      <c r="G167" s="759"/>
      <c r="H167" s="225" t="s">
        <v>1799</v>
      </c>
      <c r="I167" s="34"/>
      <c r="J167" s="225" t="s">
        <v>1799</v>
      </c>
      <c r="K167" s="34"/>
      <c r="L167" s="34"/>
      <c r="M167" s="225" t="s">
        <v>1799</v>
      </c>
      <c r="N167" s="225"/>
      <c r="O167" s="34"/>
      <c r="P167" s="36"/>
    </row>
    <row r="168" spans="1:16" s="142" customFormat="1" ht="36" customHeight="1" x14ac:dyDescent="0.2">
      <c r="A168" s="226" t="s">
        <v>3055</v>
      </c>
      <c r="B168" s="224" t="s">
        <v>226</v>
      </c>
      <c r="C168" s="224" t="s">
        <v>5404</v>
      </c>
      <c r="D168" s="168">
        <v>3880</v>
      </c>
      <c r="E168" s="248">
        <v>6434</v>
      </c>
      <c r="F168" s="227">
        <v>41060</v>
      </c>
      <c r="G168" s="224" t="s">
        <v>3759</v>
      </c>
      <c r="H168" s="225" t="s">
        <v>1799</v>
      </c>
      <c r="I168" s="34"/>
      <c r="J168" s="225" t="s">
        <v>1799</v>
      </c>
      <c r="K168" s="34"/>
      <c r="L168" s="34"/>
      <c r="M168" s="225" t="s">
        <v>1799</v>
      </c>
      <c r="N168" s="225"/>
      <c r="O168" s="34"/>
      <c r="P168" s="36"/>
    </row>
    <row r="169" spans="1:16" s="142" customFormat="1" ht="36" customHeight="1" x14ac:dyDescent="0.2">
      <c r="A169" s="226" t="s">
        <v>3056</v>
      </c>
      <c r="B169" s="224" t="s">
        <v>3646</v>
      </c>
      <c r="C169" s="224" t="s">
        <v>5405</v>
      </c>
      <c r="D169" s="168">
        <v>3974</v>
      </c>
      <c r="E169" s="248">
        <v>6435</v>
      </c>
      <c r="F169" s="227">
        <v>41064</v>
      </c>
      <c r="G169" s="224" t="s">
        <v>3760</v>
      </c>
      <c r="H169" s="225" t="s">
        <v>1799</v>
      </c>
      <c r="I169" s="34"/>
      <c r="J169" s="225" t="s">
        <v>1799</v>
      </c>
      <c r="K169" s="34"/>
      <c r="L169" s="34"/>
      <c r="M169" s="225" t="s">
        <v>1799</v>
      </c>
      <c r="N169" s="225"/>
      <c r="O169" s="34"/>
      <c r="P169" s="36"/>
    </row>
    <row r="170" spans="1:16" s="142" customFormat="1" ht="36" customHeight="1" x14ac:dyDescent="0.2">
      <c r="A170" s="226" t="s">
        <v>3057</v>
      </c>
      <c r="B170" s="224" t="s">
        <v>3645</v>
      </c>
      <c r="C170" s="224" t="s">
        <v>5406</v>
      </c>
      <c r="D170" s="168">
        <f>10800+3600</f>
        <v>14400</v>
      </c>
      <c r="E170" s="248">
        <v>6442</v>
      </c>
      <c r="F170" s="227">
        <v>41072</v>
      </c>
      <c r="G170" s="224" t="s">
        <v>3761</v>
      </c>
      <c r="H170" s="225" t="s">
        <v>1799</v>
      </c>
      <c r="I170" s="34"/>
      <c r="J170" s="225" t="s">
        <v>1799</v>
      </c>
      <c r="K170" s="34"/>
      <c r="L170" s="34"/>
      <c r="M170" s="225" t="s">
        <v>1799</v>
      </c>
      <c r="N170" s="225"/>
      <c r="O170" s="34"/>
      <c r="P170" s="36"/>
    </row>
    <row r="171" spans="1:16" s="142" customFormat="1" ht="36" customHeight="1" x14ac:dyDescent="0.2">
      <c r="A171" s="226" t="s">
        <v>3058</v>
      </c>
      <c r="B171" s="224" t="s">
        <v>3647</v>
      </c>
      <c r="C171" s="224" t="s">
        <v>5407</v>
      </c>
      <c r="D171" s="168">
        <v>9226</v>
      </c>
      <c r="E171" s="248">
        <v>6405</v>
      </c>
      <c r="F171" s="227">
        <v>41052</v>
      </c>
      <c r="G171" s="224" t="s">
        <v>3743</v>
      </c>
      <c r="H171" s="225" t="s">
        <v>1799</v>
      </c>
      <c r="I171" s="34"/>
      <c r="J171" s="225" t="s">
        <v>1799</v>
      </c>
      <c r="K171" s="34"/>
      <c r="L171" s="34"/>
      <c r="M171" s="225" t="s">
        <v>1799</v>
      </c>
      <c r="N171" s="225"/>
      <c r="O171" s="34"/>
      <c r="P171" s="36"/>
    </row>
    <row r="172" spans="1:16" s="142" customFormat="1" ht="36" customHeight="1" x14ac:dyDescent="0.2">
      <c r="A172" s="226" t="s">
        <v>3059</v>
      </c>
      <c r="B172" s="224" t="s">
        <v>3648</v>
      </c>
      <c r="C172" s="224" t="s">
        <v>5338</v>
      </c>
      <c r="D172" s="168">
        <v>10000</v>
      </c>
      <c r="E172" s="248">
        <v>6476</v>
      </c>
      <c r="F172" s="227">
        <v>41096</v>
      </c>
      <c r="G172" s="224" t="s">
        <v>3762</v>
      </c>
      <c r="H172" s="225" t="s">
        <v>1799</v>
      </c>
      <c r="I172" s="34"/>
      <c r="J172" s="225" t="s">
        <v>1799</v>
      </c>
      <c r="K172" s="34"/>
      <c r="L172" s="34"/>
      <c r="M172" s="225" t="s">
        <v>1799</v>
      </c>
      <c r="N172" s="225"/>
      <c r="O172" s="34"/>
      <c r="P172" s="36"/>
    </row>
    <row r="173" spans="1:16" s="142" customFormat="1" ht="36" customHeight="1" x14ac:dyDescent="0.2">
      <c r="A173" s="758" t="s">
        <v>3060</v>
      </c>
      <c r="B173" s="224" t="s">
        <v>3649</v>
      </c>
      <c r="C173" s="759" t="s">
        <v>5408</v>
      </c>
      <c r="D173" s="168">
        <v>212.5</v>
      </c>
      <c r="E173" s="248">
        <v>6450</v>
      </c>
      <c r="F173" s="768">
        <v>41073</v>
      </c>
      <c r="G173" s="759" t="s">
        <v>3763</v>
      </c>
      <c r="H173" s="225" t="s">
        <v>1799</v>
      </c>
      <c r="I173" s="34"/>
      <c r="J173" s="225" t="s">
        <v>1799</v>
      </c>
      <c r="K173" s="34"/>
      <c r="L173" s="34"/>
      <c r="M173" s="225" t="s">
        <v>1799</v>
      </c>
      <c r="N173" s="225"/>
      <c r="O173" s="34"/>
      <c r="P173" s="36"/>
    </row>
    <row r="174" spans="1:16" s="142" customFormat="1" ht="36" customHeight="1" x14ac:dyDescent="0.2">
      <c r="A174" s="758"/>
      <c r="B174" s="224" t="s">
        <v>3650</v>
      </c>
      <c r="C174" s="759"/>
      <c r="D174" s="168">
        <v>1310</v>
      </c>
      <c r="E174" s="248">
        <v>6449</v>
      </c>
      <c r="F174" s="768"/>
      <c r="G174" s="759"/>
      <c r="H174" s="225" t="s">
        <v>1799</v>
      </c>
      <c r="I174" s="34"/>
      <c r="J174" s="225" t="s">
        <v>1799</v>
      </c>
      <c r="K174" s="34"/>
      <c r="L174" s="34"/>
      <c r="M174" s="225" t="s">
        <v>1799</v>
      </c>
      <c r="N174" s="225"/>
      <c r="O174" s="34"/>
      <c r="P174" s="36"/>
    </row>
    <row r="175" spans="1:16" s="142" customFormat="1" ht="36" customHeight="1" x14ac:dyDescent="0.2">
      <c r="A175" s="758"/>
      <c r="B175" s="224" t="s">
        <v>3651</v>
      </c>
      <c r="C175" s="759"/>
      <c r="D175" s="168">
        <v>1022.5</v>
      </c>
      <c r="E175" s="248">
        <v>6448</v>
      </c>
      <c r="F175" s="768"/>
      <c r="G175" s="759"/>
      <c r="H175" s="225" t="s">
        <v>1799</v>
      </c>
      <c r="I175" s="34"/>
      <c r="J175" s="225" t="s">
        <v>1799</v>
      </c>
      <c r="K175" s="34"/>
      <c r="L175" s="34"/>
      <c r="M175" s="225" t="s">
        <v>1799</v>
      </c>
      <c r="N175" s="225"/>
      <c r="O175" s="34"/>
      <c r="P175" s="36"/>
    </row>
    <row r="176" spans="1:16" s="142" customFormat="1" ht="36" customHeight="1" x14ac:dyDescent="0.2">
      <c r="A176" s="758"/>
      <c r="B176" s="224" t="s">
        <v>846</v>
      </c>
      <c r="C176" s="759"/>
      <c r="D176" s="168">
        <v>1003.7</v>
      </c>
      <c r="E176" s="248">
        <v>6447</v>
      </c>
      <c r="F176" s="768"/>
      <c r="G176" s="759"/>
      <c r="H176" s="225" t="s">
        <v>1799</v>
      </c>
      <c r="I176" s="34"/>
      <c r="J176" s="225" t="s">
        <v>1799</v>
      </c>
      <c r="K176" s="34"/>
      <c r="L176" s="34"/>
      <c r="M176" s="225" t="s">
        <v>1799</v>
      </c>
      <c r="N176" s="225"/>
      <c r="O176" s="34"/>
      <c r="P176" s="36"/>
    </row>
    <row r="177" spans="1:16" s="142" customFormat="1" ht="36" customHeight="1" x14ac:dyDescent="0.2">
      <c r="A177" s="758"/>
      <c r="B177" s="224" t="s">
        <v>223</v>
      </c>
      <c r="C177" s="759"/>
      <c r="D177" s="168">
        <v>7200.9</v>
      </c>
      <c r="E177" s="248">
        <v>6446</v>
      </c>
      <c r="F177" s="768"/>
      <c r="G177" s="759"/>
      <c r="H177" s="225" t="s">
        <v>1799</v>
      </c>
      <c r="I177" s="34"/>
      <c r="J177" s="225" t="s">
        <v>1799</v>
      </c>
      <c r="K177" s="34"/>
      <c r="L177" s="34"/>
      <c r="M177" s="225" t="s">
        <v>1799</v>
      </c>
      <c r="N177" s="225"/>
      <c r="O177" s="34"/>
      <c r="P177" s="36"/>
    </row>
    <row r="178" spans="1:16" s="142" customFormat="1" ht="36" customHeight="1" x14ac:dyDescent="0.2">
      <c r="A178" s="758"/>
      <c r="B178" s="224" t="s">
        <v>3652</v>
      </c>
      <c r="C178" s="759"/>
      <c r="D178" s="168">
        <v>222.1</v>
      </c>
      <c r="E178" s="248">
        <v>6445</v>
      </c>
      <c r="F178" s="768"/>
      <c r="G178" s="759"/>
      <c r="H178" s="225" t="s">
        <v>1799</v>
      </c>
      <c r="I178" s="34"/>
      <c r="J178" s="225" t="s">
        <v>1799</v>
      </c>
      <c r="K178" s="34"/>
      <c r="L178" s="34"/>
      <c r="M178" s="225" t="s">
        <v>1799</v>
      </c>
      <c r="N178" s="225"/>
      <c r="O178" s="34"/>
      <c r="P178" s="36"/>
    </row>
    <row r="179" spans="1:16" s="142" customFormat="1" ht="36" customHeight="1" x14ac:dyDescent="0.2">
      <c r="A179" s="758"/>
      <c r="B179" s="224" t="s">
        <v>1212</v>
      </c>
      <c r="C179" s="759"/>
      <c r="D179" s="168">
        <v>2329.96</v>
      </c>
      <c r="E179" s="248">
        <v>6444</v>
      </c>
      <c r="F179" s="768"/>
      <c r="G179" s="759"/>
      <c r="H179" s="225" t="s">
        <v>1799</v>
      </c>
      <c r="I179" s="34"/>
      <c r="J179" s="225" t="s">
        <v>1799</v>
      </c>
      <c r="K179" s="34"/>
      <c r="L179" s="34"/>
      <c r="M179" s="225" t="s">
        <v>1799</v>
      </c>
      <c r="N179" s="225"/>
      <c r="O179" s="34"/>
      <c r="P179" s="36"/>
    </row>
    <row r="180" spans="1:16" s="142" customFormat="1" ht="36" customHeight="1" x14ac:dyDescent="0.2">
      <c r="A180" s="758" t="s">
        <v>3061</v>
      </c>
      <c r="B180" s="224" t="s">
        <v>3653</v>
      </c>
      <c r="C180" s="759" t="s">
        <v>5409</v>
      </c>
      <c r="D180" s="168">
        <v>420</v>
      </c>
      <c r="E180" s="248">
        <v>6467</v>
      </c>
      <c r="F180" s="227">
        <v>41086</v>
      </c>
      <c r="G180" s="224" t="s">
        <v>3764</v>
      </c>
      <c r="H180" s="225" t="s">
        <v>1799</v>
      </c>
      <c r="I180" s="34"/>
      <c r="J180" s="225" t="s">
        <v>1799</v>
      </c>
      <c r="K180" s="34"/>
      <c r="L180" s="34"/>
      <c r="M180" s="225" t="s">
        <v>1799</v>
      </c>
      <c r="N180" s="225"/>
      <c r="O180" s="34"/>
      <c r="P180" s="36"/>
    </row>
    <row r="181" spans="1:16" s="142" customFormat="1" ht="36" customHeight="1" x14ac:dyDescent="0.2">
      <c r="A181" s="758"/>
      <c r="B181" s="224" t="s">
        <v>3571</v>
      </c>
      <c r="C181" s="759"/>
      <c r="D181" s="168">
        <v>2770</v>
      </c>
      <c r="E181" s="248">
        <v>6466</v>
      </c>
      <c r="F181" s="227">
        <v>41086</v>
      </c>
      <c r="G181" s="224" t="s">
        <v>3764</v>
      </c>
      <c r="H181" s="225" t="s">
        <v>1799</v>
      </c>
      <c r="I181" s="34"/>
      <c r="J181" s="225" t="s">
        <v>1799</v>
      </c>
      <c r="K181" s="34"/>
      <c r="L181" s="34"/>
      <c r="M181" s="225" t="s">
        <v>1799</v>
      </c>
      <c r="N181" s="225"/>
      <c r="O181" s="34"/>
      <c r="P181" s="36"/>
    </row>
    <row r="182" spans="1:16" s="142" customFormat="1" ht="36" customHeight="1" x14ac:dyDescent="0.2">
      <c r="A182" s="758" t="s">
        <v>3062</v>
      </c>
      <c r="B182" s="224" t="s">
        <v>3563</v>
      </c>
      <c r="C182" s="759" t="s">
        <v>3877</v>
      </c>
      <c r="D182" s="168">
        <v>122.04</v>
      </c>
      <c r="E182" s="248">
        <v>6397</v>
      </c>
      <c r="F182" s="768">
        <v>41047</v>
      </c>
      <c r="G182" s="759" t="s">
        <v>3765</v>
      </c>
      <c r="H182" s="225" t="s">
        <v>1799</v>
      </c>
      <c r="I182" s="34"/>
      <c r="J182" s="225" t="s">
        <v>1799</v>
      </c>
      <c r="K182" s="34"/>
      <c r="L182" s="34"/>
      <c r="M182" s="225" t="s">
        <v>1799</v>
      </c>
      <c r="N182" s="225"/>
      <c r="O182" s="34"/>
      <c r="P182" s="36"/>
    </row>
    <row r="183" spans="1:16" s="142" customFormat="1" ht="36" customHeight="1" x14ac:dyDescent="0.2">
      <c r="A183" s="758"/>
      <c r="B183" s="224" t="s">
        <v>1111</v>
      </c>
      <c r="C183" s="759"/>
      <c r="D183" s="168">
        <v>122.04</v>
      </c>
      <c r="E183" s="248">
        <v>6398</v>
      </c>
      <c r="F183" s="768"/>
      <c r="G183" s="759"/>
      <c r="H183" s="225" t="s">
        <v>1799</v>
      </c>
      <c r="I183" s="34"/>
      <c r="J183" s="225" t="s">
        <v>1799</v>
      </c>
      <c r="K183" s="34"/>
      <c r="L183" s="34"/>
      <c r="M183" s="225" t="s">
        <v>1799</v>
      </c>
      <c r="N183" s="225"/>
      <c r="O183" s="34"/>
      <c r="P183" s="36"/>
    </row>
    <row r="184" spans="1:16" s="142" customFormat="1" ht="36" customHeight="1" x14ac:dyDescent="0.2">
      <c r="A184" s="758" t="s">
        <v>3063</v>
      </c>
      <c r="B184" s="224" t="s">
        <v>3654</v>
      </c>
      <c r="C184" s="759" t="s">
        <v>5410</v>
      </c>
      <c r="D184" s="168">
        <v>99.44</v>
      </c>
      <c r="E184" s="248">
        <v>6441</v>
      </c>
      <c r="F184" s="768">
        <v>41072</v>
      </c>
      <c r="G184" s="759" t="s">
        <v>3762</v>
      </c>
      <c r="H184" s="225" t="s">
        <v>1799</v>
      </c>
      <c r="I184" s="34"/>
      <c r="J184" s="225" t="s">
        <v>1799</v>
      </c>
      <c r="K184" s="34"/>
      <c r="L184" s="34"/>
      <c r="M184" s="225" t="s">
        <v>1799</v>
      </c>
      <c r="N184" s="225"/>
      <c r="O184" s="34"/>
      <c r="P184" s="36"/>
    </row>
    <row r="185" spans="1:16" s="142" customFormat="1" ht="36" customHeight="1" x14ac:dyDescent="0.2">
      <c r="A185" s="758"/>
      <c r="B185" s="224" t="s">
        <v>3655</v>
      </c>
      <c r="C185" s="759"/>
      <c r="D185" s="168">
        <v>50</v>
      </c>
      <c r="E185" s="248">
        <v>6440</v>
      </c>
      <c r="F185" s="768"/>
      <c r="G185" s="759"/>
      <c r="H185" s="225" t="s">
        <v>1799</v>
      </c>
      <c r="I185" s="34"/>
      <c r="J185" s="225" t="s">
        <v>1799</v>
      </c>
      <c r="K185" s="34"/>
      <c r="L185" s="34"/>
      <c r="M185" s="225" t="s">
        <v>1799</v>
      </c>
      <c r="N185" s="225"/>
      <c r="O185" s="34"/>
      <c r="P185" s="36"/>
    </row>
    <row r="186" spans="1:16" s="142" customFormat="1" ht="36" customHeight="1" x14ac:dyDescent="0.2">
      <c r="A186" s="758"/>
      <c r="B186" s="224" t="s">
        <v>106</v>
      </c>
      <c r="C186" s="759"/>
      <c r="D186" s="168">
        <v>150</v>
      </c>
      <c r="E186" s="248">
        <v>6439</v>
      </c>
      <c r="F186" s="768"/>
      <c r="G186" s="759"/>
      <c r="H186" s="225" t="s">
        <v>1799</v>
      </c>
      <c r="I186" s="34"/>
      <c r="J186" s="225" t="s">
        <v>1799</v>
      </c>
      <c r="K186" s="34"/>
      <c r="L186" s="34"/>
      <c r="M186" s="225" t="s">
        <v>1799</v>
      </c>
      <c r="N186" s="225"/>
      <c r="O186" s="34"/>
      <c r="P186" s="36"/>
    </row>
    <row r="187" spans="1:16" s="142" customFormat="1" ht="57.75" customHeight="1" x14ac:dyDescent="0.2">
      <c r="A187" s="758" t="s">
        <v>3064</v>
      </c>
      <c r="B187" s="224" t="s">
        <v>4854</v>
      </c>
      <c r="C187" s="759" t="s">
        <v>5411</v>
      </c>
      <c r="D187" s="168">
        <v>136.65</v>
      </c>
      <c r="E187" s="248">
        <v>6492</v>
      </c>
      <c r="F187" s="768">
        <v>41149</v>
      </c>
      <c r="G187" s="759" t="s">
        <v>3766</v>
      </c>
      <c r="H187" s="225"/>
      <c r="I187" s="225" t="s">
        <v>1799</v>
      </c>
      <c r="J187" s="225"/>
      <c r="K187" s="225" t="s">
        <v>1799</v>
      </c>
      <c r="L187" s="34"/>
      <c r="M187" s="225"/>
      <c r="N187" s="225"/>
      <c r="O187" s="225" t="s">
        <v>1799</v>
      </c>
      <c r="P187" s="268" t="s">
        <v>4460</v>
      </c>
    </row>
    <row r="188" spans="1:16" s="142" customFormat="1" ht="57.75" customHeight="1" x14ac:dyDescent="0.2">
      <c r="A188" s="758"/>
      <c r="B188" s="224" t="s">
        <v>3656</v>
      </c>
      <c r="C188" s="759"/>
      <c r="D188" s="168">
        <v>92.8</v>
      </c>
      <c r="E188" s="248">
        <v>6493</v>
      </c>
      <c r="F188" s="768"/>
      <c r="G188" s="759"/>
      <c r="H188" s="225"/>
      <c r="I188" s="225" t="s">
        <v>1799</v>
      </c>
      <c r="J188" s="225"/>
      <c r="K188" s="225" t="s">
        <v>1799</v>
      </c>
      <c r="L188" s="34"/>
      <c r="M188" s="225"/>
      <c r="N188" s="225"/>
      <c r="O188" s="225" t="s">
        <v>1799</v>
      </c>
      <c r="P188" s="268" t="s">
        <v>4460</v>
      </c>
    </row>
    <row r="189" spans="1:16" s="142" customFormat="1" ht="37.5" customHeight="1" x14ac:dyDescent="0.2">
      <c r="A189" s="226" t="s">
        <v>3067</v>
      </c>
      <c r="B189" s="224" t="s">
        <v>129</v>
      </c>
      <c r="C189" s="224" t="s">
        <v>5412</v>
      </c>
      <c r="D189" s="168">
        <v>4567.5</v>
      </c>
      <c r="E189" s="248">
        <v>6464</v>
      </c>
      <c r="F189" s="227">
        <v>41086</v>
      </c>
      <c r="G189" s="224" t="s">
        <v>3762</v>
      </c>
      <c r="H189" s="225" t="s">
        <v>1799</v>
      </c>
      <c r="I189" s="34"/>
      <c r="J189" s="225" t="s">
        <v>1799</v>
      </c>
      <c r="K189" s="34"/>
      <c r="L189" s="34"/>
      <c r="M189" s="225" t="s">
        <v>1799</v>
      </c>
      <c r="N189" s="225"/>
      <c r="O189" s="34"/>
      <c r="P189" s="36"/>
    </row>
    <row r="190" spans="1:16" s="142" customFormat="1" ht="37.5" customHeight="1" x14ac:dyDescent="0.2">
      <c r="A190" s="226" t="s">
        <v>3065</v>
      </c>
      <c r="B190" s="224" t="s">
        <v>113</v>
      </c>
      <c r="C190" s="224" t="s">
        <v>5413</v>
      </c>
      <c r="D190" s="168">
        <v>99.46</v>
      </c>
      <c r="E190" s="248">
        <v>6433</v>
      </c>
      <c r="F190" s="227">
        <v>41060</v>
      </c>
      <c r="G190" s="224" t="s">
        <v>3767</v>
      </c>
      <c r="H190" s="225" t="s">
        <v>1799</v>
      </c>
      <c r="I190" s="34"/>
      <c r="J190" s="225" t="s">
        <v>1799</v>
      </c>
      <c r="K190" s="34"/>
      <c r="L190" s="34"/>
      <c r="M190" s="225" t="s">
        <v>1799</v>
      </c>
      <c r="N190" s="225"/>
      <c r="O190" s="34"/>
      <c r="P190" s="36"/>
    </row>
    <row r="191" spans="1:16" s="142" customFormat="1" ht="37.5" customHeight="1" x14ac:dyDescent="0.2">
      <c r="A191" s="226" t="s">
        <v>3066</v>
      </c>
      <c r="B191" s="224" t="s">
        <v>621</v>
      </c>
      <c r="C191" s="224" t="s">
        <v>5414</v>
      </c>
      <c r="D191" s="168">
        <v>1834.5</v>
      </c>
      <c r="E191" s="248">
        <v>6452</v>
      </c>
      <c r="F191" s="227">
        <v>41075</v>
      </c>
      <c r="G191" s="224" t="s">
        <v>3768</v>
      </c>
      <c r="H191" s="225" t="s">
        <v>1799</v>
      </c>
      <c r="I191" s="34"/>
      <c r="J191" s="225" t="s">
        <v>1799</v>
      </c>
      <c r="K191" s="34"/>
      <c r="L191" s="34"/>
      <c r="M191" s="225" t="s">
        <v>1799</v>
      </c>
      <c r="N191" s="225"/>
      <c r="O191" s="34"/>
      <c r="P191" s="36"/>
    </row>
    <row r="192" spans="1:16" s="142" customFormat="1" ht="37.5" customHeight="1" x14ac:dyDescent="0.2">
      <c r="A192" s="226" t="s">
        <v>3068</v>
      </c>
      <c r="B192" s="224" t="s">
        <v>3569</v>
      </c>
      <c r="C192" s="224" t="s">
        <v>5415</v>
      </c>
      <c r="D192" s="168">
        <v>2200</v>
      </c>
      <c r="E192" s="248">
        <v>6457</v>
      </c>
      <c r="F192" s="227">
        <v>41085</v>
      </c>
      <c r="G192" s="224" t="s">
        <v>3769</v>
      </c>
      <c r="H192" s="225" t="s">
        <v>1799</v>
      </c>
      <c r="I192" s="34"/>
      <c r="J192" s="225" t="s">
        <v>1799</v>
      </c>
      <c r="K192" s="34"/>
      <c r="L192" s="34"/>
      <c r="M192" s="225" t="s">
        <v>1799</v>
      </c>
      <c r="N192" s="225"/>
      <c r="O192" s="34"/>
      <c r="P192" s="36"/>
    </row>
    <row r="193" spans="1:16" s="142" customFormat="1" ht="37.5" customHeight="1" x14ac:dyDescent="0.2">
      <c r="A193" s="758" t="s">
        <v>3069</v>
      </c>
      <c r="B193" s="224" t="s">
        <v>3657</v>
      </c>
      <c r="C193" s="759" t="s">
        <v>5416</v>
      </c>
      <c r="D193" s="168">
        <v>800</v>
      </c>
      <c r="E193" s="248">
        <v>6460</v>
      </c>
      <c r="F193" s="768">
        <v>41085</v>
      </c>
      <c r="G193" s="759" t="s">
        <v>3770</v>
      </c>
      <c r="H193" s="225" t="s">
        <v>1799</v>
      </c>
      <c r="I193" s="34"/>
      <c r="J193" s="225" t="s">
        <v>1799</v>
      </c>
      <c r="K193" s="34"/>
      <c r="L193" s="34"/>
      <c r="M193" s="225" t="s">
        <v>1799</v>
      </c>
      <c r="N193" s="225"/>
      <c r="O193" s="34"/>
      <c r="P193" s="36"/>
    </row>
    <row r="194" spans="1:16" s="142" customFormat="1" ht="37.5" customHeight="1" x14ac:dyDescent="0.2">
      <c r="A194" s="758"/>
      <c r="B194" s="224" t="s">
        <v>3658</v>
      </c>
      <c r="C194" s="759"/>
      <c r="D194" s="168">
        <v>2875</v>
      </c>
      <c r="E194" s="248">
        <v>6458</v>
      </c>
      <c r="F194" s="768"/>
      <c r="G194" s="759"/>
      <c r="H194" s="225" t="s">
        <v>1799</v>
      </c>
      <c r="I194" s="34"/>
      <c r="J194" s="225" t="s">
        <v>1799</v>
      </c>
      <c r="K194" s="34"/>
      <c r="L194" s="34"/>
      <c r="M194" s="225" t="s">
        <v>1799</v>
      </c>
      <c r="N194" s="225"/>
      <c r="O194" s="34"/>
      <c r="P194" s="36"/>
    </row>
    <row r="195" spans="1:16" s="142" customFormat="1" ht="37.5" customHeight="1" x14ac:dyDescent="0.2">
      <c r="A195" s="226" t="s">
        <v>3070</v>
      </c>
      <c r="B195" s="224" t="s">
        <v>226</v>
      </c>
      <c r="C195" s="224" t="s">
        <v>5417</v>
      </c>
      <c r="D195" s="168">
        <v>990</v>
      </c>
      <c r="E195" s="248">
        <v>6463</v>
      </c>
      <c r="F195" s="227">
        <v>41086</v>
      </c>
      <c r="G195" s="224" t="s">
        <v>3771</v>
      </c>
      <c r="H195" s="225" t="s">
        <v>1799</v>
      </c>
      <c r="I195" s="34"/>
      <c r="J195" s="225" t="s">
        <v>1799</v>
      </c>
      <c r="K195" s="34"/>
      <c r="L195" s="34"/>
      <c r="M195" s="225" t="s">
        <v>1799</v>
      </c>
      <c r="N195" s="225"/>
      <c r="O195" s="34"/>
      <c r="P195" s="36"/>
    </row>
    <row r="196" spans="1:16" s="142" customFormat="1" ht="37.5" customHeight="1" x14ac:dyDescent="0.2">
      <c r="A196" s="226" t="s">
        <v>3071</v>
      </c>
      <c r="B196" s="224" t="s">
        <v>442</v>
      </c>
      <c r="C196" s="224" t="s">
        <v>4759</v>
      </c>
      <c r="D196" s="168">
        <v>90</v>
      </c>
      <c r="E196" s="248">
        <v>6455</v>
      </c>
      <c r="F196" s="227">
        <v>41081</v>
      </c>
      <c r="G196" s="224" t="s">
        <v>3772</v>
      </c>
      <c r="H196" s="225" t="s">
        <v>1799</v>
      </c>
      <c r="I196" s="34"/>
      <c r="J196" s="225" t="s">
        <v>1799</v>
      </c>
      <c r="K196" s="34"/>
      <c r="L196" s="34"/>
      <c r="M196" s="225" t="s">
        <v>1799</v>
      </c>
      <c r="N196" s="225"/>
      <c r="O196" s="34"/>
      <c r="P196" s="36"/>
    </row>
    <row r="197" spans="1:16" s="142" customFormat="1" ht="37.5" customHeight="1" x14ac:dyDescent="0.2">
      <c r="A197" s="758" t="s">
        <v>3072</v>
      </c>
      <c r="B197" s="224" t="s">
        <v>1140</v>
      </c>
      <c r="C197" s="759" t="s">
        <v>5418</v>
      </c>
      <c r="D197" s="168">
        <v>18700</v>
      </c>
      <c r="E197" s="248" t="s">
        <v>39</v>
      </c>
      <c r="F197" s="227">
        <v>41206</v>
      </c>
      <c r="G197" s="224" t="s">
        <v>3773</v>
      </c>
      <c r="H197" s="225" t="s">
        <v>1799</v>
      </c>
      <c r="I197" s="34"/>
      <c r="J197" s="225" t="s">
        <v>1799</v>
      </c>
      <c r="K197" s="34"/>
      <c r="L197" s="34"/>
      <c r="M197" s="225" t="s">
        <v>1799</v>
      </c>
      <c r="N197" s="225"/>
      <c r="O197" s="34"/>
      <c r="P197" s="36"/>
    </row>
    <row r="198" spans="1:16" s="142" customFormat="1" ht="37.5" customHeight="1" x14ac:dyDescent="0.2">
      <c r="A198" s="758"/>
      <c r="B198" s="224" t="s">
        <v>3659</v>
      </c>
      <c r="C198" s="759"/>
      <c r="D198" s="168">
        <v>1299.5</v>
      </c>
      <c r="E198" s="248">
        <v>6533</v>
      </c>
      <c r="F198" s="227">
        <v>41199</v>
      </c>
      <c r="G198" s="224" t="s">
        <v>3774</v>
      </c>
      <c r="H198" s="225" t="s">
        <v>1799</v>
      </c>
      <c r="I198" s="34"/>
      <c r="J198" s="225" t="s">
        <v>1799</v>
      </c>
      <c r="K198" s="34"/>
      <c r="L198" s="34"/>
      <c r="M198" s="225" t="s">
        <v>1799</v>
      </c>
      <c r="N198" s="225"/>
      <c r="O198" s="34"/>
      <c r="P198" s="36"/>
    </row>
    <row r="199" spans="1:16" s="142" customFormat="1" ht="37.5" customHeight="1" x14ac:dyDescent="0.2">
      <c r="A199" s="758"/>
      <c r="B199" s="224" t="s">
        <v>3660</v>
      </c>
      <c r="C199" s="759"/>
      <c r="D199" s="168">
        <v>3715.44</v>
      </c>
      <c r="E199" s="248">
        <v>6532</v>
      </c>
      <c r="F199" s="227">
        <v>41199</v>
      </c>
      <c r="G199" s="224" t="s">
        <v>3775</v>
      </c>
      <c r="H199" s="225" t="s">
        <v>1799</v>
      </c>
      <c r="I199" s="34"/>
      <c r="J199" s="225" t="s">
        <v>1799</v>
      </c>
      <c r="K199" s="34"/>
      <c r="L199" s="34"/>
      <c r="M199" s="225" t="s">
        <v>1799</v>
      </c>
      <c r="N199" s="225"/>
      <c r="O199" s="34"/>
      <c r="P199" s="36"/>
    </row>
    <row r="200" spans="1:16" s="142" customFormat="1" ht="37.5" customHeight="1" x14ac:dyDescent="0.2">
      <c r="A200" s="758"/>
      <c r="B200" s="224" t="s">
        <v>54</v>
      </c>
      <c r="C200" s="759"/>
      <c r="D200" s="168">
        <v>16192</v>
      </c>
      <c r="E200" s="248" t="s">
        <v>40</v>
      </c>
      <c r="F200" s="227">
        <v>41206</v>
      </c>
      <c r="G200" s="224" t="s">
        <v>3776</v>
      </c>
      <c r="H200" s="225" t="s">
        <v>1799</v>
      </c>
      <c r="I200" s="34"/>
      <c r="J200" s="225" t="s">
        <v>1799</v>
      </c>
      <c r="K200" s="34"/>
      <c r="L200" s="34"/>
      <c r="M200" s="225" t="s">
        <v>1799</v>
      </c>
      <c r="N200" s="225"/>
      <c r="O200" s="34"/>
      <c r="P200" s="36"/>
    </row>
    <row r="201" spans="1:16" s="142" customFormat="1" ht="35.25" customHeight="1" x14ac:dyDescent="0.2">
      <c r="A201" s="226" t="s">
        <v>3073</v>
      </c>
      <c r="B201" s="224" t="s">
        <v>1146</v>
      </c>
      <c r="C201" s="224" t="s">
        <v>5419</v>
      </c>
      <c r="D201" s="168">
        <v>2505.2800000000002</v>
      </c>
      <c r="E201" s="248">
        <v>6468</v>
      </c>
      <c r="F201" s="227">
        <v>41089</v>
      </c>
      <c r="G201" s="224" t="s">
        <v>3777</v>
      </c>
      <c r="H201" s="225" t="s">
        <v>1799</v>
      </c>
      <c r="I201" s="34"/>
      <c r="J201" s="225" t="s">
        <v>1799</v>
      </c>
      <c r="K201" s="34"/>
      <c r="L201" s="34"/>
      <c r="M201" s="225" t="s">
        <v>1799</v>
      </c>
      <c r="N201" s="225"/>
      <c r="O201" s="34"/>
      <c r="P201" s="36"/>
    </row>
    <row r="202" spans="1:16" s="142" customFormat="1" ht="35.25" customHeight="1" x14ac:dyDescent="0.2">
      <c r="A202" s="758" t="s">
        <v>3074</v>
      </c>
      <c r="B202" s="224" t="s">
        <v>3636</v>
      </c>
      <c r="C202" s="759" t="s">
        <v>5420</v>
      </c>
      <c r="D202" s="168">
        <v>115.72</v>
      </c>
      <c r="E202" s="248">
        <v>6479</v>
      </c>
      <c r="F202" s="768">
        <v>41100</v>
      </c>
      <c r="G202" s="759" t="s">
        <v>3778</v>
      </c>
      <c r="H202" s="225" t="s">
        <v>1799</v>
      </c>
      <c r="I202" s="34"/>
      <c r="J202" s="225" t="s">
        <v>1799</v>
      </c>
      <c r="K202" s="34"/>
      <c r="L202" s="34"/>
      <c r="M202" s="225" t="s">
        <v>1799</v>
      </c>
      <c r="N202" s="225"/>
      <c r="O202" s="34"/>
      <c r="P202" s="36"/>
    </row>
    <row r="203" spans="1:16" s="142" customFormat="1" ht="35.25" customHeight="1" x14ac:dyDescent="0.2">
      <c r="A203" s="758"/>
      <c r="B203" s="224" t="s">
        <v>3636</v>
      </c>
      <c r="C203" s="759"/>
      <c r="D203" s="168">
        <v>718.58</v>
      </c>
      <c r="E203" s="248">
        <v>6478</v>
      </c>
      <c r="F203" s="768"/>
      <c r="G203" s="759"/>
      <c r="H203" s="225" t="s">
        <v>1799</v>
      </c>
      <c r="I203" s="34"/>
      <c r="J203" s="225" t="s">
        <v>1799</v>
      </c>
      <c r="K203" s="34"/>
      <c r="L203" s="34"/>
      <c r="M203" s="225" t="s">
        <v>1799</v>
      </c>
      <c r="N203" s="225"/>
      <c r="O203" s="34"/>
      <c r="P203" s="36"/>
    </row>
    <row r="204" spans="1:16" s="142" customFormat="1" ht="35.25" customHeight="1" x14ac:dyDescent="0.2">
      <c r="A204" s="226" t="s">
        <v>3075</v>
      </c>
      <c r="B204" s="224" t="s">
        <v>677</v>
      </c>
      <c r="C204" s="224" t="s">
        <v>5421</v>
      </c>
      <c r="D204" s="168">
        <v>924.5</v>
      </c>
      <c r="E204" s="248">
        <v>6459</v>
      </c>
      <c r="F204" s="227">
        <v>41085</v>
      </c>
      <c r="G204" s="224" t="s">
        <v>3779</v>
      </c>
      <c r="H204" s="225" t="s">
        <v>1799</v>
      </c>
      <c r="I204" s="34"/>
      <c r="J204" s="225" t="s">
        <v>1799</v>
      </c>
      <c r="K204" s="34"/>
      <c r="L204" s="34"/>
      <c r="M204" s="225" t="s">
        <v>1799</v>
      </c>
      <c r="N204" s="225"/>
      <c r="O204" s="34"/>
      <c r="P204" s="36"/>
    </row>
    <row r="205" spans="1:16" s="142" customFormat="1" ht="35.25" customHeight="1" x14ac:dyDescent="0.2">
      <c r="A205" s="226" t="s">
        <v>3076</v>
      </c>
      <c r="B205" s="224" t="s">
        <v>101</v>
      </c>
      <c r="C205" s="224" t="s">
        <v>5422</v>
      </c>
      <c r="D205" s="168">
        <v>5085</v>
      </c>
      <c r="E205" s="248">
        <v>6483</v>
      </c>
      <c r="F205" s="227">
        <v>41117</v>
      </c>
      <c r="G205" s="224" t="s">
        <v>3780</v>
      </c>
      <c r="H205" s="225" t="s">
        <v>1799</v>
      </c>
      <c r="I205" s="34"/>
      <c r="J205" s="225" t="s">
        <v>1799</v>
      </c>
      <c r="K205" s="34"/>
      <c r="L205" s="34"/>
      <c r="M205" s="225" t="s">
        <v>1799</v>
      </c>
      <c r="N205" s="225"/>
      <c r="O205" s="34"/>
      <c r="P205" s="36"/>
    </row>
    <row r="206" spans="1:16" s="142" customFormat="1" ht="35.25" customHeight="1" x14ac:dyDescent="0.2">
      <c r="A206" s="226" t="s">
        <v>3077</v>
      </c>
      <c r="B206" s="224" t="s">
        <v>1417</v>
      </c>
      <c r="C206" s="224" t="s">
        <v>5423</v>
      </c>
      <c r="D206" s="168">
        <v>965</v>
      </c>
      <c r="E206" s="248">
        <v>6477</v>
      </c>
      <c r="F206" s="227">
        <v>41100</v>
      </c>
      <c r="G206" s="224" t="s">
        <v>3781</v>
      </c>
      <c r="H206" s="225" t="s">
        <v>1799</v>
      </c>
      <c r="I206" s="34"/>
      <c r="J206" s="225" t="s">
        <v>1799</v>
      </c>
      <c r="K206" s="34"/>
      <c r="L206" s="34"/>
      <c r="M206" s="225" t="s">
        <v>1799</v>
      </c>
      <c r="N206" s="225"/>
      <c r="O206" s="34"/>
      <c r="P206" s="36"/>
    </row>
    <row r="207" spans="1:16" s="142" customFormat="1" ht="35.25" customHeight="1" x14ac:dyDescent="0.2">
      <c r="A207" s="758" t="s">
        <v>3078</v>
      </c>
      <c r="B207" s="224" t="s">
        <v>3563</v>
      </c>
      <c r="C207" s="759" t="s">
        <v>5424</v>
      </c>
      <c r="D207" s="168">
        <v>1903.82</v>
      </c>
      <c r="E207" s="248">
        <v>6469</v>
      </c>
      <c r="F207" s="768">
        <v>41089</v>
      </c>
      <c r="G207" s="759" t="s">
        <v>3782</v>
      </c>
      <c r="H207" s="225" t="s">
        <v>1799</v>
      </c>
      <c r="I207" s="34"/>
      <c r="J207" s="225" t="s">
        <v>1799</v>
      </c>
      <c r="K207" s="34"/>
      <c r="L207" s="34"/>
      <c r="M207" s="225" t="s">
        <v>1799</v>
      </c>
      <c r="N207" s="225"/>
      <c r="O207" s="34"/>
      <c r="P207" s="36"/>
    </row>
    <row r="208" spans="1:16" s="142" customFormat="1" ht="35.25" customHeight="1" x14ac:dyDescent="0.2">
      <c r="A208" s="758"/>
      <c r="B208" s="224" t="s">
        <v>1111</v>
      </c>
      <c r="C208" s="759"/>
      <c r="D208" s="168">
        <v>1120.04</v>
      </c>
      <c r="E208" s="248">
        <v>6470</v>
      </c>
      <c r="F208" s="768"/>
      <c r="G208" s="759"/>
      <c r="H208" s="225" t="s">
        <v>1799</v>
      </c>
      <c r="I208" s="34"/>
      <c r="J208" s="225" t="s">
        <v>1799</v>
      </c>
      <c r="K208" s="34"/>
      <c r="L208" s="34"/>
      <c r="M208" s="225" t="s">
        <v>1799</v>
      </c>
      <c r="N208" s="225"/>
      <c r="O208" s="34"/>
      <c r="P208" s="36"/>
    </row>
    <row r="209" spans="1:16" s="142" customFormat="1" ht="35.25" customHeight="1" x14ac:dyDescent="0.2">
      <c r="A209" s="226" t="s">
        <v>3079</v>
      </c>
      <c r="B209" s="224" t="s">
        <v>166</v>
      </c>
      <c r="C209" s="224" t="s">
        <v>5425</v>
      </c>
      <c r="D209" s="168">
        <v>392.11</v>
      </c>
      <c r="E209" s="248">
        <v>6480</v>
      </c>
      <c r="F209" s="227">
        <v>41103</v>
      </c>
      <c r="G209" s="224" t="s">
        <v>3783</v>
      </c>
      <c r="H209" s="225" t="s">
        <v>1799</v>
      </c>
      <c r="I209" s="34"/>
      <c r="J209" s="225" t="s">
        <v>1799</v>
      </c>
      <c r="K209" s="34"/>
      <c r="L209" s="34"/>
      <c r="M209" s="225" t="s">
        <v>1799</v>
      </c>
      <c r="N209" s="225"/>
      <c r="O209" s="34"/>
      <c r="P209" s="36"/>
    </row>
    <row r="210" spans="1:16" s="142" customFormat="1" ht="35.25" customHeight="1" x14ac:dyDescent="0.2">
      <c r="A210" s="758" t="s">
        <v>3080</v>
      </c>
      <c r="B210" s="224" t="s">
        <v>1111</v>
      </c>
      <c r="C210" s="759" t="s">
        <v>5426</v>
      </c>
      <c r="D210" s="168">
        <v>169.5</v>
      </c>
      <c r="E210" s="248">
        <v>6475</v>
      </c>
      <c r="F210" s="768">
        <v>41096</v>
      </c>
      <c r="G210" s="759" t="s">
        <v>3784</v>
      </c>
      <c r="H210" s="225" t="s">
        <v>1799</v>
      </c>
      <c r="I210" s="34"/>
      <c r="J210" s="225" t="s">
        <v>1799</v>
      </c>
      <c r="K210" s="34"/>
      <c r="L210" s="34"/>
      <c r="M210" s="225" t="s">
        <v>1799</v>
      </c>
      <c r="N210" s="225"/>
      <c r="O210" s="34"/>
      <c r="P210" s="36"/>
    </row>
    <row r="211" spans="1:16" s="142" customFormat="1" ht="35.25" customHeight="1" x14ac:dyDescent="0.2">
      <c r="A211" s="758"/>
      <c r="B211" s="224" t="s">
        <v>442</v>
      </c>
      <c r="C211" s="759"/>
      <c r="D211" s="168">
        <v>120</v>
      </c>
      <c r="E211" s="248">
        <v>6474</v>
      </c>
      <c r="F211" s="768"/>
      <c r="G211" s="759"/>
      <c r="H211" s="225" t="s">
        <v>1799</v>
      </c>
      <c r="I211" s="34"/>
      <c r="J211" s="225" t="s">
        <v>1799</v>
      </c>
      <c r="K211" s="34"/>
      <c r="L211" s="34"/>
      <c r="M211" s="225" t="s">
        <v>1799</v>
      </c>
      <c r="N211" s="225"/>
      <c r="O211" s="34"/>
      <c r="P211" s="36"/>
    </row>
    <row r="212" spans="1:16" s="142" customFormat="1" ht="41.25" customHeight="1" x14ac:dyDescent="0.2">
      <c r="A212" s="758" t="s">
        <v>3081</v>
      </c>
      <c r="B212" s="224" t="s">
        <v>3661</v>
      </c>
      <c r="C212" s="759" t="s">
        <v>5427</v>
      </c>
      <c r="D212" s="168">
        <v>2370.96</v>
      </c>
      <c r="E212" s="248">
        <v>6535</v>
      </c>
      <c r="F212" s="227">
        <v>41206</v>
      </c>
      <c r="G212" s="224" t="s">
        <v>3785</v>
      </c>
      <c r="H212" s="225" t="s">
        <v>1799</v>
      </c>
      <c r="I212" s="34"/>
      <c r="J212" s="225" t="s">
        <v>1799</v>
      </c>
      <c r="K212" s="34"/>
      <c r="L212" s="34"/>
      <c r="M212" s="225" t="s">
        <v>1799</v>
      </c>
      <c r="N212" s="225"/>
      <c r="O212" s="34"/>
      <c r="P212" s="36"/>
    </row>
    <row r="213" spans="1:16" s="142" customFormat="1" ht="41.25" customHeight="1" x14ac:dyDescent="0.2">
      <c r="A213" s="758"/>
      <c r="B213" s="224" t="s">
        <v>3662</v>
      </c>
      <c r="C213" s="759"/>
      <c r="D213" s="168">
        <v>4066</v>
      </c>
      <c r="E213" s="248">
        <v>6518</v>
      </c>
      <c r="F213" s="227">
        <v>41178</v>
      </c>
      <c r="G213" s="224" t="s">
        <v>3786</v>
      </c>
      <c r="H213" s="225" t="s">
        <v>1799</v>
      </c>
      <c r="I213" s="34"/>
      <c r="J213" s="225" t="s">
        <v>1799</v>
      </c>
      <c r="K213" s="34"/>
      <c r="L213" s="34"/>
      <c r="M213" s="225" t="s">
        <v>1799</v>
      </c>
      <c r="N213" s="225"/>
      <c r="O213" s="34"/>
      <c r="P213" s="36"/>
    </row>
    <row r="214" spans="1:16" s="142" customFormat="1" ht="41.25" customHeight="1" x14ac:dyDescent="0.2">
      <c r="A214" s="758"/>
      <c r="B214" s="224" t="s">
        <v>168</v>
      </c>
      <c r="C214" s="759"/>
      <c r="D214" s="168">
        <v>3430</v>
      </c>
      <c r="E214" s="248">
        <v>6524</v>
      </c>
      <c r="F214" s="227">
        <v>41180</v>
      </c>
      <c r="G214" s="224" t="s">
        <v>3787</v>
      </c>
      <c r="H214" s="225" t="s">
        <v>1799</v>
      </c>
      <c r="I214" s="34"/>
      <c r="J214" s="225" t="s">
        <v>1799</v>
      </c>
      <c r="K214" s="34"/>
      <c r="L214" s="34"/>
      <c r="M214" s="225" t="s">
        <v>1799</v>
      </c>
      <c r="N214" s="225"/>
      <c r="O214" s="34"/>
      <c r="P214" s="36"/>
    </row>
    <row r="215" spans="1:16" s="142" customFormat="1" ht="41.25" customHeight="1" x14ac:dyDescent="0.2">
      <c r="A215" s="758"/>
      <c r="B215" s="224" t="s">
        <v>3663</v>
      </c>
      <c r="C215" s="759"/>
      <c r="D215" s="168">
        <v>4605</v>
      </c>
      <c r="E215" s="248">
        <v>6522</v>
      </c>
      <c r="F215" s="227">
        <v>41180</v>
      </c>
      <c r="G215" s="224" t="s">
        <v>3788</v>
      </c>
      <c r="H215" s="225" t="s">
        <v>1799</v>
      </c>
      <c r="I215" s="34"/>
      <c r="J215" s="225" t="s">
        <v>1799</v>
      </c>
      <c r="K215" s="34"/>
      <c r="L215" s="34"/>
      <c r="M215" s="225" t="s">
        <v>1799</v>
      </c>
      <c r="N215" s="225"/>
      <c r="O215" s="34"/>
      <c r="P215" s="36"/>
    </row>
    <row r="216" spans="1:16" s="142" customFormat="1" ht="41.25" customHeight="1" x14ac:dyDescent="0.2">
      <c r="A216" s="758"/>
      <c r="B216" s="224" t="s">
        <v>112</v>
      </c>
      <c r="C216" s="759"/>
      <c r="D216" s="168">
        <v>2983</v>
      </c>
      <c r="E216" s="248">
        <v>6528</v>
      </c>
      <c r="F216" s="227">
        <v>41191</v>
      </c>
      <c r="G216" s="224" t="s">
        <v>3789</v>
      </c>
      <c r="H216" s="225" t="s">
        <v>1799</v>
      </c>
      <c r="I216" s="34"/>
      <c r="J216" s="225" t="s">
        <v>1799</v>
      </c>
      <c r="K216" s="34"/>
      <c r="L216" s="34"/>
      <c r="M216" s="225" t="s">
        <v>1799</v>
      </c>
      <c r="N216" s="225"/>
      <c r="O216" s="34"/>
      <c r="P216" s="36"/>
    </row>
    <row r="217" spans="1:16" s="142" customFormat="1" ht="41.25" customHeight="1" x14ac:dyDescent="0.2">
      <c r="A217" s="226" t="s">
        <v>3082</v>
      </c>
      <c r="B217" s="224" t="s">
        <v>18</v>
      </c>
      <c r="C217" s="224" t="s">
        <v>5428</v>
      </c>
      <c r="D217" s="168">
        <v>3672.5</v>
      </c>
      <c r="E217" s="248">
        <v>6486</v>
      </c>
      <c r="F217" s="227">
        <v>41137</v>
      </c>
      <c r="G217" s="224" t="s">
        <v>21</v>
      </c>
      <c r="H217" s="225" t="s">
        <v>1799</v>
      </c>
      <c r="I217" s="34"/>
      <c r="J217" s="225" t="s">
        <v>1799</v>
      </c>
      <c r="K217" s="34"/>
      <c r="L217" s="34"/>
      <c r="M217" s="225" t="s">
        <v>1799</v>
      </c>
      <c r="N217" s="225"/>
      <c r="O217" s="34"/>
      <c r="P217" s="36"/>
    </row>
    <row r="218" spans="1:16" s="142" customFormat="1" ht="41.25" customHeight="1" x14ac:dyDescent="0.2">
      <c r="A218" s="758" t="s">
        <v>3083</v>
      </c>
      <c r="B218" s="224" t="s">
        <v>3664</v>
      </c>
      <c r="C218" s="773" t="s">
        <v>5429</v>
      </c>
      <c r="D218" s="168">
        <v>5261.96</v>
      </c>
      <c r="E218" s="248">
        <v>6512</v>
      </c>
      <c r="F218" s="768">
        <v>41172</v>
      </c>
      <c r="G218" s="224" t="s">
        <v>3790</v>
      </c>
      <c r="H218" s="225" t="s">
        <v>1799</v>
      </c>
      <c r="I218" s="34"/>
      <c r="J218" s="225" t="s">
        <v>1799</v>
      </c>
      <c r="K218" s="34"/>
      <c r="L218" s="34"/>
      <c r="M218" s="225" t="s">
        <v>1799</v>
      </c>
      <c r="N218" s="225"/>
      <c r="O218" s="34"/>
      <c r="P218" s="36"/>
    </row>
    <row r="219" spans="1:16" s="142" customFormat="1" ht="41.25" customHeight="1" x14ac:dyDescent="0.2">
      <c r="A219" s="758"/>
      <c r="B219" s="224" t="s">
        <v>3665</v>
      </c>
      <c r="C219" s="773"/>
      <c r="D219" s="168">
        <v>667.2</v>
      </c>
      <c r="E219" s="248">
        <v>6513</v>
      </c>
      <c r="F219" s="768"/>
      <c r="G219" s="224" t="s">
        <v>3791</v>
      </c>
      <c r="H219" s="225" t="s">
        <v>1799</v>
      </c>
      <c r="I219" s="34"/>
      <c r="J219" s="225" t="s">
        <v>1799</v>
      </c>
      <c r="K219" s="34"/>
      <c r="L219" s="34"/>
      <c r="M219" s="225" t="s">
        <v>1799</v>
      </c>
      <c r="N219" s="225"/>
      <c r="O219" s="34"/>
      <c r="P219" s="36"/>
    </row>
    <row r="220" spans="1:16" s="142" customFormat="1" ht="41.25" customHeight="1" x14ac:dyDescent="0.2">
      <c r="A220" s="758"/>
      <c r="B220" s="224" t="s">
        <v>3666</v>
      </c>
      <c r="C220" s="773"/>
      <c r="D220" s="168">
        <v>1410</v>
      </c>
      <c r="E220" s="248">
        <v>6514</v>
      </c>
      <c r="F220" s="768"/>
      <c r="G220" s="224" t="s">
        <v>3792</v>
      </c>
      <c r="H220" s="225" t="s">
        <v>1799</v>
      </c>
      <c r="I220" s="34"/>
      <c r="J220" s="225" t="s">
        <v>1799</v>
      </c>
      <c r="K220" s="34"/>
      <c r="L220" s="34"/>
      <c r="M220" s="225" t="s">
        <v>1799</v>
      </c>
      <c r="N220" s="225"/>
      <c r="O220" s="34"/>
      <c r="P220" s="36"/>
    </row>
    <row r="221" spans="1:16" s="142" customFormat="1" ht="41.25" customHeight="1" x14ac:dyDescent="0.2">
      <c r="A221" s="758"/>
      <c r="B221" s="224" t="s">
        <v>3667</v>
      </c>
      <c r="C221" s="773"/>
      <c r="D221" s="168">
        <v>4747.1000000000004</v>
      </c>
      <c r="E221" s="248">
        <v>6515</v>
      </c>
      <c r="F221" s="768"/>
      <c r="G221" s="224" t="s">
        <v>3791</v>
      </c>
      <c r="H221" s="225" t="s">
        <v>1799</v>
      </c>
      <c r="I221" s="34"/>
      <c r="J221" s="225" t="s">
        <v>1799</v>
      </c>
      <c r="K221" s="34"/>
      <c r="L221" s="34"/>
      <c r="M221" s="225" t="s">
        <v>1799</v>
      </c>
      <c r="N221" s="225"/>
      <c r="O221" s="34"/>
      <c r="P221" s="36"/>
    </row>
    <row r="222" spans="1:16" s="142" customFormat="1" ht="41.25" customHeight="1" x14ac:dyDescent="0.2">
      <c r="A222" s="226" t="s">
        <v>3084</v>
      </c>
      <c r="B222" s="224" t="s">
        <v>3642</v>
      </c>
      <c r="C222" s="224" t="s">
        <v>5430</v>
      </c>
      <c r="D222" s="168">
        <v>2462.5</v>
      </c>
      <c r="E222" s="248">
        <v>6482</v>
      </c>
      <c r="F222" s="227">
        <v>41115</v>
      </c>
      <c r="G222" s="224" t="s">
        <v>3793</v>
      </c>
      <c r="H222" s="225" t="s">
        <v>1799</v>
      </c>
      <c r="I222" s="34"/>
      <c r="J222" s="225" t="s">
        <v>1799</v>
      </c>
      <c r="K222" s="34"/>
      <c r="L222" s="34"/>
      <c r="M222" s="225" t="s">
        <v>1799</v>
      </c>
      <c r="N222" s="225"/>
      <c r="O222" s="34"/>
      <c r="P222" s="36"/>
    </row>
    <row r="223" spans="1:16" s="142" customFormat="1" ht="41.25" customHeight="1" x14ac:dyDescent="0.2">
      <c r="A223" s="226" t="s">
        <v>3085</v>
      </c>
      <c r="B223" s="224" t="s">
        <v>3591</v>
      </c>
      <c r="C223" s="224" t="s">
        <v>3923</v>
      </c>
      <c r="D223" s="168">
        <v>950</v>
      </c>
      <c r="E223" s="248">
        <v>6484</v>
      </c>
      <c r="F223" s="227">
        <v>41130</v>
      </c>
      <c r="G223" s="224" t="s">
        <v>3794</v>
      </c>
      <c r="H223" s="225" t="s">
        <v>1799</v>
      </c>
      <c r="I223" s="34"/>
      <c r="J223" s="225" t="s">
        <v>1799</v>
      </c>
      <c r="K223" s="34"/>
      <c r="L223" s="34"/>
      <c r="M223" s="225" t="s">
        <v>1799</v>
      </c>
      <c r="N223" s="225"/>
      <c r="O223" s="34"/>
      <c r="P223" s="36"/>
    </row>
    <row r="224" spans="1:16" s="142" customFormat="1" ht="47.25" customHeight="1" x14ac:dyDescent="0.2">
      <c r="A224" s="226" t="s">
        <v>3086</v>
      </c>
      <c r="B224" s="224" t="s">
        <v>3668</v>
      </c>
      <c r="C224" s="224" t="s">
        <v>5431</v>
      </c>
      <c r="D224" s="168">
        <v>2360</v>
      </c>
      <c r="E224" s="248">
        <v>6496</v>
      </c>
      <c r="F224" s="227">
        <v>41151</v>
      </c>
      <c r="G224" s="224" t="s">
        <v>3795</v>
      </c>
      <c r="H224" s="225" t="s">
        <v>1799</v>
      </c>
      <c r="I224" s="34"/>
      <c r="J224" s="225" t="s">
        <v>1799</v>
      </c>
      <c r="K224" s="34"/>
      <c r="L224" s="34"/>
      <c r="M224" s="225" t="s">
        <v>1799</v>
      </c>
      <c r="N224" s="225"/>
      <c r="O224" s="34"/>
      <c r="P224" s="36"/>
    </row>
    <row r="225" spans="1:16" s="142" customFormat="1" ht="47.25" customHeight="1" x14ac:dyDescent="0.2">
      <c r="A225" s="758" t="s">
        <v>3087</v>
      </c>
      <c r="B225" s="224" t="s">
        <v>106</v>
      </c>
      <c r="C225" s="759" t="s">
        <v>5432</v>
      </c>
      <c r="D225" s="168">
        <v>585</v>
      </c>
      <c r="E225" s="248">
        <v>6497</v>
      </c>
      <c r="F225" s="768">
        <v>41151</v>
      </c>
      <c r="G225" s="224" t="s">
        <v>3796</v>
      </c>
      <c r="H225" s="225" t="s">
        <v>1799</v>
      </c>
      <c r="I225" s="34"/>
      <c r="J225" s="225" t="s">
        <v>1799</v>
      </c>
      <c r="K225" s="34"/>
      <c r="L225" s="34"/>
      <c r="M225" s="225" t="s">
        <v>1799</v>
      </c>
      <c r="N225" s="225"/>
      <c r="O225" s="34"/>
      <c r="P225" s="36"/>
    </row>
    <row r="226" spans="1:16" s="142" customFormat="1" ht="47.25" customHeight="1" x14ac:dyDescent="0.2">
      <c r="A226" s="758"/>
      <c r="B226" s="224" t="s">
        <v>885</v>
      </c>
      <c r="C226" s="759"/>
      <c r="D226" s="168">
        <v>380</v>
      </c>
      <c r="E226" s="248">
        <v>6498</v>
      </c>
      <c r="F226" s="768"/>
      <c r="G226" s="224" t="s">
        <v>3797</v>
      </c>
      <c r="H226" s="225" t="s">
        <v>1799</v>
      </c>
      <c r="I226" s="34"/>
      <c r="J226" s="225" t="s">
        <v>1799</v>
      </c>
      <c r="K226" s="34"/>
      <c r="L226" s="34"/>
      <c r="M226" s="225" t="s">
        <v>1799</v>
      </c>
      <c r="N226" s="225"/>
      <c r="O226" s="34"/>
      <c r="P226" s="36"/>
    </row>
    <row r="227" spans="1:16" s="142" customFormat="1" ht="47.25" customHeight="1" x14ac:dyDescent="0.2">
      <c r="A227" s="758"/>
      <c r="B227" s="224" t="s">
        <v>3654</v>
      </c>
      <c r="C227" s="759"/>
      <c r="D227" s="168">
        <v>1110</v>
      </c>
      <c r="E227" s="248">
        <v>6499</v>
      </c>
      <c r="F227" s="768"/>
      <c r="G227" s="224" t="s">
        <v>3796</v>
      </c>
      <c r="H227" s="225" t="s">
        <v>1799</v>
      </c>
      <c r="I227" s="34"/>
      <c r="J227" s="225" t="s">
        <v>1799</v>
      </c>
      <c r="K227" s="34"/>
      <c r="L227" s="34"/>
      <c r="M227" s="225" t="s">
        <v>1799</v>
      </c>
      <c r="N227" s="225"/>
      <c r="O227" s="34"/>
      <c r="P227" s="36"/>
    </row>
    <row r="228" spans="1:16" s="142" customFormat="1" ht="47.25" customHeight="1" x14ac:dyDescent="0.2">
      <c r="A228" s="226" t="s">
        <v>3088</v>
      </c>
      <c r="B228" s="224" t="s">
        <v>1146</v>
      </c>
      <c r="C228" s="224" t="s">
        <v>5433</v>
      </c>
      <c r="D228" s="168">
        <f>446.26+192.73</f>
        <v>638.99</v>
      </c>
      <c r="E228" s="248" t="s">
        <v>41</v>
      </c>
      <c r="F228" s="227">
        <v>41157</v>
      </c>
      <c r="G228" s="224" t="s">
        <v>3798</v>
      </c>
      <c r="H228" s="225" t="s">
        <v>1799</v>
      </c>
      <c r="I228" s="34"/>
      <c r="J228" s="225" t="s">
        <v>1799</v>
      </c>
      <c r="K228" s="34"/>
      <c r="L228" s="34"/>
      <c r="M228" s="225" t="s">
        <v>1799</v>
      </c>
      <c r="N228" s="225"/>
      <c r="O228" s="34"/>
      <c r="P228" s="36"/>
    </row>
    <row r="229" spans="1:16" s="142" customFormat="1" ht="47.25" customHeight="1" x14ac:dyDescent="0.2">
      <c r="A229" s="226" t="s">
        <v>3089</v>
      </c>
      <c r="B229" s="224" t="s">
        <v>3669</v>
      </c>
      <c r="C229" s="224" t="s">
        <v>5434</v>
      </c>
      <c r="D229" s="168">
        <v>830</v>
      </c>
      <c r="E229" s="248">
        <v>6495</v>
      </c>
      <c r="F229" s="227">
        <v>41150</v>
      </c>
      <c r="G229" s="224" t="s">
        <v>3799</v>
      </c>
      <c r="H229" s="225" t="s">
        <v>1799</v>
      </c>
      <c r="I229" s="34"/>
      <c r="J229" s="225" t="s">
        <v>1799</v>
      </c>
      <c r="K229" s="34"/>
      <c r="L229" s="34"/>
      <c r="M229" s="225" t="s">
        <v>1799</v>
      </c>
      <c r="N229" s="225"/>
      <c r="O229" s="34"/>
      <c r="P229" s="36"/>
    </row>
    <row r="230" spans="1:16" s="142" customFormat="1" ht="46.5" customHeight="1" x14ac:dyDescent="0.2">
      <c r="A230" s="226" t="s">
        <v>3090</v>
      </c>
      <c r="B230" s="224" t="s">
        <v>3569</v>
      </c>
      <c r="C230" s="224" t="s">
        <v>5435</v>
      </c>
      <c r="D230" s="168">
        <v>3570</v>
      </c>
      <c r="E230" s="248">
        <v>6500</v>
      </c>
      <c r="F230" s="227">
        <v>41151</v>
      </c>
      <c r="G230" s="224" t="s">
        <v>3800</v>
      </c>
      <c r="H230" s="225" t="s">
        <v>1799</v>
      </c>
      <c r="I230" s="34"/>
      <c r="J230" s="225" t="s">
        <v>1799</v>
      </c>
      <c r="K230" s="34"/>
      <c r="L230" s="34"/>
      <c r="M230" s="225" t="s">
        <v>1799</v>
      </c>
      <c r="N230" s="225"/>
      <c r="O230" s="34"/>
      <c r="P230" s="36"/>
    </row>
    <row r="231" spans="1:16" s="142" customFormat="1" ht="46.5" customHeight="1" x14ac:dyDescent="0.2">
      <c r="A231" s="226" t="s">
        <v>3091</v>
      </c>
      <c r="B231" s="224" t="s">
        <v>3670</v>
      </c>
      <c r="C231" s="224" t="s">
        <v>3878</v>
      </c>
      <c r="D231" s="168">
        <v>700</v>
      </c>
      <c r="E231" s="248">
        <v>6490</v>
      </c>
      <c r="F231" s="227">
        <v>41143</v>
      </c>
      <c r="G231" s="224" t="s">
        <v>3801</v>
      </c>
      <c r="H231" s="225" t="s">
        <v>1799</v>
      </c>
      <c r="I231" s="34"/>
      <c r="J231" s="225" t="s">
        <v>1799</v>
      </c>
      <c r="K231" s="34"/>
      <c r="L231" s="34"/>
      <c r="M231" s="225" t="s">
        <v>1799</v>
      </c>
      <c r="N231" s="225"/>
      <c r="O231" s="34"/>
      <c r="P231" s="36"/>
    </row>
    <row r="232" spans="1:16" s="142" customFormat="1" ht="46.5" customHeight="1" x14ac:dyDescent="0.2">
      <c r="A232" s="226" t="s">
        <v>3092</v>
      </c>
      <c r="B232" s="224" t="s">
        <v>3671</v>
      </c>
      <c r="C232" s="224" t="s">
        <v>5436</v>
      </c>
      <c r="D232" s="168">
        <v>452</v>
      </c>
      <c r="E232" s="248">
        <v>6489</v>
      </c>
      <c r="F232" s="227">
        <v>41141</v>
      </c>
      <c r="G232" s="224" t="s">
        <v>3802</v>
      </c>
      <c r="H232" s="225" t="s">
        <v>1799</v>
      </c>
      <c r="I232" s="34"/>
      <c r="J232" s="225" t="s">
        <v>1799</v>
      </c>
      <c r="K232" s="34"/>
      <c r="L232" s="34"/>
      <c r="M232" s="225" t="s">
        <v>1799</v>
      </c>
      <c r="N232" s="225"/>
      <c r="O232" s="34"/>
      <c r="P232" s="36"/>
    </row>
    <row r="233" spans="1:16" s="142" customFormat="1" ht="46.5" customHeight="1" x14ac:dyDescent="0.2">
      <c r="A233" s="226" t="s">
        <v>3093</v>
      </c>
      <c r="B233" s="224" t="s">
        <v>153</v>
      </c>
      <c r="C233" s="224" t="s">
        <v>5437</v>
      </c>
      <c r="D233" s="168">
        <v>110</v>
      </c>
      <c r="E233" s="248">
        <v>6501</v>
      </c>
      <c r="F233" s="227">
        <v>41152</v>
      </c>
      <c r="G233" s="224" t="s">
        <v>3803</v>
      </c>
      <c r="H233" s="225" t="s">
        <v>1799</v>
      </c>
      <c r="I233" s="34"/>
      <c r="J233" s="225" t="s">
        <v>1799</v>
      </c>
      <c r="K233" s="34"/>
      <c r="L233" s="34"/>
      <c r="M233" s="225" t="s">
        <v>1799</v>
      </c>
      <c r="N233" s="225"/>
      <c r="O233" s="34"/>
      <c r="P233" s="36"/>
    </row>
    <row r="234" spans="1:16" s="142" customFormat="1" ht="64.5" customHeight="1" x14ac:dyDescent="0.2">
      <c r="A234" s="758" t="s">
        <v>3094</v>
      </c>
      <c r="B234" s="224" t="s">
        <v>3672</v>
      </c>
      <c r="C234" s="759" t="s">
        <v>5438</v>
      </c>
      <c r="D234" s="168">
        <v>1500</v>
      </c>
      <c r="E234" s="246" t="s">
        <v>42</v>
      </c>
      <c r="F234" s="768">
        <v>41197</v>
      </c>
      <c r="G234" s="224" t="s">
        <v>3804</v>
      </c>
      <c r="H234" s="225" t="s">
        <v>1799</v>
      </c>
      <c r="I234" s="34"/>
      <c r="J234" s="225" t="s">
        <v>1799</v>
      </c>
      <c r="K234" s="34"/>
      <c r="L234" s="34"/>
      <c r="M234" s="225" t="s">
        <v>1799</v>
      </c>
      <c r="N234" s="225"/>
      <c r="O234" s="34"/>
      <c r="P234" s="36"/>
    </row>
    <row r="235" spans="1:16" s="142" customFormat="1" ht="64.5" customHeight="1" x14ac:dyDescent="0.2">
      <c r="A235" s="758"/>
      <c r="B235" s="224" t="s">
        <v>3673</v>
      </c>
      <c r="C235" s="759"/>
      <c r="D235" s="168">
        <v>1500</v>
      </c>
      <c r="E235" s="246" t="s">
        <v>43</v>
      </c>
      <c r="F235" s="768"/>
      <c r="G235" s="224" t="s">
        <v>3804</v>
      </c>
      <c r="H235" s="225" t="s">
        <v>1799</v>
      </c>
      <c r="I235" s="34"/>
      <c r="J235" s="225" t="s">
        <v>1799</v>
      </c>
      <c r="K235" s="34"/>
      <c r="L235" s="34"/>
      <c r="M235" s="225" t="s">
        <v>1799</v>
      </c>
      <c r="N235" s="225"/>
      <c r="O235" s="34"/>
      <c r="P235" s="36"/>
    </row>
    <row r="236" spans="1:16" s="142" customFormat="1" ht="64.5" customHeight="1" x14ac:dyDescent="0.2">
      <c r="A236" s="758"/>
      <c r="B236" s="224" t="s">
        <v>3674</v>
      </c>
      <c r="C236" s="759"/>
      <c r="D236" s="168">
        <v>1500</v>
      </c>
      <c r="E236" s="246" t="s">
        <v>44</v>
      </c>
      <c r="F236" s="768"/>
      <c r="G236" s="224" t="s">
        <v>3804</v>
      </c>
      <c r="H236" s="225" t="s">
        <v>1799</v>
      </c>
      <c r="I236" s="34"/>
      <c r="J236" s="225" t="s">
        <v>1799</v>
      </c>
      <c r="K236" s="34"/>
      <c r="L236" s="34"/>
      <c r="M236" s="225" t="s">
        <v>1799</v>
      </c>
      <c r="N236" s="225"/>
      <c r="O236" s="34"/>
      <c r="P236" s="36"/>
    </row>
    <row r="237" spans="1:16" s="142" customFormat="1" ht="64.5" customHeight="1" x14ac:dyDescent="0.2">
      <c r="A237" s="758"/>
      <c r="B237" s="224" t="s">
        <v>4855</v>
      </c>
      <c r="C237" s="759"/>
      <c r="D237" s="168">
        <v>1500</v>
      </c>
      <c r="E237" s="246" t="s">
        <v>45</v>
      </c>
      <c r="F237" s="768"/>
      <c r="G237" s="224" t="s">
        <v>3804</v>
      </c>
      <c r="H237" s="225" t="s">
        <v>1799</v>
      </c>
      <c r="I237" s="34"/>
      <c r="J237" s="225" t="s">
        <v>1799</v>
      </c>
      <c r="K237" s="34"/>
      <c r="L237" s="34"/>
      <c r="M237" s="225" t="s">
        <v>1799</v>
      </c>
      <c r="N237" s="225"/>
      <c r="O237" s="34"/>
      <c r="P237" s="36"/>
    </row>
    <row r="238" spans="1:16" s="142" customFormat="1" ht="51.75" customHeight="1" x14ac:dyDescent="0.2">
      <c r="A238" s="226" t="s">
        <v>3095</v>
      </c>
      <c r="B238" s="224" t="s">
        <v>168</v>
      </c>
      <c r="C238" s="224" t="s">
        <v>5439</v>
      </c>
      <c r="D238" s="168">
        <v>290</v>
      </c>
      <c r="E238" s="248">
        <v>6488</v>
      </c>
      <c r="F238" s="227">
        <v>41141</v>
      </c>
      <c r="G238" s="224" t="s">
        <v>3805</v>
      </c>
      <c r="H238" s="225" t="s">
        <v>1799</v>
      </c>
      <c r="I238" s="34"/>
      <c r="J238" s="225" t="s">
        <v>1799</v>
      </c>
      <c r="K238" s="34"/>
      <c r="L238" s="34"/>
      <c r="M238" s="225" t="s">
        <v>1799</v>
      </c>
      <c r="N238" s="225"/>
      <c r="O238" s="34"/>
      <c r="P238" s="36"/>
    </row>
    <row r="239" spans="1:16" s="142" customFormat="1" ht="65.25" customHeight="1" x14ac:dyDescent="0.2">
      <c r="A239" s="758" t="s">
        <v>3096</v>
      </c>
      <c r="B239" s="224" t="s">
        <v>3675</v>
      </c>
      <c r="C239" s="759" t="s">
        <v>5440</v>
      </c>
      <c r="D239" s="168">
        <v>470</v>
      </c>
      <c r="E239" s="248">
        <v>6526</v>
      </c>
      <c r="F239" s="227">
        <v>41180</v>
      </c>
      <c r="G239" s="224" t="s">
        <v>3806</v>
      </c>
      <c r="H239" s="225" t="s">
        <v>1799</v>
      </c>
      <c r="I239" s="34"/>
      <c r="J239" s="225" t="s">
        <v>1799</v>
      </c>
      <c r="K239" s="34"/>
      <c r="L239" s="34"/>
      <c r="M239" s="225" t="s">
        <v>1799</v>
      </c>
      <c r="N239" s="225"/>
      <c r="O239" s="34"/>
      <c r="P239" s="36"/>
    </row>
    <row r="240" spans="1:16" s="142" customFormat="1" ht="65.25" customHeight="1" x14ac:dyDescent="0.2">
      <c r="A240" s="758"/>
      <c r="B240" s="224" t="s">
        <v>1142</v>
      </c>
      <c r="C240" s="759"/>
      <c r="D240" s="168">
        <v>5530</v>
      </c>
      <c r="E240" s="246" t="s">
        <v>46</v>
      </c>
      <c r="F240" s="227">
        <v>41180</v>
      </c>
      <c r="G240" s="224" t="s">
        <v>3807</v>
      </c>
      <c r="H240" s="225" t="s">
        <v>1799</v>
      </c>
      <c r="I240" s="34"/>
      <c r="J240" s="225" t="s">
        <v>1799</v>
      </c>
      <c r="K240" s="34"/>
      <c r="L240" s="34"/>
      <c r="M240" s="225" t="s">
        <v>1799</v>
      </c>
      <c r="N240" s="225"/>
      <c r="O240" s="34"/>
      <c r="P240" s="36"/>
    </row>
    <row r="241" spans="1:16" s="142" customFormat="1" ht="42" customHeight="1" x14ac:dyDescent="0.2">
      <c r="A241" s="226" t="s">
        <v>3097</v>
      </c>
      <c r="B241" s="224" t="s">
        <v>574</v>
      </c>
      <c r="C241" s="224" t="s">
        <v>5441</v>
      </c>
      <c r="D241" s="168">
        <v>136</v>
      </c>
      <c r="E241" s="248">
        <v>6491</v>
      </c>
      <c r="F241" s="227">
        <v>41144</v>
      </c>
      <c r="G241" s="224" t="s">
        <v>3808</v>
      </c>
      <c r="H241" s="225" t="s">
        <v>1799</v>
      </c>
      <c r="I241" s="34"/>
      <c r="J241" s="225" t="s">
        <v>1799</v>
      </c>
      <c r="K241" s="34"/>
      <c r="L241" s="34"/>
      <c r="M241" s="225" t="s">
        <v>1799</v>
      </c>
      <c r="N241" s="225"/>
      <c r="O241" s="34"/>
      <c r="P241" s="36"/>
    </row>
    <row r="242" spans="1:16" s="142" customFormat="1" ht="42" customHeight="1" x14ac:dyDescent="0.2">
      <c r="A242" s="226" t="s">
        <v>3098</v>
      </c>
      <c r="B242" s="224" t="s">
        <v>3633</v>
      </c>
      <c r="C242" s="224" t="s">
        <v>5442</v>
      </c>
      <c r="D242" s="168">
        <v>257.5</v>
      </c>
      <c r="E242" s="248">
        <v>6502</v>
      </c>
      <c r="F242" s="227">
        <v>41152</v>
      </c>
      <c r="G242" s="224" t="s">
        <v>3803</v>
      </c>
      <c r="H242" s="225" t="s">
        <v>1799</v>
      </c>
      <c r="I242" s="34"/>
      <c r="J242" s="225" t="s">
        <v>1799</v>
      </c>
      <c r="K242" s="34"/>
      <c r="L242" s="34"/>
      <c r="M242" s="225" t="s">
        <v>1799</v>
      </c>
      <c r="N242" s="225"/>
      <c r="O242" s="34"/>
      <c r="P242" s="36"/>
    </row>
    <row r="243" spans="1:16" s="142" customFormat="1" ht="63.75" customHeight="1" x14ac:dyDescent="0.2">
      <c r="A243" s="226" t="s">
        <v>3099</v>
      </c>
      <c r="B243" s="224" t="s">
        <v>3646</v>
      </c>
      <c r="C243" s="224" t="s">
        <v>5443</v>
      </c>
      <c r="D243" s="168">
        <v>25494.36</v>
      </c>
      <c r="E243" s="246" t="s">
        <v>47</v>
      </c>
      <c r="F243" s="227">
        <v>41193</v>
      </c>
      <c r="G243" s="224" t="s">
        <v>3809</v>
      </c>
      <c r="H243" s="225" t="s">
        <v>1799</v>
      </c>
      <c r="I243" s="34"/>
      <c r="J243" s="225" t="s">
        <v>1799</v>
      </c>
      <c r="K243" s="34"/>
      <c r="L243" s="34"/>
      <c r="M243" s="225" t="s">
        <v>1799</v>
      </c>
      <c r="N243" s="225"/>
      <c r="O243" s="34"/>
      <c r="P243" s="36"/>
    </row>
    <row r="244" spans="1:16" s="142" customFormat="1" ht="60" customHeight="1" x14ac:dyDescent="0.2">
      <c r="A244" s="226" t="s">
        <v>3100</v>
      </c>
      <c r="B244" s="224" t="s">
        <v>228</v>
      </c>
      <c r="C244" s="224" t="s">
        <v>5444</v>
      </c>
      <c r="D244" s="168">
        <v>11865</v>
      </c>
      <c r="E244" s="248">
        <v>6509</v>
      </c>
      <c r="F244" s="227">
        <v>41170</v>
      </c>
      <c r="G244" s="224" t="s">
        <v>3810</v>
      </c>
      <c r="H244" s="225" t="s">
        <v>1799</v>
      </c>
      <c r="I244" s="34"/>
      <c r="J244" s="225" t="s">
        <v>1799</v>
      </c>
      <c r="K244" s="34"/>
      <c r="L244" s="34"/>
      <c r="M244" s="225" t="s">
        <v>1799</v>
      </c>
      <c r="N244" s="225"/>
      <c r="O244" s="34"/>
      <c r="P244" s="36"/>
    </row>
    <row r="245" spans="1:16" s="142" customFormat="1" ht="42" customHeight="1" x14ac:dyDescent="0.2">
      <c r="A245" s="758" t="s">
        <v>3101</v>
      </c>
      <c r="B245" s="224" t="s">
        <v>101</v>
      </c>
      <c r="C245" s="759" t="s">
        <v>5445</v>
      </c>
      <c r="D245" s="168">
        <v>791</v>
      </c>
      <c r="E245" s="248">
        <v>6507</v>
      </c>
      <c r="F245" s="227">
        <v>41158</v>
      </c>
      <c r="G245" s="224" t="s">
        <v>3811</v>
      </c>
      <c r="H245" s="225" t="s">
        <v>1799</v>
      </c>
      <c r="I245" s="34"/>
      <c r="J245" s="225" t="s">
        <v>1799</v>
      </c>
      <c r="K245" s="34"/>
      <c r="L245" s="34"/>
      <c r="M245" s="225" t="s">
        <v>1799</v>
      </c>
      <c r="N245" s="225"/>
      <c r="O245" s="34"/>
      <c r="P245" s="36"/>
    </row>
    <row r="246" spans="1:16" s="142" customFormat="1" ht="42" customHeight="1" x14ac:dyDescent="0.2">
      <c r="A246" s="758"/>
      <c r="B246" s="224" t="s">
        <v>3644</v>
      </c>
      <c r="C246" s="759"/>
      <c r="D246" s="168">
        <v>118.75</v>
      </c>
      <c r="E246" s="248">
        <v>6508</v>
      </c>
      <c r="F246" s="227">
        <v>41158</v>
      </c>
      <c r="G246" s="224" t="s">
        <v>3812</v>
      </c>
      <c r="H246" s="225" t="s">
        <v>1799</v>
      </c>
      <c r="I246" s="34"/>
      <c r="J246" s="225" t="s">
        <v>1799</v>
      </c>
      <c r="K246" s="34"/>
      <c r="L246" s="34"/>
      <c r="M246" s="225" t="s">
        <v>1799</v>
      </c>
      <c r="N246" s="225"/>
      <c r="O246" s="34"/>
      <c r="P246" s="36"/>
    </row>
    <row r="247" spans="1:16" s="142" customFormat="1" ht="42" customHeight="1" x14ac:dyDescent="0.2">
      <c r="A247" s="226" t="s">
        <v>3102</v>
      </c>
      <c r="B247" s="224" t="s">
        <v>3563</v>
      </c>
      <c r="C247" s="224" t="s">
        <v>5446</v>
      </c>
      <c r="D247" s="168">
        <v>216.96</v>
      </c>
      <c r="E247" s="248">
        <v>6494</v>
      </c>
      <c r="F247" s="227">
        <v>41149</v>
      </c>
      <c r="G247" s="224" t="s">
        <v>3813</v>
      </c>
      <c r="H247" s="225" t="s">
        <v>1799</v>
      </c>
      <c r="I247" s="34"/>
      <c r="J247" s="225" t="s">
        <v>1799</v>
      </c>
      <c r="K247" s="34"/>
      <c r="L247" s="34"/>
      <c r="M247" s="225" t="s">
        <v>1799</v>
      </c>
      <c r="N247" s="225"/>
      <c r="O247" s="34"/>
      <c r="P247" s="36"/>
    </row>
    <row r="248" spans="1:16" s="142" customFormat="1" ht="63.75" customHeight="1" x14ac:dyDescent="0.2">
      <c r="A248" s="758" t="s">
        <v>3103</v>
      </c>
      <c r="B248" s="224" t="s">
        <v>3590</v>
      </c>
      <c r="C248" s="759" t="s">
        <v>3918</v>
      </c>
      <c r="D248" s="168">
        <v>775</v>
      </c>
      <c r="E248" s="248">
        <v>6520</v>
      </c>
      <c r="F248" s="768">
        <v>41179</v>
      </c>
      <c r="G248" s="224" t="s">
        <v>3814</v>
      </c>
      <c r="H248" s="225" t="s">
        <v>1799</v>
      </c>
      <c r="I248" s="34"/>
      <c r="J248" s="225" t="s">
        <v>1799</v>
      </c>
      <c r="K248" s="34"/>
      <c r="L248" s="34"/>
      <c r="M248" s="225" t="s">
        <v>1799</v>
      </c>
      <c r="N248" s="225"/>
      <c r="O248" s="34"/>
      <c r="P248" s="36"/>
    </row>
    <row r="249" spans="1:16" s="142" customFormat="1" ht="63.75" customHeight="1" x14ac:dyDescent="0.2">
      <c r="A249" s="758"/>
      <c r="B249" s="224" t="s">
        <v>784</v>
      </c>
      <c r="C249" s="759"/>
      <c r="D249" s="168">
        <v>5550</v>
      </c>
      <c r="E249" s="248">
        <v>6519</v>
      </c>
      <c r="F249" s="768"/>
      <c r="G249" s="224" t="s">
        <v>3815</v>
      </c>
      <c r="H249" s="225" t="s">
        <v>1799</v>
      </c>
      <c r="I249" s="34"/>
      <c r="J249" s="225" t="s">
        <v>1799</v>
      </c>
      <c r="K249" s="34"/>
      <c r="L249" s="34"/>
      <c r="M249" s="225" t="s">
        <v>1799</v>
      </c>
      <c r="N249" s="225"/>
      <c r="O249" s="34"/>
      <c r="P249" s="36"/>
    </row>
    <row r="250" spans="1:16" s="142" customFormat="1" ht="42" customHeight="1" x14ac:dyDescent="0.2">
      <c r="A250" s="226" t="s">
        <v>3104</v>
      </c>
      <c r="B250" s="224" t="s">
        <v>3676</v>
      </c>
      <c r="C250" s="224" t="s">
        <v>5447</v>
      </c>
      <c r="D250" s="168">
        <v>3315.12</v>
      </c>
      <c r="E250" s="248">
        <v>6511</v>
      </c>
      <c r="F250" s="227">
        <v>41171</v>
      </c>
      <c r="G250" s="224" t="s">
        <v>3807</v>
      </c>
      <c r="H250" s="225" t="s">
        <v>1799</v>
      </c>
      <c r="I250" s="34"/>
      <c r="J250" s="225" t="s">
        <v>1799</v>
      </c>
      <c r="K250" s="34"/>
      <c r="L250" s="34"/>
      <c r="M250" s="225" t="s">
        <v>1799</v>
      </c>
      <c r="N250" s="225"/>
      <c r="O250" s="34"/>
      <c r="P250" s="36"/>
    </row>
    <row r="251" spans="1:16" s="142" customFormat="1" ht="42" customHeight="1" x14ac:dyDescent="0.2">
      <c r="A251" s="226" t="s">
        <v>3105</v>
      </c>
      <c r="B251" s="224" t="s">
        <v>3677</v>
      </c>
      <c r="C251" s="224" t="s">
        <v>5448</v>
      </c>
      <c r="D251" s="168">
        <v>1900</v>
      </c>
      <c r="E251" s="248">
        <v>6531</v>
      </c>
      <c r="F251" s="227">
        <v>41199</v>
      </c>
      <c r="G251" s="224" t="s">
        <v>3816</v>
      </c>
      <c r="H251" s="225" t="s">
        <v>1799</v>
      </c>
      <c r="I251" s="34"/>
      <c r="J251" s="225" t="s">
        <v>1799</v>
      </c>
      <c r="K251" s="34"/>
      <c r="L251" s="34"/>
      <c r="M251" s="225" t="s">
        <v>1799</v>
      </c>
      <c r="N251" s="225"/>
      <c r="O251" s="34"/>
      <c r="P251" s="36"/>
    </row>
    <row r="252" spans="1:16" s="142" customFormat="1" ht="42" customHeight="1" x14ac:dyDescent="0.2">
      <c r="A252" s="226" t="s">
        <v>3106</v>
      </c>
      <c r="B252" s="224" t="s">
        <v>3595</v>
      </c>
      <c r="C252" s="224" t="s">
        <v>5449</v>
      </c>
      <c r="D252" s="168">
        <v>600</v>
      </c>
      <c r="E252" s="248">
        <v>6527</v>
      </c>
      <c r="F252" s="227">
        <v>41186</v>
      </c>
      <c r="G252" s="224" t="s">
        <v>3817</v>
      </c>
      <c r="H252" s="225" t="s">
        <v>1799</v>
      </c>
      <c r="I252" s="34"/>
      <c r="J252" s="225" t="s">
        <v>1799</v>
      </c>
      <c r="K252" s="34"/>
      <c r="L252" s="34"/>
      <c r="M252" s="225" t="s">
        <v>1799</v>
      </c>
      <c r="N252" s="225"/>
      <c r="O252" s="34"/>
      <c r="P252" s="36"/>
    </row>
    <row r="253" spans="1:16" s="142" customFormat="1" ht="63.75" customHeight="1" x14ac:dyDescent="0.2">
      <c r="A253" s="226" t="s">
        <v>3107</v>
      </c>
      <c r="B253" s="224" t="s">
        <v>3678</v>
      </c>
      <c r="C253" s="224" t="s">
        <v>5450</v>
      </c>
      <c r="D253" s="168">
        <v>3390</v>
      </c>
      <c r="E253" s="246" t="s">
        <v>48</v>
      </c>
      <c r="F253" s="227">
        <v>41194</v>
      </c>
      <c r="G253" s="224" t="s">
        <v>3818</v>
      </c>
      <c r="H253" s="225" t="s">
        <v>1799</v>
      </c>
      <c r="I253" s="34"/>
      <c r="J253" s="225" t="s">
        <v>1799</v>
      </c>
      <c r="K253" s="34"/>
      <c r="L253" s="34"/>
      <c r="M253" s="225" t="s">
        <v>1799</v>
      </c>
      <c r="N253" s="225"/>
      <c r="O253" s="34"/>
      <c r="P253" s="36"/>
    </row>
    <row r="254" spans="1:16" s="142" customFormat="1" ht="49.5" customHeight="1" x14ac:dyDescent="0.2">
      <c r="A254" s="226" t="s">
        <v>3108</v>
      </c>
      <c r="B254" s="224" t="s">
        <v>1389</v>
      </c>
      <c r="C254" s="224" t="s">
        <v>5451</v>
      </c>
      <c r="D254" s="168">
        <v>361.6</v>
      </c>
      <c r="E254" s="248">
        <v>6521</v>
      </c>
      <c r="F254" s="227">
        <v>41179</v>
      </c>
      <c r="G254" s="224" t="s">
        <v>3819</v>
      </c>
      <c r="H254" s="225" t="s">
        <v>1799</v>
      </c>
      <c r="I254" s="34"/>
      <c r="J254" s="225" t="s">
        <v>1799</v>
      </c>
      <c r="K254" s="34"/>
      <c r="L254" s="34"/>
      <c r="M254" s="225" t="s">
        <v>1799</v>
      </c>
      <c r="N254" s="225"/>
      <c r="O254" s="34"/>
      <c r="P254" s="36"/>
    </row>
    <row r="255" spans="1:16" s="142" customFormat="1" ht="49.5" customHeight="1" x14ac:dyDescent="0.2">
      <c r="A255" s="226" t="s">
        <v>3109</v>
      </c>
      <c r="B255" s="224" t="s">
        <v>442</v>
      </c>
      <c r="C255" s="224" t="s">
        <v>5452</v>
      </c>
      <c r="D255" s="168">
        <v>90</v>
      </c>
      <c r="E255" s="248">
        <v>6516</v>
      </c>
      <c r="F255" s="227">
        <v>41172</v>
      </c>
      <c r="G255" s="224" t="s">
        <v>3820</v>
      </c>
      <c r="H255" s="225" t="s">
        <v>1799</v>
      </c>
      <c r="I255" s="34"/>
      <c r="J255" s="225" t="s">
        <v>1799</v>
      </c>
      <c r="K255" s="34"/>
      <c r="L255" s="34"/>
      <c r="M255" s="225" t="s">
        <v>1799</v>
      </c>
      <c r="N255" s="225"/>
      <c r="O255" s="34"/>
      <c r="P255" s="36"/>
    </row>
    <row r="256" spans="1:16" s="142" customFormat="1" ht="49.5" customHeight="1" x14ac:dyDescent="0.2">
      <c r="A256" s="226" t="s">
        <v>3110</v>
      </c>
      <c r="B256" s="224" t="s">
        <v>3563</v>
      </c>
      <c r="C256" s="224" t="s">
        <v>5453</v>
      </c>
      <c r="D256" s="168">
        <v>122.04</v>
      </c>
      <c r="E256" s="248">
        <v>6517</v>
      </c>
      <c r="F256" s="227">
        <v>41173</v>
      </c>
      <c r="G256" s="224" t="s">
        <v>3821</v>
      </c>
      <c r="H256" s="225" t="s">
        <v>1799</v>
      </c>
      <c r="I256" s="34"/>
      <c r="J256" s="225" t="s">
        <v>1799</v>
      </c>
      <c r="K256" s="34"/>
      <c r="L256" s="34"/>
      <c r="M256" s="225" t="s">
        <v>1799</v>
      </c>
      <c r="N256" s="225"/>
      <c r="O256" s="34"/>
      <c r="P256" s="36"/>
    </row>
    <row r="257" spans="1:16" s="142" customFormat="1" ht="49.5" customHeight="1" x14ac:dyDescent="0.2">
      <c r="A257" s="226" t="s">
        <v>3111</v>
      </c>
      <c r="B257" s="224" t="s">
        <v>3563</v>
      </c>
      <c r="C257" s="224" t="s">
        <v>5454</v>
      </c>
      <c r="D257" s="168">
        <v>216.96</v>
      </c>
      <c r="E257" s="248">
        <v>6523</v>
      </c>
      <c r="F257" s="227">
        <v>41180</v>
      </c>
      <c r="G257" s="224" t="s">
        <v>3813</v>
      </c>
      <c r="H257" s="225" t="s">
        <v>1799</v>
      </c>
      <c r="I257" s="34"/>
      <c r="J257" s="225" t="s">
        <v>1799</v>
      </c>
      <c r="K257" s="34"/>
      <c r="L257" s="34"/>
      <c r="M257" s="225" t="s">
        <v>1799</v>
      </c>
      <c r="N257" s="225"/>
      <c r="O257" s="34"/>
      <c r="P257" s="36"/>
    </row>
    <row r="258" spans="1:16" s="142" customFormat="1" ht="35.25" customHeight="1" x14ac:dyDescent="0.2">
      <c r="A258" s="758" t="s">
        <v>3112</v>
      </c>
      <c r="B258" s="224" t="s">
        <v>78</v>
      </c>
      <c r="C258" s="773" t="s">
        <v>5455</v>
      </c>
      <c r="D258" s="168">
        <v>3955</v>
      </c>
      <c r="E258" s="248">
        <v>6537</v>
      </c>
      <c r="F258" s="227">
        <v>41211</v>
      </c>
      <c r="G258" s="224" t="s">
        <v>3822</v>
      </c>
      <c r="H258" s="225" t="s">
        <v>1799</v>
      </c>
      <c r="I258" s="34"/>
      <c r="J258" s="225" t="s">
        <v>1799</v>
      </c>
      <c r="K258" s="34"/>
      <c r="L258" s="34"/>
      <c r="M258" s="225" t="s">
        <v>1799</v>
      </c>
      <c r="N258" s="225"/>
      <c r="O258" s="34"/>
      <c r="P258" s="36"/>
    </row>
    <row r="259" spans="1:16" s="142" customFormat="1" ht="35.25" customHeight="1" x14ac:dyDescent="0.2">
      <c r="A259" s="758"/>
      <c r="B259" s="224" t="s">
        <v>3679</v>
      </c>
      <c r="C259" s="773"/>
      <c r="D259" s="168">
        <v>89.9</v>
      </c>
      <c r="E259" s="248">
        <v>6538</v>
      </c>
      <c r="F259" s="227">
        <v>41211</v>
      </c>
      <c r="G259" s="224" t="s">
        <v>3822</v>
      </c>
      <c r="H259" s="225" t="s">
        <v>1799</v>
      </c>
      <c r="I259" s="34"/>
      <c r="J259" s="225" t="s">
        <v>1799</v>
      </c>
      <c r="K259" s="34"/>
      <c r="L259" s="34"/>
      <c r="M259" s="225" t="s">
        <v>1799</v>
      </c>
      <c r="N259" s="225"/>
      <c r="O259" s="34"/>
      <c r="P259" s="36"/>
    </row>
    <row r="260" spans="1:16" s="142" customFormat="1" ht="64.5" customHeight="1" x14ac:dyDescent="0.2">
      <c r="A260" s="226" t="s">
        <v>3113</v>
      </c>
      <c r="B260" s="224" t="s">
        <v>3680</v>
      </c>
      <c r="C260" s="224" t="s">
        <v>5456</v>
      </c>
      <c r="D260" s="168">
        <v>6200</v>
      </c>
      <c r="E260" s="248" t="s">
        <v>49</v>
      </c>
      <c r="F260" s="227">
        <v>41254</v>
      </c>
      <c r="G260" s="224" t="s">
        <v>3823</v>
      </c>
      <c r="H260" s="225" t="s">
        <v>1799</v>
      </c>
      <c r="I260" s="34"/>
      <c r="J260" s="225" t="s">
        <v>1799</v>
      </c>
      <c r="K260" s="34"/>
      <c r="L260" s="34"/>
      <c r="M260" s="225" t="s">
        <v>1799</v>
      </c>
      <c r="N260" s="225"/>
      <c r="O260" s="34"/>
      <c r="P260" s="36"/>
    </row>
    <row r="261" spans="1:16" s="142" customFormat="1" ht="42" customHeight="1" x14ac:dyDescent="0.2">
      <c r="A261" s="226" t="s">
        <v>3114</v>
      </c>
      <c r="B261" s="224" t="s">
        <v>3681</v>
      </c>
      <c r="C261" s="224" t="s">
        <v>5457</v>
      </c>
      <c r="D261" s="168">
        <v>1400</v>
      </c>
      <c r="E261" s="248">
        <v>6543</v>
      </c>
      <c r="F261" s="227">
        <v>41228</v>
      </c>
      <c r="G261" s="224" t="s">
        <v>3824</v>
      </c>
      <c r="H261" s="225" t="s">
        <v>1799</v>
      </c>
      <c r="I261" s="34"/>
      <c r="J261" s="225" t="s">
        <v>1799</v>
      </c>
      <c r="K261" s="34"/>
      <c r="L261" s="34"/>
      <c r="M261" s="225" t="s">
        <v>1799</v>
      </c>
      <c r="N261" s="225"/>
      <c r="O261" s="34"/>
      <c r="P261" s="36"/>
    </row>
    <row r="262" spans="1:16" s="142" customFormat="1" ht="42" customHeight="1" x14ac:dyDescent="0.2">
      <c r="A262" s="226" t="s">
        <v>3115</v>
      </c>
      <c r="B262" s="224" t="s">
        <v>3682</v>
      </c>
      <c r="C262" s="224" t="s">
        <v>5458</v>
      </c>
      <c r="D262" s="168">
        <v>317.05</v>
      </c>
      <c r="E262" s="248">
        <v>6529</v>
      </c>
      <c r="F262" s="227">
        <v>41194</v>
      </c>
      <c r="G262" s="224" t="s">
        <v>3825</v>
      </c>
      <c r="H262" s="225" t="s">
        <v>1799</v>
      </c>
      <c r="I262" s="34"/>
      <c r="J262" s="225" t="s">
        <v>1799</v>
      </c>
      <c r="K262" s="34"/>
      <c r="L262" s="34"/>
      <c r="M262" s="225" t="s">
        <v>1799</v>
      </c>
      <c r="N262" s="225"/>
      <c r="O262" s="34"/>
      <c r="P262" s="36"/>
    </row>
    <row r="263" spans="1:16" s="142" customFormat="1" ht="42" customHeight="1" x14ac:dyDescent="0.2">
      <c r="A263" s="226" t="s">
        <v>3116</v>
      </c>
      <c r="B263" s="224" t="s">
        <v>3591</v>
      </c>
      <c r="C263" s="224" t="s">
        <v>5459</v>
      </c>
      <c r="D263" s="168">
        <v>1660</v>
      </c>
      <c r="E263" s="248">
        <v>6534</v>
      </c>
      <c r="F263" s="227">
        <v>41205</v>
      </c>
      <c r="G263" s="224" t="s">
        <v>3826</v>
      </c>
      <c r="H263" s="225" t="s">
        <v>1799</v>
      </c>
      <c r="I263" s="34"/>
      <c r="J263" s="225" t="s">
        <v>1799</v>
      </c>
      <c r="K263" s="34"/>
      <c r="L263" s="34"/>
      <c r="M263" s="225" t="s">
        <v>1799</v>
      </c>
      <c r="N263" s="225"/>
      <c r="O263" s="34"/>
      <c r="P263" s="36"/>
    </row>
    <row r="264" spans="1:16" s="142" customFormat="1" ht="42" customHeight="1" x14ac:dyDescent="0.2">
      <c r="A264" s="226" t="s">
        <v>3117</v>
      </c>
      <c r="B264" s="224" t="s">
        <v>1111</v>
      </c>
      <c r="C264" s="224" t="s">
        <v>3879</v>
      </c>
      <c r="D264" s="168">
        <v>169.5</v>
      </c>
      <c r="E264" s="248">
        <v>6530</v>
      </c>
      <c r="F264" s="227">
        <v>41194</v>
      </c>
      <c r="G264" s="224" t="s">
        <v>3827</v>
      </c>
      <c r="H264" s="225" t="s">
        <v>1799</v>
      </c>
      <c r="I264" s="34"/>
      <c r="J264" s="225" t="s">
        <v>1799</v>
      </c>
      <c r="K264" s="34"/>
      <c r="L264" s="34"/>
      <c r="M264" s="225" t="s">
        <v>1799</v>
      </c>
      <c r="N264" s="225"/>
      <c r="O264" s="34"/>
      <c r="P264" s="36"/>
    </row>
    <row r="265" spans="1:16" s="142" customFormat="1" ht="42" customHeight="1" x14ac:dyDescent="0.2">
      <c r="A265" s="226" t="s">
        <v>3118</v>
      </c>
      <c r="B265" s="224" t="s">
        <v>3569</v>
      </c>
      <c r="C265" s="224" t="s">
        <v>5460</v>
      </c>
      <c r="D265" s="168">
        <v>5610</v>
      </c>
      <c r="E265" s="248">
        <v>6536</v>
      </c>
      <c r="F265" s="227">
        <v>41208</v>
      </c>
      <c r="G265" s="224" t="s">
        <v>3828</v>
      </c>
      <c r="H265" s="225" t="s">
        <v>1799</v>
      </c>
      <c r="I265" s="34"/>
      <c r="J265" s="225" t="s">
        <v>1799</v>
      </c>
      <c r="K265" s="34"/>
      <c r="L265" s="34"/>
      <c r="M265" s="225" t="s">
        <v>1799</v>
      </c>
      <c r="N265" s="225"/>
      <c r="O265" s="34"/>
      <c r="P265" s="36"/>
    </row>
    <row r="266" spans="1:16" s="142" customFormat="1" ht="110.25" customHeight="1" x14ac:dyDescent="0.2">
      <c r="A266" s="226" t="s">
        <v>3119</v>
      </c>
      <c r="B266" s="224" t="s">
        <v>3683</v>
      </c>
      <c r="C266" s="224" t="s">
        <v>5461</v>
      </c>
      <c r="D266" s="168">
        <v>10917.86</v>
      </c>
      <c r="E266" s="248" t="s">
        <v>50</v>
      </c>
      <c r="F266" s="227">
        <v>41257</v>
      </c>
      <c r="G266" s="224" t="s">
        <v>3829</v>
      </c>
      <c r="H266" s="225" t="s">
        <v>1799</v>
      </c>
      <c r="I266" s="34"/>
      <c r="J266" s="225" t="s">
        <v>1799</v>
      </c>
      <c r="K266" s="34"/>
      <c r="L266" s="34"/>
      <c r="M266" s="225" t="s">
        <v>1799</v>
      </c>
      <c r="N266" s="225"/>
      <c r="O266" s="34"/>
      <c r="P266" s="36" t="s">
        <v>4463</v>
      </c>
    </row>
    <row r="267" spans="1:16" s="142" customFormat="1" ht="87" customHeight="1" x14ac:dyDescent="0.2">
      <c r="A267" s="226" t="s">
        <v>3120</v>
      </c>
      <c r="B267" s="224" t="s">
        <v>3684</v>
      </c>
      <c r="C267" s="224" t="s">
        <v>5462</v>
      </c>
      <c r="D267" s="168">
        <v>36803.65</v>
      </c>
      <c r="E267" s="248" t="s">
        <v>51</v>
      </c>
      <c r="F267" s="227">
        <v>41264</v>
      </c>
      <c r="G267" s="224" t="s">
        <v>3830</v>
      </c>
      <c r="H267" s="225" t="s">
        <v>1799</v>
      </c>
      <c r="I267" s="34"/>
      <c r="J267" s="225" t="s">
        <v>1799</v>
      </c>
      <c r="K267" s="34"/>
      <c r="L267" s="34"/>
      <c r="M267" s="225" t="s">
        <v>1799</v>
      </c>
      <c r="N267" s="225"/>
      <c r="O267" s="34"/>
      <c r="P267" s="36"/>
    </row>
    <row r="268" spans="1:16" s="142" customFormat="1" ht="36" customHeight="1" x14ac:dyDescent="0.2">
      <c r="A268" s="758" t="s">
        <v>3121</v>
      </c>
      <c r="B268" s="224" t="s">
        <v>3</v>
      </c>
      <c r="C268" s="773" t="s">
        <v>5463</v>
      </c>
      <c r="D268" s="168">
        <f>880.2+1479.12+583.5</f>
        <v>2942.8199999999997</v>
      </c>
      <c r="E268" s="248">
        <v>6539</v>
      </c>
      <c r="F268" s="227">
        <v>41214</v>
      </c>
      <c r="G268" s="224" t="s">
        <v>3831</v>
      </c>
      <c r="H268" s="225" t="s">
        <v>1799</v>
      </c>
      <c r="I268" s="34"/>
      <c r="J268" s="225" t="s">
        <v>1799</v>
      </c>
      <c r="K268" s="34"/>
      <c r="L268" s="34"/>
      <c r="M268" s="225" t="s">
        <v>1799</v>
      </c>
      <c r="N268" s="225"/>
      <c r="O268" s="34"/>
      <c r="P268" s="36"/>
    </row>
    <row r="269" spans="1:16" s="142" customFormat="1" ht="36" customHeight="1" x14ac:dyDescent="0.2">
      <c r="A269" s="758"/>
      <c r="B269" s="224" t="s">
        <v>75</v>
      </c>
      <c r="C269" s="773"/>
      <c r="D269" s="168">
        <f>255.16+569.52+283.6</f>
        <v>1108.28</v>
      </c>
      <c r="E269" s="248">
        <v>6540</v>
      </c>
      <c r="F269" s="227">
        <v>41214</v>
      </c>
      <c r="G269" s="224" t="s">
        <v>3832</v>
      </c>
      <c r="H269" s="225" t="s">
        <v>1799</v>
      </c>
      <c r="I269" s="34"/>
      <c r="J269" s="225" t="s">
        <v>1799</v>
      </c>
      <c r="K269" s="34"/>
      <c r="L269" s="34"/>
      <c r="M269" s="225" t="s">
        <v>1799</v>
      </c>
      <c r="N269" s="225"/>
      <c r="O269" s="34"/>
      <c r="P269" s="36"/>
    </row>
    <row r="270" spans="1:16" s="142" customFormat="1" ht="42" customHeight="1" x14ac:dyDescent="0.2">
      <c r="A270" s="226" t="s">
        <v>3122</v>
      </c>
      <c r="B270" s="224" t="s">
        <v>19</v>
      </c>
      <c r="C270" s="224" t="s">
        <v>5464</v>
      </c>
      <c r="D270" s="168">
        <v>5735.97</v>
      </c>
      <c r="E270" s="248">
        <v>6553</v>
      </c>
      <c r="F270" s="227">
        <v>41239</v>
      </c>
      <c r="G270" s="224" t="s">
        <v>3833</v>
      </c>
      <c r="H270" s="225" t="s">
        <v>1799</v>
      </c>
      <c r="I270" s="34"/>
      <c r="J270" s="225" t="s">
        <v>1799</v>
      </c>
      <c r="K270" s="34"/>
      <c r="L270" s="34"/>
      <c r="M270" s="225" t="s">
        <v>1799</v>
      </c>
      <c r="N270" s="225"/>
      <c r="O270" s="34"/>
      <c r="P270" s="36"/>
    </row>
    <row r="271" spans="1:16" s="142" customFormat="1" ht="42" customHeight="1" x14ac:dyDescent="0.2">
      <c r="A271" s="226" t="s">
        <v>3123</v>
      </c>
      <c r="B271" s="224" t="s">
        <v>3685</v>
      </c>
      <c r="C271" s="224" t="s">
        <v>3880</v>
      </c>
      <c r="D271" s="168">
        <v>400</v>
      </c>
      <c r="E271" s="248">
        <v>6541</v>
      </c>
      <c r="F271" s="227">
        <v>41219</v>
      </c>
      <c r="G271" s="224" t="s">
        <v>3834</v>
      </c>
      <c r="H271" s="225" t="s">
        <v>1799</v>
      </c>
      <c r="I271" s="34"/>
      <c r="J271" s="225" t="s">
        <v>1799</v>
      </c>
      <c r="K271" s="34"/>
      <c r="L271" s="34"/>
      <c r="M271" s="225" t="s">
        <v>1799</v>
      </c>
      <c r="N271" s="225"/>
      <c r="O271" s="34"/>
      <c r="P271" s="36"/>
    </row>
    <row r="272" spans="1:16" s="142" customFormat="1" ht="42" customHeight="1" x14ac:dyDescent="0.2">
      <c r="A272" s="226" t="s">
        <v>3124</v>
      </c>
      <c r="B272" s="224" t="s">
        <v>3686</v>
      </c>
      <c r="C272" s="224" t="s">
        <v>5465</v>
      </c>
      <c r="D272" s="168">
        <v>4485</v>
      </c>
      <c r="E272" s="248">
        <v>6554</v>
      </c>
      <c r="F272" s="227">
        <v>41242</v>
      </c>
      <c r="G272" s="224" t="s">
        <v>3835</v>
      </c>
      <c r="H272" s="225" t="s">
        <v>1799</v>
      </c>
      <c r="I272" s="34"/>
      <c r="J272" s="225" t="s">
        <v>1799</v>
      </c>
      <c r="K272" s="34"/>
      <c r="L272" s="34"/>
      <c r="M272" s="225" t="s">
        <v>1799</v>
      </c>
      <c r="N272" s="225"/>
      <c r="O272" s="34"/>
      <c r="P272" s="36"/>
    </row>
    <row r="273" spans="1:16" s="142" customFormat="1" ht="42" customHeight="1" x14ac:dyDescent="0.2">
      <c r="A273" s="226" t="s">
        <v>3125</v>
      </c>
      <c r="B273" s="224" t="s">
        <v>3638</v>
      </c>
      <c r="C273" s="224" t="s">
        <v>3881</v>
      </c>
      <c r="D273" s="168">
        <v>74</v>
      </c>
      <c r="E273" s="248">
        <v>6542</v>
      </c>
      <c r="F273" s="227">
        <v>41225</v>
      </c>
      <c r="G273" s="224" t="s">
        <v>3836</v>
      </c>
      <c r="H273" s="225" t="s">
        <v>1799</v>
      </c>
      <c r="I273" s="34"/>
      <c r="J273" s="225" t="s">
        <v>1799</v>
      </c>
      <c r="K273" s="34"/>
      <c r="L273" s="34"/>
      <c r="M273" s="225" t="s">
        <v>1799</v>
      </c>
      <c r="N273" s="225"/>
      <c r="O273" s="34"/>
      <c r="P273" s="36"/>
    </row>
    <row r="274" spans="1:16" s="142" customFormat="1" ht="50.25" customHeight="1" x14ac:dyDescent="0.2">
      <c r="A274" s="758" t="s">
        <v>3126</v>
      </c>
      <c r="B274" s="224" t="s">
        <v>192</v>
      </c>
      <c r="C274" s="773" t="s">
        <v>5466</v>
      </c>
      <c r="D274" s="168">
        <v>4995</v>
      </c>
      <c r="E274" s="248">
        <v>6548</v>
      </c>
      <c r="F274" s="227">
        <v>41236</v>
      </c>
      <c r="G274" s="224" t="s">
        <v>3837</v>
      </c>
      <c r="H274" s="225" t="s">
        <v>1799</v>
      </c>
      <c r="I274" s="34"/>
      <c r="J274" s="225" t="s">
        <v>1799</v>
      </c>
      <c r="K274" s="34"/>
      <c r="L274" s="34"/>
      <c r="M274" s="225" t="s">
        <v>1799</v>
      </c>
      <c r="N274" s="225"/>
      <c r="O274" s="34"/>
      <c r="P274" s="36"/>
    </row>
    <row r="275" spans="1:16" s="142" customFormat="1" ht="50.25" customHeight="1" x14ac:dyDescent="0.2">
      <c r="A275" s="758"/>
      <c r="B275" s="224" t="s">
        <v>3647</v>
      </c>
      <c r="C275" s="773"/>
      <c r="D275" s="168">
        <v>2845</v>
      </c>
      <c r="E275" s="248">
        <v>6547</v>
      </c>
      <c r="F275" s="227">
        <v>41236</v>
      </c>
      <c r="G275" s="224" t="s">
        <v>3837</v>
      </c>
      <c r="H275" s="225" t="s">
        <v>1799</v>
      </c>
      <c r="I275" s="34"/>
      <c r="J275" s="225" t="s">
        <v>1799</v>
      </c>
      <c r="K275" s="34"/>
      <c r="L275" s="34"/>
      <c r="M275" s="225" t="s">
        <v>1799</v>
      </c>
      <c r="N275" s="225"/>
      <c r="O275" s="34"/>
      <c r="P275" s="36"/>
    </row>
    <row r="276" spans="1:16" s="142" customFormat="1" ht="50.25" customHeight="1" x14ac:dyDescent="0.2">
      <c r="A276" s="758" t="s">
        <v>3127</v>
      </c>
      <c r="B276" s="224" t="s">
        <v>101</v>
      </c>
      <c r="C276" s="773" t="s">
        <v>5467</v>
      </c>
      <c r="D276" s="168">
        <v>33.9</v>
      </c>
      <c r="E276" s="248">
        <v>6549</v>
      </c>
      <c r="F276" s="768">
        <v>41239</v>
      </c>
      <c r="G276" s="224" t="s">
        <v>3838</v>
      </c>
      <c r="H276" s="225" t="s">
        <v>1799</v>
      </c>
      <c r="I276" s="34"/>
      <c r="J276" s="225" t="s">
        <v>1799</v>
      </c>
      <c r="K276" s="34"/>
      <c r="L276" s="34"/>
      <c r="M276" s="225" t="s">
        <v>1799</v>
      </c>
      <c r="N276" s="225"/>
      <c r="O276" s="34"/>
      <c r="P276" s="36"/>
    </row>
    <row r="277" spans="1:16" s="142" customFormat="1" ht="50.25" customHeight="1" x14ac:dyDescent="0.2">
      <c r="A277" s="758"/>
      <c r="B277" s="224" t="s">
        <v>192</v>
      </c>
      <c r="C277" s="773"/>
      <c r="D277" s="168">
        <v>43</v>
      </c>
      <c r="E277" s="248">
        <v>6550</v>
      </c>
      <c r="F277" s="768"/>
      <c r="G277" s="224" t="s">
        <v>3839</v>
      </c>
      <c r="H277" s="225" t="s">
        <v>1799</v>
      </c>
      <c r="I277" s="34"/>
      <c r="J277" s="225" t="s">
        <v>1799</v>
      </c>
      <c r="K277" s="34"/>
      <c r="L277" s="34"/>
      <c r="M277" s="225" t="s">
        <v>1799</v>
      </c>
      <c r="N277" s="225"/>
      <c r="O277" s="34"/>
      <c r="P277" s="36"/>
    </row>
    <row r="278" spans="1:16" s="142" customFormat="1" ht="50.25" customHeight="1" x14ac:dyDescent="0.2">
      <c r="A278" s="758"/>
      <c r="B278" s="224" t="s">
        <v>3645</v>
      </c>
      <c r="C278" s="773"/>
      <c r="D278" s="168">
        <v>450</v>
      </c>
      <c r="E278" s="248">
        <v>6551</v>
      </c>
      <c r="F278" s="768"/>
      <c r="G278" s="224" t="s">
        <v>3840</v>
      </c>
      <c r="H278" s="225" t="s">
        <v>1799</v>
      </c>
      <c r="I278" s="34"/>
      <c r="J278" s="225" t="s">
        <v>1799</v>
      </c>
      <c r="K278" s="34"/>
      <c r="L278" s="34"/>
      <c r="M278" s="225" t="s">
        <v>1799</v>
      </c>
      <c r="N278" s="225"/>
      <c r="O278" s="34"/>
      <c r="P278" s="36"/>
    </row>
    <row r="279" spans="1:16" s="142" customFormat="1" ht="50.25" customHeight="1" x14ac:dyDescent="0.2">
      <c r="A279" s="758"/>
      <c r="B279" s="224" t="s">
        <v>226</v>
      </c>
      <c r="C279" s="773"/>
      <c r="D279" s="168">
        <v>790</v>
      </c>
      <c r="E279" s="248">
        <v>6552</v>
      </c>
      <c r="F279" s="768"/>
      <c r="G279" s="224" t="s">
        <v>3841</v>
      </c>
      <c r="H279" s="225" t="s">
        <v>1799</v>
      </c>
      <c r="I279" s="34"/>
      <c r="J279" s="225" t="s">
        <v>1799</v>
      </c>
      <c r="K279" s="34"/>
      <c r="L279" s="34"/>
      <c r="M279" s="225" t="s">
        <v>1799</v>
      </c>
      <c r="N279" s="225"/>
      <c r="O279" s="34"/>
      <c r="P279" s="36"/>
    </row>
    <row r="280" spans="1:16" s="142" customFormat="1" ht="50.25" customHeight="1" x14ac:dyDescent="0.2">
      <c r="A280" s="226" t="s">
        <v>3128</v>
      </c>
      <c r="B280" s="224" t="s">
        <v>3646</v>
      </c>
      <c r="C280" s="224" t="s">
        <v>5415</v>
      </c>
      <c r="D280" s="168">
        <v>535.12</v>
      </c>
      <c r="E280" s="248">
        <v>6545</v>
      </c>
      <c r="F280" s="227">
        <v>41235</v>
      </c>
      <c r="G280" s="224" t="s">
        <v>3842</v>
      </c>
      <c r="H280" s="225" t="s">
        <v>1799</v>
      </c>
      <c r="I280" s="34"/>
      <c r="J280" s="225" t="s">
        <v>1799</v>
      </c>
      <c r="K280" s="34"/>
      <c r="L280" s="34"/>
      <c r="M280" s="225" t="s">
        <v>1799</v>
      </c>
      <c r="N280" s="225"/>
      <c r="O280" s="34"/>
      <c r="P280" s="36"/>
    </row>
    <row r="281" spans="1:16" s="142" customFormat="1" ht="64.5" customHeight="1" x14ac:dyDescent="0.2">
      <c r="A281" s="758" t="s">
        <v>3129</v>
      </c>
      <c r="B281" s="224" t="s">
        <v>54</v>
      </c>
      <c r="C281" s="773" t="s">
        <v>5468</v>
      </c>
      <c r="D281" s="168">
        <v>3809.23</v>
      </c>
      <c r="E281" s="248">
        <v>6566</v>
      </c>
      <c r="F281" s="768">
        <v>41248</v>
      </c>
      <c r="G281" s="224" t="s">
        <v>3843</v>
      </c>
      <c r="H281" s="225" t="s">
        <v>1799</v>
      </c>
      <c r="I281" s="34"/>
      <c r="J281" s="225" t="s">
        <v>1799</v>
      </c>
      <c r="K281" s="34"/>
      <c r="L281" s="34"/>
      <c r="M281" s="225" t="s">
        <v>1799</v>
      </c>
      <c r="N281" s="225"/>
      <c r="O281" s="34"/>
      <c r="P281" s="36"/>
    </row>
    <row r="282" spans="1:16" s="142" customFormat="1" ht="64.5" customHeight="1" x14ac:dyDescent="0.2">
      <c r="A282" s="758"/>
      <c r="B282" s="224" t="s">
        <v>1140</v>
      </c>
      <c r="C282" s="773"/>
      <c r="D282" s="168">
        <v>792.32</v>
      </c>
      <c r="E282" s="248">
        <v>6565</v>
      </c>
      <c r="F282" s="768"/>
      <c r="G282" s="224" t="s">
        <v>3844</v>
      </c>
      <c r="H282" s="225" t="s">
        <v>1799</v>
      </c>
      <c r="I282" s="34"/>
      <c r="J282" s="225" t="s">
        <v>1799</v>
      </c>
      <c r="K282" s="34"/>
      <c r="L282" s="34"/>
      <c r="M282" s="225" t="s">
        <v>1799</v>
      </c>
      <c r="N282" s="225"/>
      <c r="O282" s="34"/>
      <c r="P282" s="36"/>
    </row>
    <row r="283" spans="1:16" s="142" customFormat="1" ht="64.5" customHeight="1" x14ac:dyDescent="0.2">
      <c r="A283" s="226" t="s">
        <v>3130</v>
      </c>
      <c r="B283" s="224" t="s">
        <v>3687</v>
      </c>
      <c r="C283" s="224" t="s">
        <v>3882</v>
      </c>
      <c r="D283" s="168">
        <v>1579</v>
      </c>
      <c r="E283" s="248">
        <v>6597</v>
      </c>
      <c r="F283" s="227">
        <v>41262</v>
      </c>
      <c r="G283" s="224" t="s">
        <v>3845</v>
      </c>
      <c r="H283" s="225" t="s">
        <v>1799</v>
      </c>
      <c r="I283" s="34"/>
      <c r="J283" s="225" t="s">
        <v>1799</v>
      </c>
      <c r="K283" s="34"/>
      <c r="L283" s="34"/>
      <c r="M283" s="225" t="s">
        <v>1799</v>
      </c>
      <c r="N283" s="225"/>
      <c r="O283" s="34"/>
      <c r="P283" s="36"/>
    </row>
    <row r="284" spans="1:16" s="142" customFormat="1" ht="64.5" customHeight="1" x14ac:dyDescent="0.2">
      <c r="A284" s="226" t="s">
        <v>3131</v>
      </c>
      <c r="B284" s="224" t="s">
        <v>1142</v>
      </c>
      <c r="C284" s="224" t="s">
        <v>5469</v>
      </c>
      <c r="D284" s="168">
        <v>1100</v>
      </c>
      <c r="E284" s="248">
        <v>6558</v>
      </c>
      <c r="F284" s="227">
        <v>41246</v>
      </c>
      <c r="G284" s="224" t="s">
        <v>3846</v>
      </c>
      <c r="H284" s="225" t="s">
        <v>1799</v>
      </c>
      <c r="I284" s="34"/>
      <c r="J284" s="225" t="s">
        <v>1799</v>
      </c>
      <c r="K284" s="34"/>
      <c r="L284" s="34"/>
      <c r="M284" s="225" t="s">
        <v>1799</v>
      </c>
      <c r="N284" s="225"/>
      <c r="O284" s="34"/>
      <c r="P284" s="36"/>
    </row>
    <row r="285" spans="1:16" s="142" customFormat="1" ht="64.5" customHeight="1" x14ac:dyDescent="0.2">
      <c r="A285" s="758" t="s">
        <v>3132</v>
      </c>
      <c r="B285" s="224" t="s">
        <v>617</v>
      </c>
      <c r="C285" s="773" t="s">
        <v>5470</v>
      </c>
      <c r="D285" s="168">
        <f>135+275.8</f>
        <v>410.8</v>
      </c>
      <c r="E285" s="248">
        <v>6561</v>
      </c>
      <c r="F285" s="768">
        <v>41248</v>
      </c>
      <c r="G285" s="224" t="s">
        <v>3847</v>
      </c>
      <c r="H285" s="225" t="s">
        <v>1799</v>
      </c>
      <c r="I285" s="34"/>
      <c r="J285" s="225" t="s">
        <v>1799</v>
      </c>
      <c r="K285" s="34"/>
      <c r="L285" s="34"/>
      <c r="M285" s="225" t="s">
        <v>1799</v>
      </c>
      <c r="N285" s="225"/>
      <c r="O285" s="34"/>
      <c r="P285" s="36"/>
    </row>
    <row r="286" spans="1:16" s="142" customFormat="1" ht="64.5" customHeight="1" x14ac:dyDescent="0.2">
      <c r="A286" s="758"/>
      <c r="B286" s="224" t="s">
        <v>168</v>
      </c>
      <c r="C286" s="773"/>
      <c r="D286" s="168">
        <v>675</v>
      </c>
      <c r="E286" s="248">
        <v>6562</v>
      </c>
      <c r="F286" s="768"/>
      <c r="G286" s="224" t="s">
        <v>3848</v>
      </c>
      <c r="H286" s="225" t="s">
        <v>1799</v>
      </c>
      <c r="I286" s="34"/>
      <c r="J286" s="225" t="s">
        <v>1799</v>
      </c>
      <c r="K286" s="34"/>
      <c r="L286" s="34"/>
      <c r="M286" s="225" t="s">
        <v>1799</v>
      </c>
      <c r="N286" s="225"/>
      <c r="O286" s="34"/>
      <c r="P286" s="36"/>
    </row>
    <row r="287" spans="1:16" s="142" customFormat="1" ht="64.5" customHeight="1" x14ac:dyDescent="0.2">
      <c r="A287" s="758"/>
      <c r="B287" s="224" t="s">
        <v>3688</v>
      </c>
      <c r="C287" s="773"/>
      <c r="D287" s="168">
        <v>95</v>
      </c>
      <c r="E287" s="248">
        <v>6563</v>
      </c>
      <c r="F287" s="768"/>
      <c r="G287" s="224" t="s">
        <v>3848</v>
      </c>
      <c r="H287" s="225" t="s">
        <v>1799</v>
      </c>
      <c r="I287" s="34"/>
      <c r="J287" s="225" t="s">
        <v>1799</v>
      </c>
      <c r="K287" s="34"/>
      <c r="L287" s="34"/>
      <c r="M287" s="225" t="s">
        <v>1799</v>
      </c>
      <c r="N287" s="225"/>
      <c r="O287" s="34"/>
      <c r="P287" s="36"/>
    </row>
    <row r="288" spans="1:16" s="142" customFormat="1" ht="64.5" customHeight="1" x14ac:dyDescent="0.2">
      <c r="A288" s="226" t="s">
        <v>3133</v>
      </c>
      <c r="B288" s="224" t="s">
        <v>3689</v>
      </c>
      <c r="C288" s="224" t="s">
        <v>5471</v>
      </c>
      <c r="D288" s="168">
        <v>300</v>
      </c>
      <c r="E288" s="248">
        <v>6560</v>
      </c>
      <c r="F288" s="227">
        <v>41246</v>
      </c>
      <c r="G288" s="224" t="s">
        <v>3849</v>
      </c>
      <c r="H288" s="225" t="s">
        <v>1799</v>
      </c>
      <c r="I288" s="34"/>
      <c r="J288" s="225" t="s">
        <v>1799</v>
      </c>
      <c r="K288" s="34"/>
      <c r="L288" s="34"/>
      <c r="M288" s="225" t="s">
        <v>1799</v>
      </c>
      <c r="N288" s="225"/>
      <c r="O288" s="34"/>
      <c r="P288" s="36"/>
    </row>
    <row r="289" spans="1:16" s="142" customFormat="1" ht="64.5" customHeight="1" x14ac:dyDescent="0.2">
      <c r="A289" s="226" t="s">
        <v>3134</v>
      </c>
      <c r="B289" s="224" t="s">
        <v>3690</v>
      </c>
      <c r="C289" s="224" t="s">
        <v>5472</v>
      </c>
      <c r="D289" s="168">
        <v>1130.08</v>
      </c>
      <c r="E289" s="248">
        <v>6556</v>
      </c>
      <c r="F289" s="227">
        <v>41243</v>
      </c>
      <c r="G289" s="224" t="s">
        <v>3850</v>
      </c>
      <c r="H289" s="225" t="s">
        <v>1799</v>
      </c>
      <c r="I289" s="34"/>
      <c r="J289" s="225" t="s">
        <v>1799</v>
      </c>
      <c r="K289" s="34"/>
      <c r="L289" s="34"/>
      <c r="M289" s="225" t="s">
        <v>1799</v>
      </c>
      <c r="N289" s="225"/>
      <c r="O289" s="34"/>
      <c r="P289" s="36"/>
    </row>
    <row r="290" spans="1:16" s="142" customFormat="1" ht="49.5" customHeight="1" x14ac:dyDescent="0.2">
      <c r="A290" s="226" t="s">
        <v>3135</v>
      </c>
      <c r="B290" s="224" t="s">
        <v>3691</v>
      </c>
      <c r="C290" s="224" t="s">
        <v>5473</v>
      </c>
      <c r="D290" s="168">
        <v>518.66999999999996</v>
      </c>
      <c r="E290" s="248">
        <v>6559</v>
      </c>
      <c r="F290" s="227">
        <v>41246</v>
      </c>
      <c r="G290" s="224" t="s">
        <v>3846</v>
      </c>
      <c r="H290" s="225" t="s">
        <v>1799</v>
      </c>
      <c r="I290" s="34"/>
      <c r="J290" s="225" t="s">
        <v>1799</v>
      </c>
      <c r="K290" s="34"/>
      <c r="L290" s="34"/>
      <c r="M290" s="225" t="s">
        <v>1799</v>
      </c>
      <c r="N290" s="225"/>
      <c r="O290" s="34"/>
      <c r="P290" s="36"/>
    </row>
    <row r="291" spans="1:16" s="142" customFormat="1" ht="49.5" customHeight="1" x14ac:dyDescent="0.2">
      <c r="A291" s="758" t="s">
        <v>3136</v>
      </c>
      <c r="B291" s="224" t="s">
        <v>1146</v>
      </c>
      <c r="C291" s="759" t="s">
        <v>5474</v>
      </c>
      <c r="D291" s="168">
        <f>1502.19+731.26</f>
        <v>2233.4499999999998</v>
      </c>
      <c r="E291" s="248" t="s">
        <v>8020</v>
      </c>
      <c r="F291" s="227">
        <v>41262</v>
      </c>
      <c r="G291" s="224" t="s">
        <v>3851</v>
      </c>
      <c r="H291" s="225" t="s">
        <v>1799</v>
      </c>
      <c r="I291" s="34"/>
      <c r="J291" s="225" t="s">
        <v>1799</v>
      </c>
      <c r="K291" s="34"/>
      <c r="L291" s="34"/>
      <c r="M291" s="225" t="s">
        <v>1799</v>
      </c>
      <c r="N291" s="225"/>
      <c r="O291" s="34"/>
      <c r="P291" s="36"/>
    </row>
    <row r="292" spans="1:16" s="142" customFormat="1" ht="49.5" customHeight="1" x14ac:dyDescent="0.2">
      <c r="A292" s="758"/>
      <c r="B292" s="224" t="s">
        <v>99</v>
      </c>
      <c r="C292" s="759"/>
      <c r="D292" s="168">
        <v>263.72000000000003</v>
      </c>
      <c r="E292" s="248">
        <v>6592</v>
      </c>
      <c r="F292" s="227">
        <v>41262</v>
      </c>
      <c r="G292" s="224" t="s">
        <v>3851</v>
      </c>
      <c r="H292" s="225" t="s">
        <v>1799</v>
      </c>
      <c r="I292" s="34"/>
      <c r="J292" s="225" t="s">
        <v>1799</v>
      </c>
      <c r="K292" s="34"/>
      <c r="L292" s="34"/>
      <c r="M292" s="225" t="s">
        <v>1799</v>
      </c>
      <c r="N292" s="225"/>
      <c r="O292" s="34"/>
      <c r="P292" s="36"/>
    </row>
    <row r="293" spans="1:16" s="142" customFormat="1" ht="49.5" customHeight="1" x14ac:dyDescent="0.2">
      <c r="A293" s="758"/>
      <c r="B293" s="224" t="s">
        <v>157</v>
      </c>
      <c r="C293" s="759"/>
      <c r="D293" s="168">
        <v>383.08</v>
      </c>
      <c r="E293" s="248">
        <v>6593</v>
      </c>
      <c r="F293" s="227">
        <v>41262</v>
      </c>
      <c r="G293" s="224" t="s">
        <v>3852</v>
      </c>
      <c r="H293" s="225" t="s">
        <v>1799</v>
      </c>
      <c r="I293" s="34"/>
      <c r="J293" s="225" t="s">
        <v>1799</v>
      </c>
      <c r="K293" s="34"/>
      <c r="L293" s="34"/>
      <c r="M293" s="225" t="s">
        <v>1799</v>
      </c>
      <c r="N293" s="225"/>
      <c r="O293" s="34"/>
      <c r="P293" s="36"/>
    </row>
    <row r="294" spans="1:16" s="142" customFormat="1" ht="49.5" customHeight="1" x14ac:dyDescent="0.2">
      <c r="A294" s="758"/>
      <c r="B294" s="224" t="s">
        <v>3692</v>
      </c>
      <c r="C294" s="759"/>
      <c r="D294" s="168">
        <v>299</v>
      </c>
      <c r="E294" s="248">
        <v>6594</v>
      </c>
      <c r="F294" s="227">
        <v>41262</v>
      </c>
      <c r="G294" s="224" t="s">
        <v>3851</v>
      </c>
      <c r="H294" s="225" t="s">
        <v>1799</v>
      </c>
      <c r="I294" s="34"/>
      <c r="J294" s="225" t="s">
        <v>1799</v>
      </c>
      <c r="K294" s="34"/>
      <c r="L294" s="34"/>
      <c r="M294" s="225" t="s">
        <v>1799</v>
      </c>
      <c r="N294" s="225"/>
      <c r="O294" s="34"/>
      <c r="P294" s="36"/>
    </row>
    <row r="295" spans="1:16" s="142" customFormat="1" ht="49.5" customHeight="1" x14ac:dyDescent="0.2">
      <c r="A295" s="758"/>
      <c r="B295" s="224" t="s">
        <v>793</v>
      </c>
      <c r="C295" s="759"/>
      <c r="D295" s="168">
        <v>226</v>
      </c>
      <c r="E295" s="248">
        <v>6595</v>
      </c>
      <c r="F295" s="227">
        <v>41262</v>
      </c>
      <c r="G295" s="224" t="s">
        <v>3851</v>
      </c>
      <c r="H295" s="225" t="s">
        <v>1799</v>
      </c>
      <c r="I295" s="34"/>
      <c r="J295" s="225" t="s">
        <v>1799</v>
      </c>
      <c r="K295" s="34"/>
      <c r="L295" s="34"/>
      <c r="M295" s="225" t="s">
        <v>1799</v>
      </c>
      <c r="N295" s="225"/>
      <c r="O295" s="34"/>
      <c r="P295" s="36"/>
    </row>
    <row r="296" spans="1:16" s="142" customFormat="1" ht="49.5" customHeight="1" x14ac:dyDescent="0.2">
      <c r="A296" s="226" t="s">
        <v>3137</v>
      </c>
      <c r="B296" s="224" t="s">
        <v>3693</v>
      </c>
      <c r="C296" s="224" t="s">
        <v>5475</v>
      </c>
      <c r="D296" s="168">
        <v>800</v>
      </c>
      <c r="E296" s="248">
        <v>6564</v>
      </c>
      <c r="F296" s="227">
        <v>41248</v>
      </c>
      <c r="G296" s="224" t="s">
        <v>3853</v>
      </c>
      <c r="H296" s="225" t="s">
        <v>1799</v>
      </c>
      <c r="I296" s="34"/>
      <c r="J296" s="225" t="s">
        <v>1799</v>
      </c>
      <c r="K296" s="34"/>
      <c r="L296" s="34"/>
      <c r="M296" s="225" t="s">
        <v>1799</v>
      </c>
      <c r="N296" s="225"/>
      <c r="O296" s="34"/>
      <c r="P296" s="36"/>
    </row>
    <row r="297" spans="1:16" s="142" customFormat="1" ht="49.5" customHeight="1" x14ac:dyDescent="0.2">
      <c r="A297" s="758" t="s">
        <v>3138</v>
      </c>
      <c r="B297" s="224" t="s">
        <v>3572</v>
      </c>
      <c r="C297" s="759" t="s">
        <v>5476</v>
      </c>
      <c r="D297" s="168">
        <v>1691.6</v>
      </c>
      <c r="E297" s="248">
        <v>6568</v>
      </c>
      <c r="F297" s="227">
        <v>41254</v>
      </c>
      <c r="G297" s="224" t="s">
        <v>3854</v>
      </c>
      <c r="H297" s="225" t="s">
        <v>1799</v>
      </c>
      <c r="I297" s="34"/>
      <c r="J297" s="225" t="s">
        <v>1799</v>
      </c>
      <c r="K297" s="34"/>
      <c r="L297" s="34"/>
      <c r="M297" s="225" t="s">
        <v>1799</v>
      </c>
      <c r="N297" s="225"/>
      <c r="O297" s="34"/>
      <c r="P297" s="36"/>
    </row>
    <row r="298" spans="1:16" s="142" customFormat="1" ht="49.5" customHeight="1" x14ac:dyDescent="0.2">
      <c r="A298" s="758"/>
      <c r="B298" s="224" t="s">
        <v>3570</v>
      </c>
      <c r="C298" s="759"/>
      <c r="D298" s="168">
        <v>344</v>
      </c>
      <c r="E298" s="248">
        <v>6567</v>
      </c>
      <c r="F298" s="227">
        <v>41254</v>
      </c>
      <c r="G298" s="224" t="s">
        <v>3855</v>
      </c>
      <c r="H298" s="225" t="s">
        <v>1799</v>
      </c>
      <c r="I298" s="34"/>
      <c r="J298" s="225" t="s">
        <v>1799</v>
      </c>
      <c r="K298" s="34"/>
      <c r="L298" s="34"/>
      <c r="M298" s="225" t="s">
        <v>1799</v>
      </c>
      <c r="N298" s="225"/>
      <c r="O298" s="34"/>
      <c r="P298" s="36"/>
    </row>
    <row r="299" spans="1:16" s="142" customFormat="1" ht="49.5" customHeight="1" x14ac:dyDescent="0.2">
      <c r="A299" s="758" t="s">
        <v>3139</v>
      </c>
      <c r="B299" s="224" t="s">
        <v>3570</v>
      </c>
      <c r="C299" s="759" t="s">
        <v>5477</v>
      </c>
      <c r="D299" s="168">
        <v>1509.7</v>
      </c>
      <c r="E299" s="248">
        <v>6570</v>
      </c>
      <c r="F299" s="227">
        <v>41256</v>
      </c>
      <c r="G299" s="224" t="s">
        <v>3856</v>
      </c>
      <c r="H299" s="225" t="s">
        <v>1799</v>
      </c>
      <c r="I299" s="34"/>
      <c r="J299" s="225" t="s">
        <v>1799</v>
      </c>
      <c r="K299" s="34"/>
      <c r="L299" s="34"/>
      <c r="M299" s="225" t="s">
        <v>1799</v>
      </c>
      <c r="N299" s="225"/>
      <c r="O299" s="34"/>
      <c r="P299" s="36"/>
    </row>
    <row r="300" spans="1:16" s="142" customFormat="1" ht="49.5" customHeight="1" x14ac:dyDescent="0.2">
      <c r="A300" s="758"/>
      <c r="B300" s="224" t="s">
        <v>3572</v>
      </c>
      <c r="C300" s="759"/>
      <c r="D300" s="168">
        <v>1291.55</v>
      </c>
      <c r="E300" s="248">
        <v>6573</v>
      </c>
      <c r="F300" s="227">
        <v>41256</v>
      </c>
      <c r="G300" s="224" t="s">
        <v>3857</v>
      </c>
      <c r="H300" s="225" t="s">
        <v>1799</v>
      </c>
      <c r="I300" s="34"/>
      <c r="J300" s="225" t="s">
        <v>1799</v>
      </c>
      <c r="K300" s="34"/>
      <c r="L300" s="34"/>
      <c r="M300" s="225" t="s">
        <v>1799</v>
      </c>
      <c r="N300" s="225"/>
      <c r="O300" s="34"/>
      <c r="P300" s="36"/>
    </row>
    <row r="301" spans="1:16" s="142" customFormat="1" ht="42" customHeight="1" x14ac:dyDescent="0.2">
      <c r="A301" s="758" t="s">
        <v>3140</v>
      </c>
      <c r="B301" s="224" t="s">
        <v>1212</v>
      </c>
      <c r="C301" s="759" t="s">
        <v>5408</v>
      </c>
      <c r="D301" s="168">
        <v>337.76</v>
      </c>
      <c r="E301" s="248">
        <v>6575</v>
      </c>
      <c r="F301" s="227">
        <v>41257</v>
      </c>
      <c r="G301" s="224" t="s">
        <v>3858</v>
      </c>
      <c r="H301" s="225" t="s">
        <v>1799</v>
      </c>
      <c r="I301" s="34"/>
      <c r="J301" s="225" t="s">
        <v>1799</v>
      </c>
      <c r="K301" s="34"/>
      <c r="L301" s="34"/>
      <c r="M301" s="225" t="s">
        <v>1799</v>
      </c>
      <c r="N301" s="225"/>
      <c r="O301" s="34"/>
      <c r="P301" s="36"/>
    </row>
    <row r="302" spans="1:16" s="142" customFormat="1" ht="42" customHeight="1" x14ac:dyDescent="0.2">
      <c r="A302" s="758"/>
      <c r="B302" s="224" t="s">
        <v>615</v>
      </c>
      <c r="C302" s="759"/>
      <c r="D302" s="168">
        <v>240</v>
      </c>
      <c r="E302" s="248">
        <v>6576</v>
      </c>
      <c r="F302" s="227">
        <v>41257</v>
      </c>
      <c r="G302" s="224" t="s">
        <v>3859</v>
      </c>
      <c r="H302" s="225" t="s">
        <v>1799</v>
      </c>
      <c r="I302" s="34"/>
      <c r="J302" s="225" t="s">
        <v>1799</v>
      </c>
      <c r="K302" s="34"/>
      <c r="L302" s="34"/>
      <c r="M302" s="225" t="s">
        <v>1799</v>
      </c>
      <c r="N302" s="225"/>
      <c r="O302" s="34"/>
      <c r="P302" s="36"/>
    </row>
    <row r="303" spans="1:16" s="142" customFormat="1" ht="42" customHeight="1" x14ac:dyDescent="0.2">
      <c r="A303" s="758"/>
      <c r="B303" s="224" t="s">
        <v>3652</v>
      </c>
      <c r="C303" s="759"/>
      <c r="D303" s="168">
        <v>98.4</v>
      </c>
      <c r="E303" s="248">
        <v>6577</v>
      </c>
      <c r="F303" s="227">
        <v>41257</v>
      </c>
      <c r="G303" s="224" t="s">
        <v>3859</v>
      </c>
      <c r="H303" s="225" t="s">
        <v>1799</v>
      </c>
      <c r="I303" s="34"/>
      <c r="J303" s="225" t="s">
        <v>1799</v>
      </c>
      <c r="K303" s="34"/>
      <c r="L303" s="34"/>
      <c r="M303" s="225" t="s">
        <v>1799</v>
      </c>
      <c r="N303" s="225"/>
      <c r="O303" s="34"/>
      <c r="P303" s="36"/>
    </row>
    <row r="304" spans="1:16" s="142" customFormat="1" ht="42" customHeight="1" x14ac:dyDescent="0.2">
      <c r="A304" s="758"/>
      <c r="B304" s="224" t="s">
        <v>223</v>
      </c>
      <c r="C304" s="759"/>
      <c r="D304" s="168">
        <v>1408.39</v>
      </c>
      <c r="E304" s="248">
        <v>6578</v>
      </c>
      <c r="F304" s="227">
        <v>41257</v>
      </c>
      <c r="G304" s="224" t="s">
        <v>3860</v>
      </c>
      <c r="H304" s="225" t="s">
        <v>1799</v>
      </c>
      <c r="I304" s="34"/>
      <c r="J304" s="225" t="s">
        <v>1799</v>
      </c>
      <c r="K304" s="34"/>
      <c r="L304" s="34"/>
      <c r="M304" s="225" t="s">
        <v>1799</v>
      </c>
      <c r="N304" s="225"/>
      <c r="O304" s="34"/>
      <c r="P304" s="36"/>
    </row>
    <row r="305" spans="1:25" s="142" customFormat="1" ht="42" customHeight="1" x14ac:dyDescent="0.2">
      <c r="A305" s="758"/>
      <c r="B305" s="224" t="s">
        <v>846</v>
      </c>
      <c r="C305" s="759"/>
      <c r="D305" s="168">
        <v>269.62</v>
      </c>
      <c r="E305" s="248">
        <v>6579</v>
      </c>
      <c r="F305" s="227">
        <v>41257</v>
      </c>
      <c r="G305" s="224" t="s">
        <v>3861</v>
      </c>
      <c r="H305" s="225" t="s">
        <v>1799</v>
      </c>
      <c r="I305" s="34"/>
      <c r="J305" s="225" t="s">
        <v>1799</v>
      </c>
      <c r="K305" s="34"/>
      <c r="L305" s="34"/>
      <c r="M305" s="225" t="s">
        <v>1799</v>
      </c>
      <c r="N305" s="225"/>
      <c r="O305" s="34"/>
      <c r="P305" s="36"/>
    </row>
    <row r="306" spans="1:25" s="142" customFormat="1" ht="42" customHeight="1" x14ac:dyDescent="0.2">
      <c r="A306" s="226" t="s">
        <v>3141</v>
      </c>
      <c r="B306" s="224" t="s">
        <v>19</v>
      </c>
      <c r="C306" s="224" t="s">
        <v>5478</v>
      </c>
      <c r="D306" s="168">
        <v>2159.91</v>
      </c>
      <c r="E306" s="248">
        <v>6574</v>
      </c>
      <c r="F306" s="227">
        <v>41257</v>
      </c>
      <c r="G306" s="224" t="s">
        <v>3862</v>
      </c>
      <c r="H306" s="225" t="s">
        <v>1799</v>
      </c>
      <c r="I306" s="34"/>
      <c r="J306" s="225" t="s">
        <v>1799</v>
      </c>
      <c r="K306" s="34"/>
      <c r="L306" s="34"/>
      <c r="M306" s="225" t="s">
        <v>1799</v>
      </c>
      <c r="N306" s="225"/>
      <c r="O306" s="34"/>
      <c r="P306" s="36"/>
    </row>
    <row r="307" spans="1:25" s="142" customFormat="1" ht="42" customHeight="1" x14ac:dyDescent="0.2">
      <c r="A307" s="226" t="s">
        <v>3142</v>
      </c>
      <c r="B307" s="224" t="s">
        <v>3694</v>
      </c>
      <c r="C307" s="224" t="s">
        <v>5479</v>
      </c>
      <c r="D307" s="168">
        <v>304.08</v>
      </c>
      <c r="E307" s="248">
        <v>6580</v>
      </c>
      <c r="F307" s="227">
        <v>41257</v>
      </c>
      <c r="G307" s="224" t="s">
        <v>3860</v>
      </c>
      <c r="H307" s="225" t="s">
        <v>1799</v>
      </c>
      <c r="I307" s="34"/>
      <c r="J307" s="225" t="s">
        <v>1799</v>
      </c>
      <c r="K307" s="34"/>
      <c r="L307" s="34"/>
      <c r="M307" s="225" t="s">
        <v>1799</v>
      </c>
      <c r="N307" s="225"/>
      <c r="O307" s="34"/>
      <c r="P307" s="36"/>
    </row>
    <row r="308" spans="1:25" s="142" customFormat="1" ht="42" customHeight="1" x14ac:dyDescent="0.2">
      <c r="A308" s="226" t="s">
        <v>3143</v>
      </c>
      <c r="B308" s="224" t="s">
        <v>3695</v>
      </c>
      <c r="C308" s="224" t="s">
        <v>5480</v>
      </c>
      <c r="D308" s="168">
        <v>2346</v>
      </c>
      <c r="E308" s="248">
        <v>6581</v>
      </c>
      <c r="F308" s="227">
        <v>41260</v>
      </c>
      <c r="G308" s="224" t="s">
        <v>3863</v>
      </c>
      <c r="H308" s="225" t="s">
        <v>1799</v>
      </c>
      <c r="I308" s="34"/>
      <c r="J308" s="225" t="s">
        <v>1799</v>
      </c>
      <c r="K308" s="34"/>
      <c r="L308" s="34"/>
      <c r="M308" s="225" t="s">
        <v>1799</v>
      </c>
      <c r="N308" s="225"/>
      <c r="O308" s="34"/>
      <c r="P308" s="36"/>
    </row>
    <row r="309" spans="1:25" s="142" customFormat="1" ht="42" customHeight="1" x14ac:dyDescent="0.2">
      <c r="A309" s="226" t="s">
        <v>3144</v>
      </c>
      <c r="B309" s="224" t="s">
        <v>113</v>
      </c>
      <c r="C309" s="224" t="s">
        <v>3883</v>
      </c>
      <c r="D309" s="168">
        <v>99.46</v>
      </c>
      <c r="E309" s="248">
        <v>6569</v>
      </c>
      <c r="F309" s="227">
        <v>41254</v>
      </c>
      <c r="G309" s="224" t="s">
        <v>3864</v>
      </c>
      <c r="H309" s="225" t="s">
        <v>1799</v>
      </c>
      <c r="I309" s="34"/>
      <c r="J309" s="225" t="s">
        <v>1799</v>
      </c>
      <c r="K309" s="34"/>
      <c r="L309" s="34"/>
      <c r="M309" s="225" t="s">
        <v>1799</v>
      </c>
      <c r="N309" s="225"/>
      <c r="O309" s="34"/>
      <c r="P309" s="36"/>
    </row>
    <row r="310" spans="1:25" s="142" customFormat="1" ht="42.75" customHeight="1" x14ac:dyDescent="0.2">
      <c r="A310" s="758" t="s">
        <v>3145</v>
      </c>
      <c r="B310" s="224" t="s">
        <v>20</v>
      </c>
      <c r="C310" s="759" t="s">
        <v>5481</v>
      </c>
      <c r="D310" s="168">
        <v>24</v>
      </c>
      <c r="E310" s="248">
        <v>6589</v>
      </c>
      <c r="F310" s="227">
        <v>41262</v>
      </c>
      <c r="G310" s="224" t="s">
        <v>3865</v>
      </c>
      <c r="H310" s="225" t="s">
        <v>1799</v>
      </c>
      <c r="I310" s="34"/>
      <c r="J310" s="225" t="s">
        <v>1799</v>
      </c>
      <c r="K310" s="34"/>
      <c r="L310" s="34"/>
      <c r="M310" s="225" t="s">
        <v>1799</v>
      </c>
      <c r="N310" s="225"/>
      <c r="O310" s="34"/>
      <c r="P310" s="36"/>
    </row>
    <row r="311" spans="1:25" s="142" customFormat="1" ht="42.75" customHeight="1" x14ac:dyDescent="0.2">
      <c r="A311" s="758"/>
      <c r="B311" s="224" t="s">
        <v>3696</v>
      </c>
      <c r="C311" s="759"/>
      <c r="D311" s="168">
        <v>157.11000000000001</v>
      </c>
      <c r="E311" s="248">
        <v>6588</v>
      </c>
      <c r="F311" s="227">
        <v>41262</v>
      </c>
      <c r="G311" s="224" t="s">
        <v>3866</v>
      </c>
      <c r="H311" s="225" t="s">
        <v>1799</v>
      </c>
      <c r="I311" s="34"/>
      <c r="J311" s="225" t="s">
        <v>1799</v>
      </c>
      <c r="K311" s="34"/>
      <c r="L311" s="34"/>
      <c r="M311" s="225" t="s">
        <v>1799</v>
      </c>
      <c r="N311" s="225"/>
      <c r="O311" s="34"/>
      <c r="P311" s="36"/>
    </row>
    <row r="312" spans="1:25" s="142" customFormat="1" ht="42.75" customHeight="1" x14ac:dyDescent="0.2">
      <c r="A312" s="758"/>
      <c r="B312" s="224" t="s">
        <v>3645</v>
      </c>
      <c r="C312" s="759"/>
      <c r="D312" s="168">
        <v>69.099999999999994</v>
      </c>
      <c r="E312" s="248">
        <v>6587</v>
      </c>
      <c r="F312" s="227">
        <v>41262</v>
      </c>
      <c r="G312" s="224" t="s">
        <v>3866</v>
      </c>
      <c r="H312" s="225" t="s">
        <v>1799</v>
      </c>
      <c r="I312" s="34"/>
      <c r="J312" s="225" t="s">
        <v>1799</v>
      </c>
      <c r="K312" s="34"/>
      <c r="L312" s="34"/>
      <c r="M312" s="225" t="s">
        <v>1799</v>
      </c>
      <c r="N312" s="225"/>
      <c r="O312" s="34"/>
      <c r="P312" s="36"/>
    </row>
    <row r="313" spans="1:25" s="142" customFormat="1" ht="42.75" customHeight="1" x14ac:dyDescent="0.2">
      <c r="A313" s="758"/>
      <c r="B313" s="224" t="s">
        <v>219</v>
      </c>
      <c r="C313" s="759"/>
      <c r="D313" s="168">
        <v>332.98</v>
      </c>
      <c r="E313" s="248">
        <v>6586</v>
      </c>
      <c r="F313" s="227">
        <v>41262</v>
      </c>
      <c r="G313" s="224" t="s">
        <v>3851</v>
      </c>
      <c r="H313" s="225" t="s">
        <v>1799</v>
      </c>
      <c r="I313" s="34"/>
      <c r="J313" s="225" t="s">
        <v>1799</v>
      </c>
      <c r="K313" s="34"/>
      <c r="L313" s="34"/>
      <c r="M313" s="225" t="s">
        <v>1799</v>
      </c>
      <c r="N313" s="225"/>
      <c r="O313" s="34"/>
      <c r="P313" s="36"/>
    </row>
    <row r="314" spans="1:25" s="142" customFormat="1" ht="42.75" customHeight="1" thickBot="1" x14ac:dyDescent="0.25">
      <c r="A314" s="231" t="s">
        <v>3146</v>
      </c>
      <c r="B314" s="232" t="s">
        <v>3645</v>
      </c>
      <c r="C314" s="232" t="s">
        <v>5482</v>
      </c>
      <c r="D314" s="121">
        <v>1022</v>
      </c>
      <c r="E314" s="249">
        <v>6585</v>
      </c>
      <c r="F314" s="233">
        <v>41262</v>
      </c>
      <c r="G314" s="232" t="s">
        <v>3851</v>
      </c>
      <c r="H314" s="234" t="s">
        <v>1799</v>
      </c>
      <c r="I314" s="42"/>
      <c r="J314" s="234" t="s">
        <v>1799</v>
      </c>
      <c r="K314" s="42"/>
      <c r="L314" s="42"/>
      <c r="M314" s="234" t="s">
        <v>1799</v>
      </c>
      <c r="N314" s="234"/>
      <c r="O314" s="42"/>
      <c r="P314" s="44"/>
    </row>
    <row r="315" spans="1:25" s="142" customFormat="1" ht="42.75" customHeight="1" thickTop="1" x14ac:dyDescent="0.2">
      <c r="A315" s="237"/>
      <c r="B315" s="238"/>
      <c r="C315" s="238"/>
      <c r="D315" s="239"/>
      <c r="E315" s="250"/>
      <c r="F315" s="240"/>
      <c r="G315" s="238"/>
      <c r="H315" s="241"/>
      <c r="J315" s="241"/>
      <c r="M315" s="241"/>
      <c r="N315" s="241"/>
    </row>
    <row r="316" spans="1:25" s="146" customFormat="1" x14ac:dyDescent="0.2">
      <c r="A316" s="1"/>
      <c r="D316" s="6"/>
      <c r="E316" s="7"/>
      <c r="F316" s="1"/>
      <c r="H316" s="1"/>
    </row>
    <row r="317" spans="1:25" s="1" customFormat="1" ht="33.75" customHeight="1" thickBot="1" x14ac:dyDescent="0.25">
      <c r="A317" s="678" t="s">
        <v>16</v>
      </c>
      <c r="B317" s="678"/>
      <c r="C317" s="678"/>
      <c r="D317" s="678"/>
      <c r="E317" s="678"/>
      <c r="F317" s="678"/>
      <c r="G317" s="678"/>
      <c r="H317" s="678"/>
      <c r="I317" s="678"/>
      <c r="J317" s="678"/>
      <c r="K317" s="678"/>
      <c r="L317" s="678"/>
      <c r="M317" s="678"/>
      <c r="N317" s="678"/>
      <c r="O317" s="678"/>
      <c r="P317" s="678"/>
    </row>
    <row r="318" spans="1:25" s="115" customFormat="1" ht="48" customHeight="1" thickTop="1" x14ac:dyDescent="0.2">
      <c r="A318" s="760" t="s">
        <v>3386</v>
      </c>
      <c r="B318" s="762" t="s">
        <v>3387</v>
      </c>
      <c r="C318" s="762" t="s">
        <v>3388</v>
      </c>
      <c r="D318" s="676" t="s">
        <v>1793</v>
      </c>
      <c r="E318" s="682" t="s">
        <v>1794</v>
      </c>
      <c r="F318" s="776" t="s">
        <v>3560</v>
      </c>
      <c r="G318" s="681" t="s">
        <v>3389</v>
      </c>
      <c r="H318" s="681" t="s">
        <v>3390</v>
      </c>
      <c r="I318" s="681"/>
      <c r="J318" s="681" t="s">
        <v>3391</v>
      </c>
      <c r="K318" s="681"/>
      <c r="L318" s="681" t="s">
        <v>3392</v>
      </c>
      <c r="M318" s="681"/>
      <c r="N318" s="681"/>
      <c r="O318" s="681"/>
      <c r="P318" s="714" t="s">
        <v>3393</v>
      </c>
      <c r="Q318" s="114"/>
      <c r="R318" s="114"/>
      <c r="S318" s="114"/>
      <c r="T318" s="114"/>
      <c r="U318" s="114"/>
      <c r="V318" s="114"/>
      <c r="W318" s="114"/>
      <c r="X318" s="114"/>
      <c r="Y318" s="114"/>
    </row>
    <row r="319" spans="1:25" s="115" customFormat="1" ht="33" customHeight="1" thickBot="1" x14ac:dyDescent="0.25">
      <c r="A319" s="761"/>
      <c r="B319" s="763"/>
      <c r="C319" s="763"/>
      <c r="D319" s="764"/>
      <c r="E319" s="683"/>
      <c r="F319" s="777"/>
      <c r="G319" s="765"/>
      <c r="H319" s="267" t="s">
        <v>3394</v>
      </c>
      <c r="I319" s="267" t="s">
        <v>3395</v>
      </c>
      <c r="J319" s="267" t="s">
        <v>3396</v>
      </c>
      <c r="K319" s="267" t="s">
        <v>3395</v>
      </c>
      <c r="L319" s="267" t="s">
        <v>1795</v>
      </c>
      <c r="M319" s="267" t="s">
        <v>1796</v>
      </c>
      <c r="N319" s="267" t="s">
        <v>1797</v>
      </c>
      <c r="O319" s="267" t="s">
        <v>1798</v>
      </c>
      <c r="P319" s="774"/>
      <c r="Q319" s="114"/>
      <c r="R319" s="114"/>
      <c r="S319" s="114"/>
      <c r="T319" s="114"/>
      <c r="U319" s="114"/>
      <c r="V319" s="114"/>
      <c r="W319" s="114"/>
      <c r="X319" s="114"/>
      <c r="Y319" s="114"/>
    </row>
    <row r="320" spans="1:25" s="142" customFormat="1" ht="73.5" customHeight="1" x14ac:dyDescent="0.2">
      <c r="A320" s="735" t="s">
        <v>3147</v>
      </c>
      <c r="B320" s="148" t="s">
        <v>1492</v>
      </c>
      <c r="C320" s="689" t="s">
        <v>5483</v>
      </c>
      <c r="D320" s="235">
        <v>43428.02</v>
      </c>
      <c r="E320" s="251" t="s">
        <v>3886</v>
      </c>
      <c r="F320" s="742">
        <v>40927</v>
      </c>
      <c r="G320" s="145" t="s">
        <v>3895</v>
      </c>
      <c r="H320" s="35" t="s">
        <v>1799</v>
      </c>
      <c r="I320" s="34"/>
      <c r="J320" s="35" t="s">
        <v>1799</v>
      </c>
      <c r="K320" s="34"/>
      <c r="L320" s="34"/>
      <c r="M320" s="35" t="s">
        <v>1799</v>
      </c>
      <c r="N320" s="34"/>
      <c r="O320" s="34"/>
      <c r="P320" s="36"/>
    </row>
    <row r="321" spans="1:25" s="142" customFormat="1" ht="78.75" x14ac:dyDescent="0.2">
      <c r="A321" s="735"/>
      <c r="B321" s="148" t="s">
        <v>1791</v>
      </c>
      <c r="C321" s="689"/>
      <c r="D321" s="235">
        <v>3279.8</v>
      </c>
      <c r="E321" s="251" t="s">
        <v>3887</v>
      </c>
      <c r="F321" s="742"/>
      <c r="G321" s="145" t="s">
        <v>3895</v>
      </c>
      <c r="H321" s="35" t="s">
        <v>1799</v>
      </c>
      <c r="I321" s="34"/>
      <c r="J321" s="35" t="s">
        <v>1799</v>
      </c>
      <c r="K321" s="34"/>
      <c r="L321" s="34"/>
      <c r="M321" s="35" t="s">
        <v>1799</v>
      </c>
      <c r="N321" s="34"/>
      <c r="O321" s="34"/>
      <c r="P321" s="36"/>
    </row>
    <row r="322" spans="1:25" s="142" customFormat="1" ht="94.5" x14ac:dyDescent="0.2">
      <c r="A322" s="189" t="s">
        <v>3148</v>
      </c>
      <c r="B322" s="148" t="s">
        <v>52</v>
      </c>
      <c r="C322" s="148" t="s">
        <v>5484</v>
      </c>
      <c r="D322" s="235">
        <v>84800</v>
      </c>
      <c r="E322" s="251" t="s">
        <v>3888</v>
      </c>
      <c r="F322" s="209">
        <v>40969</v>
      </c>
      <c r="G322" s="145" t="s">
        <v>3896</v>
      </c>
      <c r="H322" s="35" t="s">
        <v>1799</v>
      </c>
      <c r="I322" s="34"/>
      <c r="J322" s="35" t="s">
        <v>1799</v>
      </c>
      <c r="K322" s="34"/>
      <c r="L322" s="34"/>
      <c r="M322" s="35" t="s">
        <v>1799</v>
      </c>
      <c r="N322" s="34"/>
      <c r="O322" s="34"/>
      <c r="P322" s="36"/>
    </row>
    <row r="323" spans="1:25" s="142" customFormat="1" ht="31.5" x14ac:dyDescent="0.2">
      <c r="A323" s="189" t="s">
        <v>3149</v>
      </c>
      <c r="B323" s="148" t="s">
        <v>3884</v>
      </c>
      <c r="C323" s="148" t="s">
        <v>5485</v>
      </c>
      <c r="D323" s="235">
        <f>81833.28+29120.36</f>
        <v>110953.64</v>
      </c>
      <c r="E323" s="251" t="s">
        <v>3889</v>
      </c>
      <c r="F323" s="209">
        <v>41046</v>
      </c>
      <c r="G323" s="70" t="s">
        <v>3897</v>
      </c>
      <c r="H323" s="35" t="s">
        <v>1799</v>
      </c>
      <c r="I323" s="34"/>
      <c r="J323" s="35" t="s">
        <v>1799</v>
      </c>
      <c r="K323" s="34"/>
      <c r="L323" s="34"/>
      <c r="M323" s="35" t="s">
        <v>1799</v>
      </c>
      <c r="N323" s="34"/>
      <c r="O323" s="34"/>
      <c r="P323" s="36"/>
    </row>
    <row r="324" spans="1:25" s="142" customFormat="1" ht="63" x14ac:dyDescent="0.2">
      <c r="A324" s="735" t="s">
        <v>3150</v>
      </c>
      <c r="B324" s="148" t="s">
        <v>680</v>
      </c>
      <c r="C324" s="689" t="s">
        <v>5486</v>
      </c>
      <c r="D324" s="235">
        <v>36631.800000000003</v>
      </c>
      <c r="E324" s="251" t="s">
        <v>3890</v>
      </c>
      <c r="F324" s="742" t="s">
        <v>55</v>
      </c>
      <c r="G324" s="145" t="s">
        <v>3898</v>
      </c>
      <c r="H324" s="35" t="s">
        <v>1799</v>
      </c>
      <c r="I324" s="34"/>
      <c r="J324" s="35" t="s">
        <v>1799</v>
      </c>
      <c r="K324" s="34"/>
      <c r="L324" s="34"/>
      <c r="M324" s="35" t="s">
        <v>1799</v>
      </c>
      <c r="N324" s="34"/>
      <c r="O324" s="34"/>
      <c r="P324" s="36"/>
    </row>
    <row r="325" spans="1:25" s="142" customFormat="1" ht="47.25" x14ac:dyDescent="0.2">
      <c r="A325" s="735"/>
      <c r="B325" s="148" t="s">
        <v>53</v>
      </c>
      <c r="C325" s="689"/>
      <c r="D325" s="235">
        <v>14196.52</v>
      </c>
      <c r="E325" s="251" t="s">
        <v>3891</v>
      </c>
      <c r="F325" s="742"/>
      <c r="G325" s="145" t="s">
        <v>3899</v>
      </c>
      <c r="H325" s="35" t="s">
        <v>1799</v>
      </c>
      <c r="I325" s="34"/>
      <c r="J325" s="35" t="s">
        <v>1799</v>
      </c>
      <c r="K325" s="34"/>
      <c r="L325" s="34"/>
      <c r="M325" s="35" t="s">
        <v>1799</v>
      </c>
      <c r="N325" s="34"/>
      <c r="O325" s="34"/>
      <c r="P325" s="36"/>
    </row>
    <row r="326" spans="1:25" s="142" customFormat="1" ht="63" x14ac:dyDescent="0.2">
      <c r="A326" s="735"/>
      <c r="B326" s="148" t="s">
        <v>2</v>
      </c>
      <c r="C326" s="689"/>
      <c r="D326" s="235">
        <v>1609.49</v>
      </c>
      <c r="E326" s="251" t="s">
        <v>3892</v>
      </c>
      <c r="F326" s="742"/>
      <c r="G326" s="145" t="s">
        <v>3900</v>
      </c>
      <c r="H326" s="35" t="s">
        <v>1799</v>
      </c>
      <c r="I326" s="34"/>
      <c r="J326" s="35" t="s">
        <v>1799</v>
      </c>
      <c r="K326" s="34"/>
      <c r="L326" s="34"/>
      <c r="M326" s="35" t="s">
        <v>1799</v>
      </c>
      <c r="N326" s="34"/>
      <c r="O326" s="34"/>
      <c r="P326" s="36"/>
    </row>
    <row r="327" spans="1:25" s="142" customFormat="1" ht="47.25" x14ac:dyDescent="0.2">
      <c r="A327" s="735"/>
      <c r="B327" s="148" t="s">
        <v>54</v>
      </c>
      <c r="C327" s="689"/>
      <c r="D327" s="235">
        <v>14139.69</v>
      </c>
      <c r="E327" s="251" t="s">
        <v>3893</v>
      </c>
      <c r="F327" s="742"/>
      <c r="G327" s="145" t="s">
        <v>3901</v>
      </c>
      <c r="H327" s="35" t="s">
        <v>1799</v>
      </c>
      <c r="I327" s="34"/>
      <c r="J327" s="35" t="s">
        <v>1799</v>
      </c>
      <c r="K327" s="34"/>
      <c r="L327" s="34"/>
      <c r="M327" s="35" t="s">
        <v>1799</v>
      </c>
      <c r="N327" s="34"/>
      <c r="O327" s="34"/>
      <c r="P327" s="36"/>
    </row>
    <row r="328" spans="1:25" s="142" customFormat="1" ht="83.25" customHeight="1" thickBot="1" x14ac:dyDescent="0.25">
      <c r="A328" s="190" t="s">
        <v>3151</v>
      </c>
      <c r="B328" s="188" t="s">
        <v>3885</v>
      </c>
      <c r="C328" s="188" t="s">
        <v>5684</v>
      </c>
      <c r="D328" s="236">
        <v>125318.3</v>
      </c>
      <c r="E328" s="252" t="s">
        <v>3894</v>
      </c>
      <c r="F328" s="214">
        <v>41242</v>
      </c>
      <c r="G328" s="83" t="s">
        <v>3902</v>
      </c>
      <c r="H328" s="43" t="s">
        <v>1799</v>
      </c>
      <c r="I328" s="42"/>
      <c r="J328" s="43" t="s">
        <v>1799</v>
      </c>
      <c r="K328" s="42"/>
      <c r="L328" s="42"/>
      <c r="M328" s="43" t="s">
        <v>1799</v>
      </c>
      <c r="N328" s="42"/>
      <c r="O328" s="42"/>
      <c r="P328" s="44"/>
    </row>
    <row r="329" spans="1:25" s="146" customFormat="1" ht="12" thickTop="1" x14ac:dyDescent="0.2">
      <c r="A329" s="1"/>
      <c r="D329" s="6"/>
      <c r="E329" s="7"/>
      <c r="F329" s="1"/>
      <c r="H329" s="1"/>
    </row>
    <row r="330" spans="1:25" s="146" customFormat="1" x14ac:dyDescent="0.2">
      <c r="A330" s="1"/>
      <c r="D330" s="6"/>
      <c r="E330" s="7"/>
      <c r="F330" s="1"/>
      <c r="H330" s="1"/>
    </row>
    <row r="331" spans="1:25" s="33" customFormat="1" ht="31.5" customHeight="1" thickBot="1" x14ac:dyDescent="0.25">
      <c r="A331" s="678" t="s">
        <v>56</v>
      </c>
      <c r="B331" s="678"/>
      <c r="C331" s="678"/>
      <c r="D331" s="678"/>
      <c r="E331" s="678"/>
      <c r="F331" s="678"/>
      <c r="G331" s="678"/>
      <c r="H331" s="678"/>
      <c r="I331" s="678"/>
      <c r="J331" s="678"/>
      <c r="K331" s="678"/>
      <c r="L331" s="678"/>
      <c r="M331" s="678"/>
      <c r="N331" s="678"/>
      <c r="O331" s="678"/>
      <c r="P331" s="678"/>
    </row>
    <row r="332" spans="1:25" s="115" customFormat="1" ht="48" customHeight="1" thickTop="1" x14ac:dyDescent="0.2">
      <c r="A332" s="760" t="s">
        <v>3386</v>
      </c>
      <c r="B332" s="762" t="s">
        <v>3387</v>
      </c>
      <c r="C332" s="762" t="s">
        <v>3388</v>
      </c>
      <c r="D332" s="676" t="s">
        <v>1793</v>
      </c>
      <c r="E332" s="682" t="s">
        <v>1794</v>
      </c>
      <c r="F332" s="776" t="s">
        <v>3560</v>
      </c>
      <c r="G332" s="681" t="s">
        <v>3389</v>
      </c>
      <c r="H332" s="681" t="s">
        <v>3390</v>
      </c>
      <c r="I332" s="681"/>
      <c r="J332" s="681" t="s">
        <v>3391</v>
      </c>
      <c r="K332" s="681"/>
      <c r="L332" s="681" t="s">
        <v>3392</v>
      </c>
      <c r="M332" s="681"/>
      <c r="N332" s="681"/>
      <c r="O332" s="681"/>
      <c r="P332" s="714" t="s">
        <v>3393</v>
      </c>
      <c r="Q332" s="114"/>
      <c r="R332" s="114"/>
      <c r="S332" s="114"/>
      <c r="T332" s="114"/>
      <c r="U332" s="114"/>
      <c r="V332" s="114"/>
      <c r="W332" s="114"/>
      <c r="X332" s="114"/>
      <c r="Y332" s="114"/>
    </row>
    <row r="333" spans="1:25" s="115" customFormat="1" ht="33" customHeight="1" x14ac:dyDescent="0.2">
      <c r="A333" s="761"/>
      <c r="B333" s="763"/>
      <c r="C333" s="763"/>
      <c r="D333" s="764"/>
      <c r="E333" s="778"/>
      <c r="F333" s="777"/>
      <c r="G333" s="765"/>
      <c r="H333" s="267" t="s">
        <v>3394</v>
      </c>
      <c r="I333" s="267" t="s">
        <v>3395</v>
      </c>
      <c r="J333" s="267" t="s">
        <v>3396</v>
      </c>
      <c r="K333" s="267" t="s">
        <v>3395</v>
      </c>
      <c r="L333" s="267" t="s">
        <v>1795</v>
      </c>
      <c r="M333" s="267" t="s">
        <v>1796</v>
      </c>
      <c r="N333" s="267" t="s">
        <v>1797</v>
      </c>
      <c r="O333" s="267" t="s">
        <v>1798</v>
      </c>
      <c r="P333" s="774"/>
      <c r="Q333" s="114"/>
      <c r="R333" s="114"/>
      <c r="S333" s="114"/>
      <c r="T333" s="114"/>
      <c r="U333" s="114"/>
      <c r="V333" s="114"/>
      <c r="W333" s="114"/>
      <c r="X333" s="114"/>
      <c r="Y333" s="114"/>
    </row>
    <row r="334" spans="1:25" s="142" customFormat="1" ht="96.75" customHeight="1" x14ac:dyDescent="0.2">
      <c r="A334" s="735" t="s">
        <v>3152</v>
      </c>
      <c r="B334" s="148" t="s">
        <v>3903</v>
      </c>
      <c r="C334" s="689" t="s">
        <v>5487</v>
      </c>
      <c r="D334" s="242">
        <v>32000</v>
      </c>
      <c r="E334" s="251" t="s">
        <v>3919</v>
      </c>
      <c r="F334" s="143" t="s">
        <v>3908</v>
      </c>
      <c r="G334" s="148" t="s">
        <v>3909</v>
      </c>
      <c r="H334" s="35" t="s">
        <v>1799</v>
      </c>
      <c r="I334" s="34"/>
      <c r="J334" s="35" t="s">
        <v>1799</v>
      </c>
      <c r="K334" s="34"/>
      <c r="L334" s="34"/>
      <c r="M334" s="35" t="s">
        <v>1799</v>
      </c>
      <c r="N334" s="34"/>
      <c r="O334" s="34"/>
      <c r="P334" s="36"/>
    </row>
    <row r="335" spans="1:25" s="142" customFormat="1" ht="92.25" customHeight="1" x14ac:dyDescent="0.2">
      <c r="A335" s="735"/>
      <c r="B335" s="145" t="s">
        <v>4</v>
      </c>
      <c r="C335" s="689"/>
      <c r="D335" s="244">
        <v>100000</v>
      </c>
      <c r="E335" s="251" t="s">
        <v>3920</v>
      </c>
      <c r="F335" s="67" t="s">
        <v>3910</v>
      </c>
      <c r="G335" s="145" t="s">
        <v>3911</v>
      </c>
      <c r="H335" s="35" t="s">
        <v>1799</v>
      </c>
      <c r="I335" s="34"/>
      <c r="J335" s="35" t="s">
        <v>1799</v>
      </c>
      <c r="K335" s="34"/>
      <c r="L335" s="34"/>
      <c r="M335" s="35" t="s">
        <v>1799</v>
      </c>
      <c r="N335" s="34"/>
      <c r="O335" s="34"/>
      <c r="P335" s="36"/>
    </row>
    <row r="336" spans="1:25" s="142" customFormat="1" ht="75" customHeight="1" x14ac:dyDescent="0.2">
      <c r="A336" s="770" t="s">
        <v>3153</v>
      </c>
      <c r="B336" s="145" t="s">
        <v>3904</v>
      </c>
      <c r="C336" s="688" t="s">
        <v>5488</v>
      </c>
      <c r="D336" s="244">
        <v>144386.63</v>
      </c>
      <c r="E336" s="251" t="s">
        <v>57</v>
      </c>
      <c r="F336" s="766" t="s">
        <v>3912</v>
      </c>
      <c r="G336" s="145" t="s">
        <v>3913</v>
      </c>
      <c r="H336" s="35" t="s">
        <v>1799</v>
      </c>
      <c r="I336" s="34"/>
      <c r="J336" s="35" t="s">
        <v>1799</v>
      </c>
      <c r="K336" s="34"/>
      <c r="L336" s="34"/>
      <c r="M336" s="35" t="s">
        <v>1799</v>
      </c>
      <c r="N336" s="34"/>
      <c r="O336" s="34"/>
      <c r="P336" s="36"/>
    </row>
    <row r="337" spans="1:16" s="142" customFormat="1" ht="103.5" customHeight="1" x14ac:dyDescent="0.2">
      <c r="A337" s="770"/>
      <c r="B337" s="145" t="s">
        <v>226</v>
      </c>
      <c r="C337" s="688"/>
      <c r="D337" s="244">
        <v>7008.49</v>
      </c>
      <c r="E337" s="251" t="s">
        <v>3921</v>
      </c>
      <c r="F337" s="766"/>
      <c r="G337" s="145" t="s">
        <v>3914</v>
      </c>
      <c r="H337" s="35" t="s">
        <v>1799</v>
      </c>
      <c r="I337" s="34"/>
      <c r="J337" s="35" t="s">
        <v>1799</v>
      </c>
      <c r="K337" s="34"/>
      <c r="L337" s="34"/>
      <c r="M337" s="35" t="s">
        <v>1799</v>
      </c>
      <c r="N337" s="34"/>
      <c r="O337" s="34"/>
      <c r="P337" s="36"/>
    </row>
    <row r="338" spans="1:16" s="142" customFormat="1" ht="90.75" customHeight="1" x14ac:dyDescent="0.2">
      <c r="A338" s="770"/>
      <c r="B338" s="145" t="s">
        <v>153</v>
      </c>
      <c r="C338" s="688"/>
      <c r="D338" s="244">
        <v>2632.15</v>
      </c>
      <c r="E338" s="251" t="s">
        <v>3922</v>
      </c>
      <c r="F338" s="766"/>
      <c r="G338" s="145" t="s">
        <v>3915</v>
      </c>
      <c r="H338" s="35" t="s">
        <v>1799</v>
      </c>
      <c r="I338" s="34"/>
      <c r="J338" s="35" t="s">
        <v>1799</v>
      </c>
      <c r="K338" s="34"/>
      <c r="L338" s="34"/>
      <c r="M338" s="35" t="s">
        <v>1799</v>
      </c>
      <c r="N338" s="34"/>
      <c r="O338" s="34"/>
      <c r="P338" s="36"/>
    </row>
    <row r="339" spans="1:16" s="142" customFormat="1" ht="77.25" customHeight="1" x14ac:dyDescent="0.2">
      <c r="A339" s="770"/>
      <c r="B339" s="145" t="s">
        <v>3905</v>
      </c>
      <c r="C339" s="688"/>
      <c r="D339" s="244">
        <v>21484.799999999999</v>
      </c>
      <c r="E339" s="251" t="s">
        <v>3906</v>
      </c>
      <c r="F339" s="766"/>
      <c r="G339" s="145" t="s">
        <v>3916</v>
      </c>
      <c r="H339" s="35" t="s">
        <v>1799</v>
      </c>
      <c r="I339" s="34"/>
      <c r="J339" s="35" t="s">
        <v>1799</v>
      </c>
      <c r="K339" s="34"/>
      <c r="L339" s="34"/>
      <c r="M339" s="35" t="s">
        <v>1799</v>
      </c>
      <c r="N339" s="34"/>
      <c r="O339" s="34"/>
      <c r="P339" s="36"/>
    </row>
    <row r="340" spans="1:16" s="142" customFormat="1" ht="75" customHeight="1" thickBot="1" x14ac:dyDescent="0.25">
      <c r="A340" s="771"/>
      <c r="B340" s="83" t="s">
        <v>3569</v>
      </c>
      <c r="C340" s="769"/>
      <c r="D340" s="245">
        <v>37834.019999999997</v>
      </c>
      <c r="E340" s="252" t="s">
        <v>3907</v>
      </c>
      <c r="F340" s="767"/>
      <c r="G340" s="83" t="s">
        <v>3917</v>
      </c>
      <c r="H340" s="43" t="s">
        <v>1799</v>
      </c>
      <c r="I340" s="42"/>
      <c r="J340" s="43" t="s">
        <v>1799</v>
      </c>
      <c r="K340" s="42"/>
      <c r="L340" s="42"/>
      <c r="M340" s="43" t="s">
        <v>1799</v>
      </c>
      <c r="N340" s="42"/>
      <c r="O340" s="42"/>
      <c r="P340" s="44"/>
    </row>
    <row r="341" spans="1:16" s="142" customFormat="1" ht="16.5" thickTop="1" x14ac:dyDescent="0.2">
      <c r="A341" s="16"/>
      <c r="D341" s="187"/>
      <c r="E341" s="17"/>
      <c r="F341" s="16"/>
      <c r="H341" s="16"/>
    </row>
    <row r="342" spans="1:16" s="142" customFormat="1" ht="15.75" x14ac:dyDescent="0.2">
      <c r="A342" s="16"/>
      <c r="D342" s="187"/>
      <c r="E342" s="17"/>
      <c r="F342" s="16"/>
      <c r="H342" s="16"/>
    </row>
    <row r="343" spans="1:16" s="142" customFormat="1" ht="15.75" x14ac:dyDescent="0.2">
      <c r="A343" s="16"/>
      <c r="D343" s="187"/>
      <c r="E343" s="17"/>
      <c r="F343" s="16"/>
      <c r="H343" s="16"/>
    </row>
    <row r="344" spans="1:16" s="142" customFormat="1" ht="15.75" x14ac:dyDescent="0.2">
      <c r="A344" s="16"/>
      <c r="D344" s="187"/>
      <c r="E344" s="17"/>
      <c r="F344" s="16"/>
      <c r="H344" s="16"/>
    </row>
    <row r="345" spans="1:16" s="142" customFormat="1" ht="15.75" x14ac:dyDescent="0.2">
      <c r="A345" s="16"/>
      <c r="D345" s="187"/>
      <c r="E345" s="17"/>
      <c r="F345" s="16"/>
      <c r="H345" s="16"/>
    </row>
    <row r="346" spans="1:16" s="142" customFormat="1" ht="15.75" x14ac:dyDescent="0.2">
      <c r="A346" s="16"/>
      <c r="D346" s="187"/>
      <c r="E346" s="17"/>
      <c r="F346" s="16"/>
      <c r="H346" s="16"/>
    </row>
    <row r="347" spans="1:16" s="142" customFormat="1" ht="15.75" x14ac:dyDescent="0.2">
      <c r="A347" s="16"/>
      <c r="D347" s="187"/>
      <c r="E347" s="17"/>
      <c r="F347" s="16"/>
      <c r="H347" s="16"/>
    </row>
    <row r="348" spans="1:16" s="142" customFormat="1" ht="15.75" x14ac:dyDescent="0.2">
      <c r="A348" s="16"/>
      <c r="D348" s="187"/>
      <c r="E348" s="17"/>
      <c r="F348" s="16"/>
      <c r="H348" s="16"/>
    </row>
    <row r="349" spans="1:16" s="142" customFormat="1" ht="15.75" x14ac:dyDescent="0.2">
      <c r="A349" s="16"/>
      <c r="D349" s="187"/>
      <c r="E349" s="17"/>
      <c r="F349" s="16"/>
      <c r="H349" s="16"/>
    </row>
    <row r="350" spans="1:16" s="142" customFormat="1" ht="15.75" x14ac:dyDescent="0.2">
      <c r="A350" s="16"/>
      <c r="D350" s="187"/>
      <c r="E350" s="17"/>
      <c r="F350" s="16"/>
      <c r="H350" s="16"/>
    </row>
    <row r="351" spans="1:16" s="142" customFormat="1" ht="15.75" x14ac:dyDescent="0.2">
      <c r="A351" s="16"/>
      <c r="D351" s="187"/>
      <c r="E351" s="17"/>
      <c r="F351" s="16"/>
      <c r="H351" s="16"/>
    </row>
    <row r="352" spans="1:16" s="142" customFormat="1" ht="15.75" x14ac:dyDescent="0.2">
      <c r="A352" s="16"/>
      <c r="D352" s="187"/>
      <c r="E352" s="17"/>
      <c r="F352" s="16"/>
      <c r="H352" s="16"/>
    </row>
    <row r="353" spans="1:8" s="142" customFormat="1" ht="15.75" x14ac:dyDescent="0.2">
      <c r="A353" s="16"/>
      <c r="D353" s="187"/>
      <c r="E353" s="17"/>
      <c r="F353" s="16"/>
      <c r="H353" s="16"/>
    </row>
    <row r="354" spans="1:8" s="142" customFormat="1" ht="15.75" x14ac:dyDescent="0.2">
      <c r="A354" s="16"/>
      <c r="D354" s="187"/>
      <c r="E354" s="17"/>
      <c r="F354" s="16"/>
      <c r="H354" s="16"/>
    </row>
    <row r="355" spans="1:8" s="142" customFormat="1" ht="15.75" x14ac:dyDescent="0.2">
      <c r="A355" s="16"/>
      <c r="D355" s="187"/>
      <c r="E355" s="17"/>
      <c r="F355" s="16"/>
      <c r="H355" s="16"/>
    </row>
    <row r="356" spans="1:8" s="142" customFormat="1" ht="15.75" x14ac:dyDescent="0.2">
      <c r="A356" s="16"/>
      <c r="D356" s="187"/>
      <c r="E356" s="17"/>
      <c r="F356" s="16"/>
      <c r="H356" s="16"/>
    </row>
    <row r="357" spans="1:8" s="142" customFormat="1" ht="15.75" x14ac:dyDescent="0.2">
      <c r="A357" s="16"/>
      <c r="D357" s="187"/>
      <c r="E357" s="17"/>
      <c r="F357" s="16"/>
      <c r="H357" s="16"/>
    </row>
    <row r="358" spans="1:8" s="142" customFormat="1" ht="15.75" x14ac:dyDescent="0.2">
      <c r="A358" s="16"/>
      <c r="D358" s="187"/>
      <c r="E358" s="17"/>
      <c r="F358" s="16"/>
      <c r="H358" s="16"/>
    </row>
    <row r="359" spans="1:8" s="142" customFormat="1" ht="15.75" x14ac:dyDescent="0.2">
      <c r="A359" s="16"/>
      <c r="D359" s="187"/>
      <c r="E359" s="17"/>
      <c r="F359" s="16"/>
      <c r="H359" s="16"/>
    </row>
    <row r="360" spans="1:8" s="142" customFormat="1" ht="15.75" x14ac:dyDescent="0.2">
      <c r="A360" s="16"/>
      <c r="D360" s="187"/>
      <c r="E360" s="17"/>
      <c r="F360" s="16"/>
      <c r="H360" s="16"/>
    </row>
    <row r="361" spans="1:8" s="142" customFormat="1" ht="15.75" x14ac:dyDescent="0.2">
      <c r="A361" s="16"/>
      <c r="D361" s="187"/>
      <c r="E361" s="17"/>
      <c r="F361" s="16"/>
      <c r="H361" s="16"/>
    </row>
    <row r="362" spans="1:8" s="142" customFormat="1" ht="15.75" x14ac:dyDescent="0.2">
      <c r="A362" s="16"/>
      <c r="D362" s="187"/>
      <c r="E362" s="17"/>
      <c r="F362" s="16"/>
      <c r="H362" s="16"/>
    </row>
    <row r="363" spans="1:8" s="146" customFormat="1" x14ac:dyDescent="0.2">
      <c r="A363" s="1"/>
      <c r="D363" s="6"/>
      <c r="E363" s="7"/>
      <c r="F363" s="1"/>
      <c r="H363" s="1"/>
    </row>
    <row r="364" spans="1:8" s="146" customFormat="1" x14ac:dyDescent="0.2">
      <c r="A364" s="1"/>
      <c r="D364" s="6"/>
      <c r="E364" s="7"/>
      <c r="F364" s="1"/>
      <c r="H364" s="1"/>
    </row>
    <row r="365" spans="1:8" s="146" customFormat="1" x14ac:dyDescent="0.2">
      <c r="A365" s="1"/>
      <c r="D365" s="6"/>
      <c r="E365" s="7"/>
      <c r="F365" s="1"/>
      <c r="H365" s="1"/>
    </row>
    <row r="366" spans="1:8" s="146" customFormat="1" x14ac:dyDescent="0.2">
      <c r="A366" s="1"/>
      <c r="D366" s="6"/>
      <c r="E366" s="7"/>
      <c r="F366" s="1"/>
      <c r="H366" s="1"/>
    </row>
    <row r="367" spans="1:8" s="146" customFormat="1" x14ac:dyDescent="0.2">
      <c r="A367" s="1"/>
      <c r="D367" s="6"/>
      <c r="E367" s="7"/>
      <c r="F367" s="1"/>
      <c r="H367" s="1"/>
    </row>
    <row r="368" spans="1:8" s="146" customFormat="1" x14ac:dyDescent="0.2">
      <c r="A368" s="1"/>
      <c r="D368" s="6"/>
      <c r="E368" s="7"/>
      <c r="F368" s="1"/>
      <c r="H368" s="1"/>
    </row>
    <row r="369" spans="1:8" s="146" customFormat="1" x14ac:dyDescent="0.2">
      <c r="A369" s="1"/>
      <c r="D369" s="6"/>
      <c r="E369" s="7"/>
      <c r="F369" s="1"/>
      <c r="H369" s="1"/>
    </row>
    <row r="370" spans="1:8" s="146" customFormat="1" x14ac:dyDescent="0.2">
      <c r="A370" s="1"/>
      <c r="D370" s="6"/>
      <c r="E370" s="7"/>
      <c r="F370" s="1"/>
      <c r="H370" s="1"/>
    </row>
    <row r="371" spans="1:8" s="146" customFormat="1" x14ac:dyDescent="0.2">
      <c r="A371" s="1"/>
      <c r="D371" s="6"/>
      <c r="E371" s="7"/>
      <c r="F371" s="1"/>
      <c r="H371" s="1"/>
    </row>
    <row r="372" spans="1:8" s="146" customFormat="1" x14ac:dyDescent="0.2">
      <c r="A372" s="1"/>
      <c r="D372" s="6"/>
      <c r="E372" s="7"/>
      <c r="F372" s="1"/>
      <c r="H372" s="1"/>
    </row>
    <row r="373" spans="1:8" s="146" customFormat="1" x14ac:dyDescent="0.2">
      <c r="A373" s="1"/>
      <c r="D373" s="6"/>
      <c r="E373" s="7"/>
      <c r="F373" s="1"/>
      <c r="H373" s="1"/>
    </row>
    <row r="374" spans="1:8" s="146" customFormat="1" x14ac:dyDescent="0.2">
      <c r="A374" s="1"/>
      <c r="D374" s="6"/>
      <c r="E374" s="7"/>
      <c r="F374" s="1"/>
      <c r="H374" s="1"/>
    </row>
    <row r="375" spans="1:8" s="146" customFormat="1" x14ac:dyDescent="0.2">
      <c r="A375" s="1"/>
      <c r="D375" s="6"/>
      <c r="E375" s="7"/>
      <c r="F375" s="1"/>
      <c r="H375" s="1"/>
    </row>
    <row r="376" spans="1:8" s="146" customFormat="1" x14ac:dyDescent="0.2">
      <c r="A376" s="1"/>
      <c r="D376" s="6"/>
      <c r="E376" s="7"/>
      <c r="F376" s="1"/>
      <c r="H376" s="1"/>
    </row>
    <row r="377" spans="1:8" s="146" customFormat="1" x14ac:dyDescent="0.2">
      <c r="A377" s="1"/>
      <c r="D377" s="6"/>
      <c r="E377" s="7"/>
      <c r="F377" s="1"/>
      <c r="H377" s="1"/>
    </row>
    <row r="378" spans="1:8" s="146" customFormat="1" x14ac:dyDescent="0.2">
      <c r="A378" s="1"/>
      <c r="D378" s="6"/>
      <c r="E378" s="7"/>
      <c r="F378" s="1"/>
      <c r="H378" s="1"/>
    </row>
    <row r="379" spans="1:8" s="146" customFormat="1" x14ac:dyDescent="0.2">
      <c r="A379" s="1"/>
      <c r="D379" s="6"/>
      <c r="E379" s="7"/>
      <c r="F379" s="1"/>
      <c r="H379" s="1"/>
    </row>
    <row r="380" spans="1:8" s="146" customFormat="1" x14ac:dyDescent="0.2">
      <c r="A380" s="1"/>
      <c r="D380" s="6"/>
      <c r="E380" s="7"/>
      <c r="F380" s="1"/>
      <c r="H380" s="1"/>
    </row>
    <row r="381" spans="1:8" s="146" customFormat="1" x14ac:dyDescent="0.2">
      <c r="A381" s="1"/>
      <c r="D381" s="6"/>
      <c r="E381" s="7"/>
      <c r="F381" s="1"/>
      <c r="H381" s="1"/>
    </row>
    <row r="382" spans="1:8" s="146" customFormat="1" x14ac:dyDescent="0.2">
      <c r="A382" s="1"/>
      <c r="D382" s="6"/>
      <c r="E382" s="7"/>
      <c r="F382" s="1"/>
      <c r="H382" s="1"/>
    </row>
    <row r="383" spans="1:8" s="146" customFormat="1" x14ac:dyDescent="0.2">
      <c r="A383" s="1"/>
      <c r="D383" s="6"/>
      <c r="E383" s="7"/>
      <c r="F383" s="1"/>
      <c r="H383" s="1"/>
    </row>
    <row r="384" spans="1:8" s="146" customFormat="1" x14ac:dyDescent="0.2">
      <c r="A384" s="1"/>
      <c r="D384" s="6"/>
      <c r="E384" s="7"/>
      <c r="F384" s="1"/>
      <c r="H384" s="1"/>
    </row>
    <row r="385" spans="1:8" s="146" customFormat="1" x14ac:dyDescent="0.2">
      <c r="A385" s="1"/>
      <c r="D385" s="6"/>
      <c r="E385" s="7"/>
      <c r="F385" s="1"/>
      <c r="H385" s="1"/>
    </row>
    <row r="386" spans="1:8" s="146" customFormat="1" x14ac:dyDescent="0.2">
      <c r="A386" s="1"/>
      <c r="D386" s="6"/>
      <c r="E386" s="7"/>
      <c r="F386" s="1"/>
      <c r="H386" s="1"/>
    </row>
    <row r="387" spans="1:8" s="146" customFormat="1" x14ac:dyDescent="0.2">
      <c r="A387" s="1"/>
      <c r="D387" s="6"/>
      <c r="E387" s="7"/>
      <c r="F387" s="1"/>
      <c r="H387" s="1"/>
    </row>
    <row r="388" spans="1:8" s="146" customFormat="1" x14ac:dyDescent="0.2">
      <c r="A388" s="1"/>
      <c r="D388" s="6"/>
      <c r="E388" s="7"/>
      <c r="F388" s="1"/>
      <c r="H388" s="1"/>
    </row>
    <row r="389" spans="1:8" s="146" customFormat="1" x14ac:dyDescent="0.2">
      <c r="A389" s="1"/>
      <c r="D389" s="6"/>
      <c r="E389" s="7"/>
      <c r="F389" s="1"/>
      <c r="H389" s="1"/>
    </row>
    <row r="390" spans="1:8" s="146" customFormat="1" x14ac:dyDescent="0.2">
      <c r="A390" s="1"/>
      <c r="D390" s="6"/>
      <c r="E390" s="7"/>
      <c r="F390" s="1"/>
      <c r="H390" s="1"/>
    </row>
    <row r="391" spans="1:8" s="146" customFormat="1" x14ac:dyDescent="0.2">
      <c r="A391" s="1"/>
      <c r="D391" s="6"/>
      <c r="E391" s="7"/>
      <c r="F391" s="1"/>
      <c r="H391" s="1"/>
    </row>
    <row r="392" spans="1:8" s="146" customFormat="1" x14ac:dyDescent="0.2">
      <c r="A392" s="1"/>
      <c r="D392" s="6"/>
      <c r="E392" s="7"/>
      <c r="F392" s="1"/>
      <c r="H392" s="1"/>
    </row>
    <row r="393" spans="1:8" s="146" customFormat="1" x14ac:dyDescent="0.2">
      <c r="A393" s="1"/>
      <c r="D393" s="6"/>
      <c r="E393" s="7"/>
      <c r="F393" s="1"/>
      <c r="H393" s="1"/>
    </row>
    <row r="394" spans="1:8" s="146" customFormat="1" x14ac:dyDescent="0.2">
      <c r="A394" s="1"/>
      <c r="D394" s="6"/>
      <c r="E394" s="7"/>
      <c r="F394" s="1"/>
      <c r="H394" s="1"/>
    </row>
    <row r="395" spans="1:8" s="146" customFormat="1" x14ac:dyDescent="0.2">
      <c r="A395" s="1"/>
      <c r="D395" s="6"/>
      <c r="E395" s="7"/>
      <c r="F395" s="1"/>
      <c r="H395" s="1"/>
    </row>
    <row r="396" spans="1:8" s="146" customFormat="1" x14ac:dyDescent="0.2">
      <c r="A396" s="1"/>
      <c r="D396" s="6"/>
      <c r="E396" s="7"/>
      <c r="F396" s="1"/>
      <c r="H396" s="1"/>
    </row>
    <row r="397" spans="1:8" s="146" customFormat="1" x14ac:dyDescent="0.2">
      <c r="A397" s="1"/>
      <c r="D397" s="6"/>
      <c r="E397" s="7"/>
      <c r="F397" s="1"/>
      <c r="H397" s="1"/>
    </row>
    <row r="398" spans="1:8" s="146" customFormat="1" x14ac:dyDescent="0.2">
      <c r="A398" s="1"/>
      <c r="D398" s="6"/>
      <c r="E398" s="7"/>
      <c r="F398" s="1"/>
      <c r="H398" s="1"/>
    </row>
    <row r="399" spans="1:8" s="146" customFormat="1" x14ac:dyDescent="0.2">
      <c r="A399" s="1"/>
      <c r="D399" s="6"/>
      <c r="E399" s="7"/>
      <c r="F399" s="1"/>
      <c r="H399" s="1"/>
    </row>
    <row r="400" spans="1:8" s="146" customFormat="1" x14ac:dyDescent="0.2">
      <c r="A400" s="1"/>
      <c r="D400" s="6"/>
      <c r="E400" s="7"/>
      <c r="F400" s="1"/>
      <c r="H400" s="1"/>
    </row>
    <row r="401" spans="1:8" s="146" customFormat="1" x14ac:dyDescent="0.2">
      <c r="A401" s="1"/>
      <c r="D401" s="6"/>
      <c r="E401" s="7"/>
      <c r="F401" s="1"/>
      <c r="H401" s="1"/>
    </row>
    <row r="402" spans="1:8" s="146" customFormat="1" x14ac:dyDescent="0.2">
      <c r="A402" s="1"/>
      <c r="D402" s="6"/>
      <c r="E402" s="7"/>
      <c r="F402" s="1"/>
      <c r="H402" s="1"/>
    </row>
    <row r="403" spans="1:8" s="146" customFormat="1" x14ac:dyDescent="0.2">
      <c r="A403" s="1"/>
      <c r="D403" s="6"/>
      <c r="E403" s="7"/>
      <c r="F403" s="1"/>
      <c r="H403" s="1"/>
    </row>
    <row r="404" spans="1:8" s="146" customFormat="1" x14ac:dyDescent="0.2">
      <c r="A404" s="1"/>
      <c r="D404" s="6"/>
      <c r="E404" s="7"/>
      <c r="F404" s="1"/>
      <c r="H404" s="1"/>
    </row>
    <row r="405" spans="1:8" s="146" customFormat="1" x14ac:dyDescent="0.2">
      <c r="A405" s="1"/>
      <c r="D405" s="6"/>
      <c r="E405" s="7"/>
      <c r="F405" s="1"/>
      <c r="H405" s="1"/>
    </row>
    <row r="406" spans="1:8" s="146" customFormat="1" x14ac:dyDescent="0.2">
      <c r="A406" s="1"/>
      <c r="D406" s="6"/>
      <c r="E406" s="7"/>
      <c r="F406" s="1"/>
      <c r="H406" s="1"/>
    </row>
    <row r="407" spans="1:8" s="146" customFormat="1" x14ac:dyDescent="0.2">
      <c r="A407" s="1"/>
      <c r="D407" s="6"/>
      <c r="E407" s="7"/>
      <c r="F407" s="1"/>
      <c r="H407" s="1"/>
    </row>
    <row r="408" spans="1:8" s="146" customFormat="1" x14ac:dyDescent="0.2">
      <c r="A408" s="1"/>
      <c r="D408" s="6"/>
      <c r="E408" s="7"/>
      <c r="F408" s="1"/>
      <c r="H408" s="1"/>
    </row>
    <row r="409" spans="1:8" s="146" customFormat="1" x14ac:dyDescent="0.2">
      <c r="A409" s="1"/>
      <c r="D409" s="6"/>
      <c r="E409" s="7"/>
      <c r="F409" s="1"/>
      <c r="H409" s="1"/>
    </row>
    <row r="410" spans="1:8" s="146" customFormat="1" x14ac:dyDescent="0.2">
      <c r="A410" s="1"/>
      <c r="D410" s="6"/>
      <c r="E410" s="7"/>
      <c r="F410" s="1"/>
      <c r="H410" s="1"/>
    </row>
    <row r="411" spans="1:8" s="146" customFormat="1" x14ac:dyDescent="0.2">
      <c r="A411" s="1"/>
      <c r="D411" s="6"/>
      <c r="E411" s="7"/>
      <c r="F411" s="1"/>
      <c r="H411" s="1"/>
    </row>
    <row r="412" spans="1:8" s="146" customFormat="1" x14ac:dyDescent="0.2">
      <c r="A412" s="1"/>
      <c r="D412" s="6"/>
      <c r="E412" s="7"/>
      <c r="F412" s="1"/>
      <c r="H412" s="1"/>
    </row>
    <row r="413" spans="1:8" s="146" customFormat="1" x14ac:dyDescent="0.2">
      <c r="A413" s="1"/>
      <c r="D413" s="6"/>
      <c r="E413" s="7"/>
      <c r="F413" s="1"/>
      <c r="H413" s="1"/>
    </row>
    <row r="414" spans="1:8" s="146" customFormat="1" x14ac:dyDescent="0.2">
      <c r="A414" s="1"/>
      <c r="D414" s="6"/>
      <c r="E414" s="7"/>
      <c r="F414" s="1"/>
      <c r="H414" s="1"/>
    </row>
    <row r="415" spans="1:8" s="146" customFormat="1" x14ac:dyDescent="0.2">
      <c r="A415" s="1"/>
      <c r="D415" s="6"/>
      <c r="E415" s="7"/>
      <c r="F415" s="1"/>
      <c r="H415" s="1"/>
    </row>
    <row r="416" spans="1:8" s="146" customFormat="1" x14ac:dyDescent="0.2">
      <c r="A416" s="1"/>
      <c r="D416" s="6"/>
      <c r="E416" s="7"/>
      <c r="F416" s="1"/>
      <c r="H416" s="1"/>
    </row>
    <row r="417" spans="1:8" s="146" customFormat="1" x14ac:dyDescent="0.2">
      <c r="A417" s="1"/>
      <c r="D417" s="6"/>
      <c r="E417" s="7"/>
      <c r="F417" s="1"/>
      <c r="H417" s="1"/>
    </row>
    <row r="418" spans="1:8" s="146" customFormat="1" x14ac:dyDescent="0.2">
      <c r="A418" s="1"/>
      <c r="D418" s="6"/>
      <c r="E418" s="7"/>
      <c r="F418" s="1"/>
      <c r="H418" s="1"/>
    </row>
    <row r="419" spans="1:8" s="146" customFormat="1" x14ac:dyDescent="0.2">
      <c r="A419" s="1"/>
      <c r="D419" s="6"/>
      <c r="E419" s="7"/>
      <c r="F419" s="1"/>
      <c r="H419" s="1"/>
    </row>
    <row r="420" spans="1:8" s="146" customFormat="1" x14ac:dyDescent="0.2">
      <c r="A420" s="1"/>
      <c r="D420" s="6"/>
      <c r="E420" s="7"/>
      <c r="F420" s="1"/>
      <c r="H420" s="1"/>
    </row>
    <row r="421" spans="1:8" s="146" customFormat="1" x14ac:dyDescent="0.2">
      <c r="A421" s="1"/>
      <c r="D421" s="6"/>
      <c r="E421" s="7"/>
      <c r="F421" s="1"/>
      <c r="H421" s="1"/>
    </row>
    <row r="422" spans="1:8" s="146" customFormat="1" x14ac:dyDescent="0.2">
      <c r="A422" s="1"/>
      <c r="D422" s="6"/>
      <c r="E422" s="7"/>
      <c r="F422" s="1"/>
      <c r="H422" s="1"/>
    </row>
    <row r="423" spans="1:8" s="146" customFormat="1" x14ac:dyDescent="0.2">
      <c r="A423" s="1"/>
      <c r="D423" s="6"/>
      <c r="E423" s="7"/>
      <c r="F423" s="1"/>
      <c r="H423" s="1"/>
    </row>
    <row r="424" spans="1:8" s="146" customFormat="1" x14ac:dyDescent="0.2">
      <c r="A424" s="1"/>
      <c r="D424" s="6"/>
      <c r="E424" s="7"/>
      <c r="F424" s="1"/>
      <c r="H424" s="1"/>
    </row>
    <row r="425" spans="1:8" s="146" customFormat="1" x14ac:dyDescent="0.2">
      <c r="A425" s="1"/>
      <c r="D425" s="6"/>
      <c r="E425" s="7"/>
      <c r="F425" s="1"/>
      <c r="H425" s="1"/>
    </row>
    <row r="426" spans="1:8" s="146" customFormat="1" x14ac:dyDescent="0.2">
      <c r="A426" s="1"/>
      <c r="D426" s="6"/>
      <c r="E426" s="7"/>
      <c r="F426" s="1"/>
      <c r="H426" s="1"/>
    </row>
    <row r="427" spans="1:8" s="146" customFormat="1" x14ac:dyDescent="0.2">
      <c r="A427" s="1"/>
      <c r="D427" s="6"/>
      <c r="E427" s="7"/>
      <c r="F427" s="1"/>
      <c r="H427" s="1"/>
    </row>
    <row r="428" spans="1:8" s="146" customFormat="1" x14ac:dyDescent="0.2">
      <c r="A428" s="1"/>
      <c r="D428" s="6"/>
      <c r="E428" s="7"/>
      <c r="F428" s="1"/>
      <c r="H428" s="1"/>
    </row>
    <row r="429" spans="1:8" s="146" customFormat="1" x14ac:dyDescent="0.2">
      <c r="A429" s="1"/>
      <c r="D429" s="6"/>
      <c r="E429" s="7"/>
      <c r="F429" s="1"/>
      <c r="H429" s="1"/>
    </row>
    <row r="430" spans="1:8" s="146" customFormat="1" x14ac:dyDescent="0.2">
      <c r="A430" s="1"/>
      <c r="D430" s="6"/>
      <c r="E430" s="7"/>
      <c r="F430" s="1"/>
      <c r="H430" s="1"/>
    </row>
    <row r="431" spans="1:8" s="146" customFormat="1" x14ac:dyDescent="0.2">
      <c r="A431" s="1"/>
      <c r="D431" s="6"/>
      <c r="E431" s="7"/>
      <c r="F431" s="1"/>
      <c r="H431" s="1"/>
    </row>
    <row r="432" spans="1:8" s="146" customFormat="1" x14ac:dyDescent="0.2">
      <c r="A432" s="1"/>
      <c r="D432" s="6"/>
      <c r="E432" s="7"/>
      <c r="F432" s="1"/>
      <c r="H432" s="1"/>
    </row>
    <row r="433" spans="1:8" s="146" customFormat="1" x14ac:dyDescent="0.2">
      <c r="A433" s="1"/>
      <c r="D433" s="6"/>
      <c r="E433" s="7"/>
      <c r="F433" s="1"/>
      <c r="H433" s="1"/>
    </row>
    <row r="434" spans="1:8" s="146" customFormat="1" x14ac:dyDescent="0.2">
      <c r="A434" s="1"/>
      <c r="D434" s="6"/>
      <c r="E434" s="7"/>
      <c r="F434" s="1"/>
      <c r="H434" s="1"/>
    </row>
    <row r="435" spans="1:8" s="146" customFormat="1" x14ac:dyDescent="0.2">
      <c r="A435" s="1"/>
      <c r="D435" s="6"/>
      <c r="E435" s="7"/>
      <c r="F435" s="1"/>
      <c r="H435" s="1"/>
    </row>
    <row r="436" spans="1:8" s="146" customFormat="1" x14ac:dyDescent="0.2">
      <c r="A436" s="1"/>
      <c r="D436" s="6"/>
      <c r="E436" s="7"/>
      <c r="F436" s="1"/>
      <c r="H436" s="1"/>
    </row>
    <row r="437" spans="1:8" s="146" customFormat="1" x14ac:dyDescent="0.2">
      <c r="A437" s="1"/>
      <c r="D437" s="6"/>
      <c r="E437" s="7"/>
      <c r="F437" s="1"/>
      <c r="H437" s="1"/>
    </row>
    <row r="438" spans="1:8" s="146" customFormat="1" x14ac:dyDescent="0.2">
      <c r="A438" s="1"/>
      <c r="D438" s="6"/>
      <c r="E438" s="7"/>
      <c r="F438" s="1"/>
      <c r="H438" s="1"/>
    </row>
    <row r="439" spans="1:8" s="146" customFormat="1" x14ac:dyDescent="0.2">
      <c r="A439" s="1"/>
      <c r="D439" s="6"/>
      <c r="E439" s="7"/>
      <c r="F439" s="1"/>
      <c r="H439" s="1"/>
    </row>
    <row r="440" spans="1:8" s="146" customFormat="1" x14ac:dyDescent="0.2">
      <c r="A440" s="1"/>
      <c r="D440" s="6"/>
      <c r="E440" s="7"/>
      <c r="F440" s="1"/>
      <c r="H440" s="1"/>
    </row>
    <row r="441" spans="1:8" s="146" customFormat="1" x14ac:dyDescent="0.2">
      <c r="A441" s="1"/>
      <c r="D441" s="6"/>
      <c r="E441" s="7"/>
      <c r="F441" s="1"/>
      <c r="H441" s="1"/>
    </row>
    <row r="442" spans="1:8" s="146" customFormat="1" x14ac:dyDescent="0.2">
      <c r="A442" s="1"/>
      <c r="D442" s="6"/>
      <c r="E442" s="7"/>
      <c r="F442" s="1"/>
      <c r="H442" s="1"/>
    </row>
    <row r="443" spans="1:8" s="146"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mergeCells count="238">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A297:A298"/>
    <mergeCell ref="C320:C321"/>
    <mergeCell ref="C324:C327"/>
    <mergeCell ref="C310:C313"/>
    <mergeCell ref="C297:C298"/>
    <mergeCell ref="C299:C300"/>
    <mergeCell ref="A318:A319"/>
    <mergeCell ref="B318:B319"/>
    <mergeCell ref="C318:C319"/>
    <mergeCell ref="A317:P317"/>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F27:F28"/>
    <mergeCell ref="F31:F33"/>
    <mergeCell ref="F37:F38"/>
    <mergeCell ref="F56:F58"/>
    <mergeCell ref="C59:C70"/>
    <mergeCell ref="C72:C73"/>
    <mergeCell ref="C75:C77"/>
    <mergeCell ref="F59:F70"/>
    <mergeCell ref="F72:F73"/>
    <mergeCell ref="F75:F76"/>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s>
  <hyperlinks>
    <hyperlink ref="E27:E28" r:id="rId1" display="../AppData/Local/AppData/Local/GENERALIDADES2012W/CONTRATOS 2012/ORDEN 06307 - 06308.PDF"/>
    <hyperlink ref="E195" r:id="rId2" display="\\Elizabethpc\generalidades2012w\ORDENES DE BIENES Y SERVCIOS\06463 OXIGENO Y GASES.PDF"/>
    <hyperlink ref="E204" r:id="rId3" display="\\Elizabethpc\generalidades2012w\ORDENES DE BIENES Y SERVCIOS\06459 DELIBANQUETES.PDF"/>
    <hyperlink ref="E192" r:id="rId4" display="\\Elizabethpc\generalidades2012w\ORDENES DE BIENES Y SERVCIOS\06457 CARLOS ERNESTO ELIAS AVALOS.PDF"/>
    <hyperlink ref="E189" r:id="rId5" display="\\Elizabethpc\generalidades2012w\ORDENES DE BIENES Y SERVCIOS\06464 NOELIA TEJADA DE REYES.PDF"/>
    <hyperlink ref="E180" r:id="rId6" display="\\Elizabethpc\generalidades2012w\ORDENES DE BIENES Y SERVCIOS\06467 TORREFACTORA DE CAFE SAN JOSE DE LA MAJADA.PDF"/>
    <hyperlink ref="E181" r:id="rId7" display="\\Elizabethpc\generalidades2012w\ORDENES DE BIENES Y SERVCIOS\06466 DISTRIBUIDORA ZABLAH.PDF"/>
    <hyperlink ref="E191" r:id="rId8" display="\\Elizabethpc\generalidades2012w\ORDENES DE BIENES Y SERVCIOS\06452 HOTELES Y DESARROLLOS.PDF"/>
    <hyperlink ref="E196" r:id="rId9" display="\\Elizabethpc\generalidades2012w\ORDENES DE BIENES Y SERVCIOS\06455 COLATINO DE RL.PDF"/>
    <hyperlink ref="E186" r:id="rId10" display="\\Elizabethpc\generalidades2012w\ORDENES DE BIENES Y SERVCIOS\06439 ROXANA MINERVINI MELARA.PDF"/>
    <hyperlink ref="E185" r:id="rId11" display="\\Elizabethpc\generalidades2012w\ORDENES DE BIENES Y SERVCIOS\06440 LUIS EDUARDO VAQUERO ANDRADE.PDF"/>
    <hyperlink ref="E184" r:id="rId12" display="\\Elizabethpc\generalidades2012w\ORDENES DE BIENES Y SERVCIOS\06441 CONSUEL COTO DE CORDERO.PDF"/>
    <hyperlink ref="E173" r:id="rId13" display="\\Elizabethpc\generalidades2012w\ORDENES DE BIENES Y SERVCIOS\06450 BUSINESS CENTER.PDF"/>
    <hyperlink ref="E174" r:id="rId14" display="\\Elizabethpc\generalidades2012w\ORDENES DE BIENES Y SERVCIOS\06449 INDUSTRIAS FACELA.PDF"/>
    <hyperlink ref="E175" r:id="rId15" display="\\Elizabethpc\generalidades2012w\ORDENES DE BIENES Y SERVCIOS\06448 DISTRIBUIDORA AGELSA.PDF"/>
    <hyperlink ref="E176" r:id="rId16" display="\\Elizabethpc\generalidades2012w\ORDENES DE BIENES Y SERVCIOS\06447 NOE ALBERTO GUILLEN.PDF"/>
    <hyperlink ref="E177" r:id="rId17" display="\\Elizabethpc\generalidades2012w\ORDENES DE BIENES Y SERVCIOS\06446 LIBRERIA CERVANTES.PDF"/>
    <hyperlink ref="E178" r:id="rId18" display="\\Elizabethpc\generalidades2012w\ORDENES DE BIENES Y SERVCIOS\06445 MULTIPLES NEGOCIOS, S.A. DE C.V..PDF"/>
    <hyperlink ref="E179" r:id="rId19" display="\\Elizabethpc\generalidades2012w\ORDENES DE BIENES Y SERVCIOS\06444 LIBRERIA Y PAPELERIA EL NUEVO SIGLO, S.A. DE C.V..PDF"/>
    <hyperlink ref="E159" r:id="rId20" display="\\Elizabethpc\generalidades2012w\ORDENES DE BIENES Y SERVCIOS\06376 EDITORIAL EL MUNDO, S.A..PDF"/>
    <hyperlink ref="E161" r:id="rId21" display="\\Elizabethpc\generalidades2012w\ORDENES DE BIENES Y SERVCIOS\06383 DUTRIZ HERMANOS.PDF"/>
    <hyperlink ref="E162" r:id="rId22" display="\\Elizabethpc\generalidades2012w\ORDENES DE BIENES Y SERVCIOS\06384 EDITORIAL ALTAMIRANO MADRIZ.PDF"/>
    <hyperlink ref="E158" r:id="rId23" display="\\Elizabethpc\generalidades2012w\ORDENES DE BIENES Y SERVCIOS\06385 ORTESIS Y PROTESIS DE EL SALVADOR, S.A. DE C.V..PDF"/>
    <hyperlink ref="E157" r:id="rId24" display="\\Elizabethpc\generalidades2012w\ORDENES DE BIENES Y SERVCIOS\06393 INNOVACION DIGITAL, S.A. DE C.V..PDF"/>
    <hyperlink ref="E160" r:id="rId25" display="\\Elizabethpc\generalidades2012w\ORDENES DE BIENES Y SERVCIOS\06395 STB COMPUTER, S.A. DE C.V..PDF"/>
    <hyperlink ref="E182" r:id="rId26" display="\\Elizabethpc\generalidades2012w\ORDENES DE BIENES Y SERVCIOS\06397 DUTRIZ HERMANOS.PDF"/>
    <hyperlink ref="E183" r:id="rId27" display="\\Elizabethpc\generalidades2012w\ORDENES DE BIENES Y SERVCIOS\06398 EDITORIAL ALTAMIRANO MADRIZ.PDF"/>
    <hyperlink ref="E190" r:id="rId28" display="\\Elizabethpc\generalidades2012w\ORDENES DE BIENES Y SERVCIOS\06433 EDITORA EL MUNDO.PDF"/>
    <hyperlink ref="E163" r:id="rId29" display="\\Elizabethpc\generalidades2012w\ORDENES DE BIENES Y SERVCIOS\06456 HOSPIMEDIC, S.A. DE C.V..PDF"/>
    <hyperlink ref="E164" r:id="rId30" display="\\Elizabethpc\generalidades2012w\ORDENES DE BIENES Y SERVCIOS\06454 LIDIA MARTINEZ DE MARROQUIN.PDF"/>
    <hyperlink ref="E168" r:id="rId31" display="\\Elizabethpc\generalidades2012w\ORDENES DE BIENES Y SERVCIOS\06434 OXIGENO Y GASES DE EL SALVADOR.PDF"/>
    <hyperlink ref="E169" r:id="rId32" display="\\Elizabethpc\generalidades2012w\ORDENES DE BIENES Y SERVCIOS\06435 PODES.PDF"/>
    <hyperlink ref="E170" r:id="rId33" display="\\Elizabethpc\generalidades2012w\ORDENES DE BIENES Y SERVCIOS\06442 LIDIA MARTINEZ DE MARROQUIN.PDF"/>
    <hyperlink ref="E171" r:id="rId34" display="\\Elizabethpc\generalidades2012w\ORDENES DE BIENES Y SERVCIOS\06405 DISTRIBUIDORA DE INSUMOS PARA LA SALUD.PDF"/>
    <hyperlink ref="E156" r:id="rId35" display="\\Elizabethpc\generalidades2012w\ORDENES DE BIENES Y SERVCIOS\06451 VARIEDADES GENESIS.PDF"/>
    <hyperlink ref="E152" r:id="rId36" display="\\Elizabethpc\generalidades2012w\ORDENES DE BIENES Y SERVCIOS\06387 JOSE ALBERTO GUERRERO RENGOA.PDF"/>
    <hyperlink ref="E151" r:id="rId37" display="\\Elizabethpc\generalidades2012w\ORDENES DE BIENES Y SERVCIOS\06388 JOSE ERNESTO LOZANO RIVERA.PDF"/>
    <hyperlink ref="E150" r:id="rId38" display="\\Elizabethpc\generalidades2012w\ORDENES DE BIENES Y SERVCIOS\06389 SINERGIA HUMANA, S.A. DE C.V..PDF"/>
    <hyperlink ref="E149" r:id="rId39" display="\\Elizabethpc\generalidades2012w\ORDENES DE BIENES Y SERVCIOS\06404 INFRA DE EL SALVADOR, S.A. DE C.V..PDF"/>
    <hyperlink ref="E148" r:id="rId40" display="\\Elizabethpc\generalidades2012w\ORDENES DE BIENES Y SERVCIOS\06403 INFRA DE EL SALVADOR, S.A. DE C.V..PDF"/>
    <hyperlink ref="E147" r:id="rId41" display="\\Elizabethpc\generalidades2012w\ORDENES DE BIENES Y SERVCIOS\06402 MARIO FRANCISCO SOSA AMBRAGI.PDF"/>
    <hyperlink ref="E146" r:id="rId42" display="\\Elizabethpc\generalidades2012w\ORDENES DE BIENES Y SERVCIOS\06401 VIDUC, S.A. DE C.V..PDF"/>
    <hyperlink ref="E145" r:id="rId43" display="\\Elizabethpc\generalidades2012w\ORDENES DE BIENES Y SERVCIOS\06399 ANCORA, S.A. DE C.V..PDF"/>
    <hyperlink ref="E193" r:id="rId44" display="\\Elizabethpc\generalidades2012w\ORDENES DE BIENES Y SERVCIOS\06460 JESUS ENRIQUE SANCHEZ MORENO.PDF"/>
    <hyperlink ref="E194" r:id="rId45" display="\\Elizabethpc\generalidades2012w\ORDENES DE BIENES Y SERVCIOS\06458 INMUEBLES Y VALORES REYES, S.A. DE C.V..PDF"/>
    <hyperlink ref="E201" r:id="rId46" display="\\Elizabethpc\generalidades2012w\ORDENES DE BIENES Y SERVCIOS\06468 ALMACENES VIDRI, S.A. DE C.V..PDF"/>
    <hyperlink ref="E22" r:id="rId47" display="\\Elizabethpc\generalidades2012w\ORDENES DE BIENES Y SERVCIOS\06304 EDITORIAL ALTAMIRANO MADRIZ, S.A. DE C.V..PDF"/>
    <hyperlink ref="E23" r:id="rId48" display="\\Elizabethpc\generalidades2012w\ORDENES DE BIENES Y SERVCIOS\06306 EDITORA EL MUNDO, S.A. DE C.V..PDF"/>
    <hyperlink ref="E24" r:id="rId49" display="\\Elizabethpc\generalidades2012w\ORDENES DE BIENES Y SERVCIOS\06305 COLATINO DE R.L..PDF"/>
    <hyperlink ref="E28" r:id="rId50" display="\\Elizabethpc\generalidades2012w\ORDENES DE BIENES Y SERVCIOS\06307 EDITORIAL ALTAMIRANO MADRIZ, S.A. DE C.V..PDF"/>
    <hyperlink ref="E31" r:id="rId51" display="\\Elizabethpc\generalidades2012w\ORDENES DE BIENES Y SERVCIOS\06311 EDITORIAL ALTAMIRANO MADRIZ, S.A. DE C.V..PDF"/>
    <hyperlink ref="E32" r:id="rId52" display="\\Elizabethpc\generalidades2012w\ORDENES DE BIENES Y SERVCIOS\06310 COLATINO DE R.L..PDF"/>
    <hyperlink ref="E33" r:id="rId53" display="\\Elizabethpc\generalidades2012w\ORDENES DE BIENES Y SERVCIOS\06309 DUTRIZ HERMANOS, S.A. DE C.V..PDF"/>
    <hyperlink ref="E153" r:id="rId54" display="\\Elizabethpc\generalidades2012w\ORDENES DE BIENES Y SERVCIOS\06436 MARINA INDUSTRIAL, S.A. DE C.V..PDF"/>
    <hyperlink ref="E154" r:id="rId55" display="\\Elizabethpc\generalidades2012w\ORDENES DE BIENES Y SERVCIOS\06437 GLOBAL MOTORS, S.A. DE C.V..PDF"/>
    <hyperlink ref="E155" r:id="rId56" display="\\Elizabethpc\generalidades2012w\ORDENES DE BIENES Y SERVCIOS\06438 TECNICO MERCANTIL, S.A. DE C.V..PDF"/>
    <hyperlink ref="E25" r:id="rId57" display="\\Elizabethpc\generalidades2012w\ORDENES DE BIENES Y SERVCIOS\06303 DUTRIZ HERMANOS, S.A. DE C.V..PDF"/>
    <hyperlink ref="E34" r:id="rId58" display="\\Elizabethpc\generalidades2012w\ORDENES DE BIENES Y SERVCIOS\06313 DERIVADOS DE PAPEL Y CARTON DE CENTROAMERIC, S.A. DE C.V..PDF"/>
    <hyperlink ref="E35" r:id="rId59" display="\\Elizabethpc\generalidades2012w\ORDENES DE BIENES Y SERVCIOS\06314 NEUROLAB, S.A. DE C.V..PDF"/>
    <hyperlink ref="E36" r:id="rId60" display="\\Elizabethpc\generalidades2012w\ORDENES DE BIENES Y SERVCIOS\06334 FUNDACION PADRE ARRUPE DE EL SALVADOR.PDF"/>
    <hyperlink ref="E37" r:id="rId61" display="\\Elizabethpc\generalidades2012w\ORDENES DE BIENES Y SERVCIOS\06324 IVAN DIMITRY MENA.PDF"/>
    <hyperlink ref="E38" r:id="rId62" display="\\Elizabethpc\generalidades2012w\ORDENES DE BIENES Y SERVCIOS\06323 PASTRANA, S.A. DE C.V..PDF"/>
    <hyperlink ref="E39" r:id="rId63" display="\\Elizabethpc\generalidades2012w\ORDENES DE BIENES Y SERVCIOS\06317  WALTER LEONARDO SALINAS FIGUEROA.PDF"/>
    <hyperlink ref="E40" r:id="rId64" display="\\Elizabethpc\generalidades2012w\ORDENES DE BIENES Y SERVCIOS\06318 EDGAR ARTURO PERDOMO FLORES.PDF"/>
    <hyperlink ref="E43" r:id="rId65" display="\\Elizabethpc\generalidades2012w\ORDENES DE BIENES Y SERVCIOS\06352 UNIVERSIDAD DON BOSCO.PDF"/>
    <hyperlink ref="E44" r:id="rId66" display="\\Elizabethpc\generalidades2012w\ORDENES DE BIENES Y SERVCIOS\06353 CARLOS ERNESTO ELIAS AVALOS.PDF"/>
    <hyperlink ref="E45" r:id="rId67" display="\\Elizabethpc\generalidades2012w\ORDENES DE BIENES Y SERVCIOS\06325 MARIA GUILLERMINA AGUILAR JOVEL.PDF"/>
    <hyperlink ref="E46" r:id="rId68" display="\\Elizabethpc\generalidades2012w\ORDENES DE BIENES Y SERVCIOS\06328 MARIA GUILLERMINA AGUILAR JOVEL.PDF"/>
    <hyperlink ref="E48" r:id="rId69" display="\\Elizabethpc\generalidades2012w\ORDENES DE BIENES Y SERVCIOS\06330 DISTRIBUIDORA AXBEN, S.A. DE C.V..PDF"/>
    <hyperlink ref="E49" r:id="rId70" display="\\Elizabethpc\generalidades2012w\ORDENES DE BIENES Y SERVCIOS\06331 VICTOR MANUEL CAMPOS RAMIREZ.PDF"/>
    <hyperlink ref="E50" r:id="rId71" display="\\Elizabethpc\generalidades2012w\ORDENES DE BIENES Y SERVCIOS\06319 DPG, S.A. DE C.V..PDF"/>
    <hyperlink ref="E51" r:id="rId72" display="\\Elizabethpc\generalidades2012w\ORDENES DE BIENES Y SERVCIOS\06320 CLAUDIA ARELY MEJIA PEREZ.PDF"/>
    <hyperlink ref="E52" r:id="rId73" display="\\Elizabethpc\generalidades2012w\ORDENES DE BIENES Y SERVCIOS\06321 DATAPRINT DE EL SALVADOR, S.A. DE C.V..PDF"/>
    <hyperlink ref="E53" r:id="rId74" display="\\Elizabethpc\generalidades2012w\ORDENES DE BIENES Y SERVCIOS\06322 SCREENCHECK EL SALVADOR, S.A. DE C.V..PDF"/>
    <hyperlink ref="E55" r:id="rId75" display="\\Elizabethpc\generalidades2012w\ORDENES DE BIENES Y SERVCIOS\06312 EDITORA EL MUNDO, S.A. DE C.V..PDF"/>
    <hyperlink ref="E208" r:id="rId76" display="\\Elizabethpc\generalidades2012w\ORDENES DE BIENES Y SERVCIOS\06470 EDITORIAL ALTAMIRANO MADRIZ, S.A. DE C.V..PDF"/>
    <hyperlink ref="E207" r:id="rId77" display="\\Elizabethpc\generalidades2012w\ORDENES DE BIENES Y SERVCIOS\06469 DUTRIZ HERMANOS, S.A. DE C.V..PDF"/>
    <hyperlink ref="E47" r:id="rId78" display="\\Elizabethpc\generalidades2012w\ORDENES DE BIENES Y SERVCIOS\06329 DISTRIBUIDORA ZABLAH, S.A. DE C.V..PDF"/>
    <hyperlink ref="E59" r:id="rId79" display="\\Elizabethpc\generalidades2012w\ORDENES DE BIENES Y SERVCIOS\06343 JOSE DIMAS SANDOVAL.PDF"/>
    <hyperlink ref="E61" r:id="rId80" display="\\Elizabethpc\generalidades2012w\ORDENES DE BIENES Y SERVCIOS\06344 GERMAN EMILIO NIETO.PDF"/>
    <hyperlink ref="E62" r:id="rId81" display="\\Elizabethpc\generalidades2012w\ORDENES DE BIENES Y SERVCIOS\06350 VICENTE RAFAEL.PDF"/>
    <hyperlink ref="E63" r:id="rId82" display="\\Elizabethpc\generalidades2012w\ORDENES DE BIENES Y SERVCIOS\06349 FRANCISCO MAURICIO HENRIQUEZ MIRA.PDF"/>
    <hyperlink ref="E64" r:id="rId83" display="\\Elizabethpc\generalidades2012w\ORDENES DE BIENES Y SERVCIOS\06347 CARLOS JIMENEZ CARRANZA.PDF"/>
    <hyperlink ref="E65" r:id="rId84" display="\\Elizabethpc\generalidades2012w\ORDENES DE BIENES Y SERVCIOS\06346 CARLOS HUMBERTO GARCIA FRANCO.PDF"/>
    <hyperlink ref="E66" r:id="rId85" display="\\Elizabethpc\generalidades2012w\ORDENES DE BIENES Y SERVCIOS\06351 VICTOR MANUEL RIVAS CASTILLO.PDF"/>
    <hyperlink ref="E67" r:id="rId86" display="\\Elizabethpc\generalidades2012w\ORDENES DE BIENES Y SERVCIOS\06348 NOE HERNANDEZ RIVERA.PDF"/>
    <hyperlink ref="E68" r:id="rId87" display="\\Elizabethpc\generalidades2012w\ORDENES DE BIENES Y SERVCIOS\06342 MARTO ABELIO VASQUEZ ARGUETA.PDF"/>
    <hyperlink ref="E69" r:id="rId88" display="\\Elizabethpc\generalidades2012w\ORDENES DE BIENES Y SERVCIOS\06340 SANTOS BALERIO RAMIREZ SANTOS.PDF"/>
    <hyperlink ref="E70" r:id="rId89" display="\\Elizabethpc\generalidades2012w\ORDENES DE BIENES Y SERVCIOS\06341 ISAIAS ARANDA GOMEZ.PDF"/>
    <hyperlink ref="E71" r:id="rId90" display="\\Elizabethpc\generalidades2012w\ORDENES DE BIENES Y SERVCIOS\06354 MULTILINE, S.A. DE C.V..PDF"/>
    <hyperlink ref="E72" r:id="rId91" display="\\Elizabethpc\generalidades2012w\ORDENES DE BIENES Y SERVCIOS\06326 EDITORIAL ALTAMIRANO MADRIZ, S.A. DE C.V..PDF"/>
    <hyperlink ref="E73" r:id="rId92" display="\\Elizabethpc\generalidades2012w\ORDENES DE BIENES Y SERVCIOS\06327 EDITORIAL EL MUNDO, S.A. DE C.V..PDF"/>
    <hyperlink ref="E74" r:id="rId93" display="\\Elizabethpc\generalidades2012w\ORDENES DE BIENES Y SERVCIOS\06336 GRUPO RENDEROS, S.A. DE C.V..PDF"/>
    <hyperlink ref="E75" r:id="rId94" display="\\Elizabethpc\generalidades2012w\ORDENES DE BIENES Y SERVCIOS\06374 MARIA EUGENIA MURGA DE MORALES.PDF"/>
    <hyperlink ref="E76" r:id="rId95" display="\\Elizabethpc\generalidades2012w\ORDENES DE BIENES Y SERVCIOS\06373 ROXANA MINERVINI MELARA.PDF"/>
    <hyperlink ref="E77" r:id="rId96" display="\\Elizabethpc\generalidades2012w\ORDENES DE BIENES Y SERVCIOS\06443 MARIA EUGENIA MURGA DE MORALES.PDF"/>
    <hyperlink ref="E60" r:id="rId97" display="\\Elizabethpc\generalidades2012w\ORDENES DE BIENES Y SERVCIOS\06345 JULIAN PINEDA.PDF"/>
    <hyperlink ref="E78" r:id="rId98" display="\\Elizabethpc\generalidades2012w\ORDENES DE BIENES Y SERVCIOS\06355 NEUROLAB, S.A. DE C.V..PDF"/>
    <hyperlink ref="E79" r:id="rId99" display="\\Elizabethpc\generalidades2012w\ORDENES DE BIENES Y SERVCIOS\06335 INNOVACIONES MEDICAS, S.A. DE C.V..PDF"/>
    <hyperlink ref="E80" r:id="rId100" display="\\Elizabethpc\generalidades2012w\ORDENES DE BIENES Y SERVCIOS\06332 DUTRIZ HERMANOS, S.A. DE C.V..PDF"/>
    <hyperlink ref="E81" r:id="rId101" display="\\Elizabethpc\generalidades2012w\ORDENES DE BIENES Y SERVCIOS\06333 COLATINO DE R.L..PDF"/>
    <hyperlink ref="E83" r:id="rId102" display="\\Elizabethpc\generalidades2012w\ORDENES DE BIENES Y SERVCIOS\06386 COMERCIALIZADORA INTERAMERICANA, S.A. DE C.V..PDF"/>
    <hyperlink ref="E84" r:id="rId103" display="\\Elizabethpc\generalidades2012w\ORDENES DE BIENES Y SERVCIOS\06356 HECTOR RAFAEL RAMIREZ CORDOVA.PDF"/>
    <hyperlink ref="E85" r:id="rId104" display="\\Elizabethpc\generalidades2012w\ORDENES DE BIENES Y SERVCIOS\06382 HECTOR RAFAEL RAMIREZ CORDOVA.PDF"/>
    <hyperlink ref="E86" r:id="rId105" display="\\Elizabethpc\generalidades2012w\ORDENES DE BIENES Y SERVCIOS\06337 DUTRIZ HERMANOS, S.A. DE C.V..PDF"/>
    <hyperlink ref="E87" r:id="rId106" display="\\Elizabethpc\generalidades2012w\ORDENES DE BIENES Y SERVCIOS\06390 TARGET SPORTS, S.A. DE C.V..PDF"/>
    <hyperlink ref="E88" r:id="rId107" display="\\Elizabethpc\generalidades2012w\ORDENES DE BIENES Y SERVCIOS\06337 DUTRIZ HERMANOS, S.A. DE C.V..PDF"/>
    <hyperlink ref="E91" r:id="rId108" display="\\Elizabethpc\generalidades2012w\ORDENES DE BIENES Y SERVCIOS\06377 REPUESTOS DIDEA, S.A. DE C.V..PDF"/>
    <hyperlink ref="E92" r:id="rId109" display="\\Elizabethpc\generalidades2012w\ORDENES DE BIENES Y SERVCIOS\06378  R.NUÑEZ. S.A. DE C.V..PDF"/>
    <hyperlink ref="E93" r:id="rId110" display="\\Elizabethpc\generalidades2012w\ORDENES DE BIENES Y SERVCIOS\06379 CENTRO DE SERVICIO DOÑO, S.A. DE C.V..PDF"/>
    <hyperlink ref="E94" r:id="rId111" display="../AppData/Local/AppData/Local/GENERALIDADES2012W/ORDENES DE BIENES Y SERVCIOS/06380 GRUPO ENTU-SIASMO, S.A. DE C.V..PDF"/>
    <hyperlink ref="E96" r:id="rId112" display="\\Elizabethpc\generalidades2012w\ORDENES DE BIENES Y SERVCIOS\06392 PAN EDUVIGES, S.A. DE C.V..PDF"/>
    <hyperlink ref="E97" r:id="rId113" display="\\Elizabethpc\generalidades2012w\ORDENES DE BIENES Y SERVCIOS\06394 VILLALOBOS, S.A. DE C.V..PDF"/>
    <hyperlink ref="E98" r:id="rId114" display="\\Elizabethpc\generalidades2012w\ORDENES DE BIENES Y SERVCIOS\06407 MARIO JOSE FONSECA CASTILLO.PDF"/>
    <hyperlink ref="E99" r:id="rId115" display="\\Elizabethpc\generalidades2012w\ORDENES DE BIENES Y SERVCIOS\06408 LUIS ERNESTO QUIÑONEZ MAGAÑA.PDF"/>
    <hyperlink ref="E100" r:id="rId116" display="\\Elizabethpc\generalidades2012w\ORDENES DE BIENES Y SERVCIOS\06409 RAFAEL ANTONIO OLIVARES ACOSTA.PDF"/>
    <hyperlink ref="E101" r:id="rId117" display="\\Elizabethpc\generalidades2012w\ORDENES DE BIENES Y SERVCIOS\06410 VICTOR OMAR RIVERA GUERRERO.PDF"/>
    <hyperlink ref="E102" r:id="rId118" display="../AppData/Local/AppData/Local/GENERALIDADES2012W/O/Elizabethpc/generalidades2012w/ORDENES DE BIENES Y SERVCIOS/06411 LAURA ELIZABETH CANALES PEÑA.PDF"/>
    <hyperlink ref="E103" r:id="rId119" display="\\Elizabethpc\generalidades2012w\ORDENES DE BIENES Y SERVCIOS\06412 VICTOR JACINTO COLOCHO PALACIOS.PDF"/>
    <hyperlink ref="E104" r:id="rId120" display="\\Elizabethpc\generalidades2012w\ORDENES DE BIENES Y SERVCIOS\06413 MARITZA GUADALUPE MELGAR DE GUARDADO.PDF"/>
    <hyperlink ref="E105" r:id="rId121" display="\\Elizabethpc\generalidades2012w\ORDENES DE BIENES Y SERVCIOS\06414 CONSUELO DE JESUS OSORIO DE MORA.PDF"/>
    <hyperlink ref="E106" r:id="rId122" display="\\Elizabethpc\generalidades2012w\ORDENES DE BIENES Y SERVCIOS\06415 MAURICIO FRANCISCO ALONZO MELENDEZ.PDF"/>
    <hyperlink ref="E107" r:id="rId123" display="\\Elizabethpc\generalidades2012w\ORDENES DE BIENES Y SERVCIOS\06416 MARIO ALEXANDER BERMUDEZ RODRIGUEZ.PDF"/>
    <hyperlink ref="E108" r:id="rId124" display="\\Elizabethpc\generalidades2012w\ORDENES DE BIENES Y SERVCIOS\06417 JESUS OSWALDO GUTIERREZ HENRIQUEZ.PDF"/>
    <hyperlink ref="E109" r:id="rId125" display="\\Elizabethpc\generalidades2012w\ORDENES DE BIENES Y SERVCIOS\06418 OTTO JAIME MONTOYA TOBAR.PDF"/>
    <hyperlink ref="E110" r:id="rId126" display="\\Elizabethpc\generalidades2012w\ORDENES DE BIENES Y SERVCIOS\06419 MARTA EVELYN MENA MARQUEZ.PDF"/>
    <hyperlink ref="E111" r:id="rId127" display="\\Elizabethpc\generalidades2012w\ORDENES DE BIENES Y SERVCIOS\06420 ANA BELLY GUERRA DEL CID.PDF"/>
    <hyperlink ref="E112" r:id="rId128" display="\\Elizabethpc\generalidades2012w\ORDENES DE BIENES Y SERVCIOS\06421 ANDRES ALBERTO ZIMMERMANN MEJIA.PDF"/>
    <hyperlink ref="E113" r:id="rId129" display="\\Elizabethpc\generalidades2012w\ORDENES DE BIENES Y SERVCIOS\06422 MIGUEL BENJAMIN TENZE TRABANINO.PDF"/>
    <hyperlink ref="E114" r:id="rId130" display="\\Elizabethpc\generalidades2012w\ORDENES DE BIENES Y SERVCIOS\06423 JULIO CESAR HERNANDEZ MAGAÑA.PDF"/>
    <hyperlink ref="E115" r:id="rId131" display="\\Elizabethpc\generalidades2012w\ORDENES DE BIENES Y SERVCIOS\06424 OSCAR MANUEL PALACIOS MURILLO.PDF"/>
    <hyperlink ref="E116" r:id="rId132" display="\\Elizabethpc\generalidades2012w\ORDENES DE BIENES Y SERVCIOS\06425 DUNCAN BENJAMIN CUNZA ALFARO.PDF"/>
    <hyperlink ref="E117" r:id="rId133" display="\\Elizabethpc\generalidades2012w\ORDENES DE BIENES Y SERVCIOS\06426 OSCAR ANIBAL IBAÑEZ ANGULO.PDF"/>
    <hyperlink ref="E118" r:id="rId134" display="\\Elizabethpc\generalidades2012w\ORDENES DE BIENES Y SERVCIOS\06427 ROBERTO LOPEZ AGUILAR.PDF"/>
    <hyperlink ref="E119" r:id="rId135" display="\\Elizabethpc\generalidades2012w\ORDENES DE BIENES Y SERVCIOS\06428 REINA GUADALUPE ERICKA LOPEZ TORRES.PDF"/>
    <hyperlink ref="E120" r:id="rId136" display="\\Elizabethpc\generalidades2012w\ORDENES DE BIENES Y SERVCIOS\06429 HECTOR ARISTIDES  ORREGO CASTELLANOS.PDF"/>
    <hyperlink ref="E121" r:id="rId137" display="\\Elizabethpc\generalidades2012w\ORDENES DE BIENES Y SERVCIOS\06430 JOSE NEMESIA PORTILLO.PDF"/>
    <hyperlink ref="E122" r:id="rId138" display="\\Elizabethpc\generalidades2012w\ORDENES DE BIENES Y SERVCIOS\06431 PABLO DAVID MIRALDA MARTINEZ.PDF"/>
    <hyperlink ref="E123" r:id="rId139" display="\\Elizabethpc\generalidades2012w\ORDENES DE BIENES Y SERVCIOS\06432 AMILCAR ANTONIO BARILLAS TORRES.PDF"/>
    <hyperlink ref="E124" r:id="rId140" display="\\Elizabethpc\generalidades2012w\ORDENES DE BIENES Y SERVCIOS\06339 PATRICIA DEL CARMEN GARCIA DE CORNEJO.PDF"/>
    <hyperlink ref="E125" r:id="rId141" display="\\Elizabethpc\generalidades2012w\ORDENES DE BIENES Y SERVCIOS\06362 SERGIO ARNULFO VENTURA.PDF"/>
    <hyperlink ref="E126" r:id="rId142" display="\\Elizabethpc\generalidades2012w\ORDENES DE BIENES Y SERVCIOS\06361 JOSE OMAR ALVARENGA GUEVARA.PDF"/>
    <hyperlink ref="E127" r:id="rId143" display="\\Elizabethpc\generalidades2012w\ORDENES DE BIENES Y SERVCIOS\06372 FONDO DE ACTIVIDADES ESP. DE LA RADIO CADENA CUSCATLAN.PDF"/>
    <hyperlink ref="E128" r:id="rId144" display="\\Elizabethpc\generalidades2012w\ORDENES DE BIENES Y SERVCIOS\06371 CHAMAGUA MORATAYA, S.A. DE C.V..PDF"/>
    <hyperlink ref="E129" r:id="rId145" display="\\Elizabethpc\generalidades2012w\ORDENES DE BIENES Y SERVCIOS\06370 ASOC. DE RADIOS Y PROGRAMAS PARTICIPATIVOS DE EL SALVADOR.PDF"/>
    <hyperlink ref="E130" r:id="rId146" display="\\Elizabethpc\generalidades2012w\ORDENES DE BIENES Y SERVCIOS\06363 ASOCIACION AGAPE DE EL SALVADOR.PDF"/>
    <hyperlink ref="E131" r:id="rId147" display="\\Elizabethpc\generalidades2012w\ORDENES DE BIENES Y SERVCIOS\06364 PROMOTORA DE COMUNICACIONES, S.A. DE C.V..PDF"/>
    <hyperlink ref="E132" r:id="rId148" display="\\Elizabethpc\generalidades2012w\ORDENES DE BIENES Y SERVCIOS\06365 RADIO CADENA YSKL, S.A. DE C.V..PDF"/>
    <hyperlink ref="E133" r:id="rId149" display="\\Elizabethpc\generalidades2012w\ORDENES DE BIENES Y SERVCIOS\06368 Y.S.L.N. LA MONUMENTAL, S.A. DE C.V..PDF"/>
    <hyperlink ref="E134" r:id="rId150" display="\\Elizabethpc\generalidades2012w\ORDENES DE BIENES Y SERVCIOS\06366 EMISORA UNIDAS, S.A. DE C.V..PDF"/>
    <hyperlink ref="E135" r:id="rId151" display="\\Elizabethpc\generalidades2012w\ORDENES DE BIENES Y SERVCIOS\06367 RADIO INDUSTRIA M Y M, S.A. DE C.V..PDF"/>
    <hyperlink ref="E136" r:id="rId152" display="\\Elizabethpc\generalidades2012w\ORDENES DE BIENES Y SERVCIOS\06369 RADIO CHALATENANGO, S.A. DE C.V..PDF"/>
    <hyperlink ref="E137" r:id="rId153" display="\\Elizabethpc\generalidades2012w\ORDENES DE BIENES Y SERVCIOS\06359 DUTRIZ HERMANOS, S.A. DE C.V..PDF"/>
    <hyperlink ref="E138" r:id="rId154" display="\\Elizabethpc\generalidades2012w\ORDENES DE BIENES Y SERVCIOS\06360 EDITORIAL ALTAMIRANO MADRIZ, S.A. DE C.V..PDF"/>
    <hyperlink ref="E139" r:id="rId155" display="\\Elizabethpc\generalidades2012w\ORDENES DE BIENES Y SERVCIOS\06358 COLATINO DE R.L..PDF"/>
    <hyperlink ref="E140" r:id="rId156" display="\\Elizabethpc\generalidades2012w\ORDENES DE BIENES Y SERVCIOS\06357 DUTRIZ HERMANOS, S.A. DE C.V..PDF"/>
    <hyperlink ref="E141" r:id="rId157" display="\\Elizabethpc\generalidades2012w\ORDENES DE BIENES Y SERVCIOS\06391 LA CASA DEL ACCESORIO, S.A. DE C.V..PDF"/>
    <hyperlink ref="E142" r:id="rId158" display="\\Elizabethpc\generalidades2012w\ORDENES DE BIENES Y SERVCIOS\06375 ROSALES-CASTANEDA INGENIEROS, S.A. DE C.V..PDF"/>
    <hyperlink ref="E143" r:id="rId159" display="\\Elizabethpc\generalidades2012w\ORDENES DE BIENES Y SERVCIOS\06381 R.R. DONNELLEY DE EL SALVADOR, S.A. DE C.V..PDF"/>
    <hyperlink ref="E144" r:id="rId160" display="\\Elizabethpc\generalidades2012w\ORDENES DE BIENES Y SERVCIOS\06406 OMNISPORT, S.A. DE C.V..PDF"/>
    <hyperlink ref="E172" r:id="rId161" display="\\Elizabethpc\generalidades2012w\ORDENES DE BIENES Y SERVCIOS\06476 VALESOLO, S.A. DE C.V..PDF"/>
    <hyperlink ref="E165" r:id="rId162" display="\\Elizabethpc\generalidades2012w\ORDENES DE BIENES Y SERVCIOS\06471 LIDIA MARTINEZ DE MARROQUIN.PDF"/>
    <hyperlink ref="E166" r:id="rId163" display="\\Elizabethpc\generalidades2012w\ORDENES DE BIENES Y SERVCIOS\06472 OXIGENO Y GASES DE EL SALVADOR, S.A. DE C.V..PDF"/>
    <hyperlink ref="E167" r:id="rId164" display="\\Elizabethpc\generalidades2012w\ORDENES DE BIENES Y SERVCIOS\06473 SERVICIOS TECNICOS MEDICOS, S.A. DE C.V..PDF"/>
    <hyperlink ref="E210" r:id="rId165" display="\\Elizabethpc\generalidades2012w\ORDENES DE BIENES Y SERVCIOS\06475 EDITORIAL ALTAMIRANO MADRIZ, S.A. DE C.V..PDF"/>
    <hyperlink ref="E206" r:id="rId166" display="\\Elizabethpc\generalidades2012w\ORDENES DE BIENES Y SERVCIOS\06477 SISTEMAS BIOMEDICOS, S.A. DE C.V..PDF"/>
    <hyperlink ref="E211" r:id="rId167" display="\\Elizabethpc\generalidades2012w\ORDENES DE BIENES Y SERVCIOS\06474 COLATINO DE RL.PDF"/>
    <hyperlink ref="E27" r:id="rId168" display="\\Elizabethpc\generalidades2012w\ORDENES DE BIENES Y SERVCIOS\06308 DUTRIZ HERMANOS, S.A. DE C.V..PDF"/>
    <hyperlink ref="E202" r:id="rId169" display="../AppData/Local/AppData/Local/GENERALIDADES2012W/ORDENES DE BIENES Y SERVCIOS/06479 INFRA DE EL SALVADOR, S.A. DE C.V..PDF"/>
    <hyperlink ref="E203" r:id="rId170" display="\\Elizabethpc\generalidades2012w\ORDENES DE BIENES Y SERVCIOS\06478 INFRA DE EL SALVADOR, S.A. DE C.V..PDF"/>
    <hyperlink ref="E209" r:id="rId171" display="\\Elizabethpc\generalidades2012w\ORDENES DE BIENES Y SERVCIOS\06480 EXPO EL SALVADOR, S.A. DE C.V..PDF"/>
    <hyperlink ref="E205" r:id="rId172" display="\\Elizabethpc\generalidades2012w\ORDENES DE BIENES Y SERVCIOS\06483 ELECTROLAB MEDIC, S.A. DE C.V..PDF"/>
    <hyperlink ref="E222" r:id="rId173" display="\\Elizabethpc\generalidades2012w\ORDENES DE BIENES Y SERVCIOS\06482 INNOVACION DIGITAL, S.A. DE C.V..PDF"/>
    <hyperlink ref="E223" r:id="rId174" display="\\Elizabethpc\generalidades2012w\ORDENES DE BIENES Y SERVCIOS\06484 GRUPO RENDEROS, S.A. DE C.V..PDF"/>
    <hyperlink ref="E217" r:id="rId175" display="\\Elizabethpc\generalidades2012w\ORDENES DE BIENES Y SERVCIOS\06486 EL AVE FENIX, S.A. DE C.V..PDF"/>
    <hyperlink ref="E232" r:id="rId176" display="\\Elizabethpc\generalidades2012w\ORDENES DE BIENES Y SERVCIOS\06489 PRODUCTOS INDUSTRIALES, S.A. DE C.V..PDF"/>
    <hyperlink ref="E241" r:id="rId177" display="\\Elizabethpc\generalidades2012w\ORDENES DE BIENES Y SERVCIOS\06491 TOROGOZ, S.A. DE C.V..PDF"/>
    <hyperlink ref="E238" r:id="rId178" display="\\Elizabethpc\generalidades2012w\ORDENES DE BIENES Y SERVCIOS\06488 LIZ JENNY REYES VARGAS.PDF"/>
    <hyperlink ref="E231" r:id="rId179" display="\\Elizabethpc\generalidades2012w\ORDENES DE BIENES Y SERVCIOS\06490 CARLOS EDUARDO SANDOVAL CHAVEZ.PDF"/>
    <hyperlink ref="E187" r:id="rId180" display="\\Elizabethpc\generalidades2012w\ORDENES DE BIENES Y SERVCIOS\06492 RICARDO ARMANDO MORAN MARTINEZ.PDF"/>
    <hyperlink ref="E188" r:id="rId181" display="\\Elizabethpc\generalidades2012w\ORDENES DE BIENES Y SERVCIOS\06493 BUENA VISTA TECNOLOGIAS, S.A. DE C.V..PDF"/>
    <hyperlink ref="E224" r:id="rId182" display="\\Elizabethpc\generalidades2012w\ORDENES DE BIENES Y SERVCIOS\06496 ASAL, S.A. DE C.V..PDF"/>
    <hyperlink ref="E242" r:id="rId183" display="\\Elizabethpc\generalidades2012w\ORDENES DE BIENES Y SERVCIOS\06502 LA CASA DEL ACCESORIO, S.A. DE C.V..PDF"/>
    <hyperlink ref="E229" r:id="rId184" display="\\Elizabethpc\generalidades2012w\ORDENES DE BIENES Y SERVCIOS\06495 FUMIGADORA Y FORMULADORA CAMPOS, S.A. DE C.V..PDF"/>
    <hyperlink ref="E230" r:id="rId185" display="\\Elizabethpc\generalidades2012w\ORDENES DE BIENES Y SERVCIOS\06500 CARLOS ERNESTO ELIAS AVALOS.PDF"/>
    <hyperlink ref="E247" r:id="rId186" display="\\Elizabethpc\generalidades2012w\ORDENES DE BIENES Y SERVCIOS\06494 DUTRIZ HERMANOS, S.A. DE C.V..PDF"/>
    <hyperlink ref="E225" r:id="rId187" display="\\Elizabethpc\generalidades2012w\ORDENES DE BIENES Y SERVCIOS\06497 ROXANA MINERVINI MELARA.PDF"/>
    <hyperlink ref="E226" r:id="rId188" display="\\Elizabethpc\generalidades2012w\ORDENES DE BIENES Y SERVCIOS\06498 MARIA EUGENIA MURGA DE MORALES.PDF"/>
    <hyperlink ref="E227" r:id="rId189" display="\\Elizabethpc\generalidades2012w\ORDENES DE BIENES Y SERVCIOS06499 CONSUELO COTO DE CORDERO.PDF"/>
    <hyperlink ref="E228" r:id="rId190"/>
    <hyperlink ref="E233" r:id="rId191" display="\\Elizabethpc\generalidades2012w\ORDENES DE BIENES Y SERVCIOS\06501 VIDUC, S.A. DE C.V..PDF"/>
    <hyperlink ref="E245" r:id="rId192" display="\\Elizabethpc\generalidades2012w\ORDENES DE BIENES Y SERVCIOS\06507 ELECTROLAB MEDIC, S.A. DE C.V..PDF"/>
    <hyperlink ref="E246" r:id="rId193" display="\\Elizabethpc\generalidades2012w\ORDENES DE BIENES Y SERVCIOS\06508 HOSPIMEDIC, S.A. DE C.V..PDF"/>
    <hyperlink ref="E244" r:id="rId194" display="\\Elizabethpc\generalidades2012w\ORDENES DE BIENES Y SERVCIOS\06509 SERVICIOS DIVERSOS CANDRAY, S.A. DE C.V..PDF"/>
    <hyperlink ref="E250" r:id="rId195" display="\\Elizabethpc\generalidades2012w\ORDENES DE BIENES Y SERVCIOS\06511 ENMANUEL, S.A. DE C.V..PDF"/>
    <hyperlink ref="E218" r:id="rId196" display="\\Elizabethpc\generalidades2012w\ORDENES DE BIENES Y SERVCIOS\06512 JOSE AMADEO ALFARO.PDF"/>
    <hyperlink ref="E219" r:id="rId197" display="\\Elizabethpc\generalidades2012w\ORDENES DE BIENES Y SERVCIOS\06513 MAQUIBORDARBBA, S.A. DE C.V..PDF"/>
    <hyperlink ref="E220" r:id="rId198" display="\\Elizabethpc\generalidades2012w\ORDENES DE BIENES Y SERVCIOS\06514 UNIFORMES DE EL SALVADOR, S.A. DE C.V..PDF"/>
    <hyperlink ref="E221" r:id="rId199" display="\\Elizabethpc\generalidades2012w\ORDENES DE BIENES Y SERVCIOS\06515 HERMELINDA DEL CARMEN VALDIVIESO OCHOA.PDF"/>
    <hyperlink ref="E255" r:id="rId200" display="\\Elizabethpc\generalidades2012w\ORDENES DE BIENES Y SERVCIOS\06516 COLATINO DE R.L.PDF"/>
    <hyperlink ref="E254" r:id="rId201" display="\\Elizabethpc\generalidades2012w\ORDENES DE BIENES Y SERVCIOS\06521 TELESIS, S.A. DE C.V..PDF"/>
    <hyperlink ref="E215" r:id="rId202" display="\\Elizabethpc\generalidades2012w\ORDENES DE BIENES Y SERVCIOS\06522 COMERCIAL INDUSTRIAL OLINS, S.A. DE C.V..PDF"/>
    <hyperlink ref="E213" r:id="rId203" display="\\Elizabethpc\generalidades2012w\ORDENES DE BIENES Y SERVCIOS\06518 SUPER MUEBLES, S.A. DE C.V..PDF"/>
    <hyperlink ref="E248" r:id="rId204" display="\\Elizabethpc\generalidades2012w\ORDENES DE BIENES Y SERVCIOS\06520 MULTILINE, S.A. DE C.V..PDF"/>
    <hyperlink ref="E249" r:id="rId205" display="\\Elizabethpc\generalidades2012w\ORDENES DE BIENES Y SERVCIOS\06519 JOSE ERNESTO LOZANO RIVERA.PDF"/>
    <hyperlink ref="E214" r:id="rId206" display="\\Elizabethpc\generalidades2012w\ORDENES DE BIENES Y SERVCIOS\06524  LIZ JENNY REYES VARGAS.PDF"/>
    <hyperlink ref="E256" r:id="rId207" display="\\Elizabethpc\generalidades2012w\ORDENES DE BIENES Y SERVCIOS\06517 DUTRIZ HERMANOS, S.A. DE C.V..PDF"/>
    <hyperlink ref="E257" r:id="rId208" display="\\Elizabethpc\generalidades2012w\ORDENES DE BIENES Y SERVCIOS\06523 DUTRIZ HERMANOS, S.A. DE C.V..PDF"/>
    <hyperlink ref="E252" r:id="rId209" display="\\Elizabethpc\generalidades2012w\ORDENES DE BIENES Y SERVCIOS\06527 GLOBAL MOTORS, S.A. DE C.V..PDF"/>
    <hyperlink ref="E239" r:id="rId210" display="\\Elizabethpc\generalidades2012w\ORDENES DE BIENES Y SERVCIOS\06526 DIVERSIFICACION DE SERVICIOS, S.A. DE C.V..PDF"/>
    <hyperlink ref="E216" r:id="rId211" display="\\Elizabethpc\generalidades2012w\ORDENES DE BIENES Y SERVCIOS\06528 CONSTRUMARKET, S.A. DE C.V..PDF"/>
    <hyperlink ref="E262" r:id="rId212" display="\\Elizabethpc\generalidades2012w\ORDENES DE BIENES Y SERVCIOS\06529 JULIO NEFTALI CAÑAS ZELAYA.PDF"/>
    <hyperlink ref="E264" r:id="rId213" display="\\Elizabethpc\generalidades2012w\ORDENES DE BIENES Y SERVCIOS\06530 EDITORIAL ALTAMIRANO MADRIZ, S.A. DE C.V..PDF"/>
    <hyperlink ref="E251" r:id="rId214" display="\\Elizabethpc\generalidades2012w\ORDENES DE BIENES Y SERVCIOS\06531 AYALA QUINTANILLA, S.A. DE C.V..PDF"/>
    <hyperlink ref="E212" r:id="rId215" display="\\Elizabethpc\generalidades2012w\ORDENES DE BIENES Y SERVCIOS\06535 CLAUDIA MIRNA POSADA SOTO.PDF"/>
    <hyperlink ref="E263" r:id="rId216" display="\\Elizabethpc\generalidades2012w\ORDENES DE BIENES Y SERVCIOS\06534 GRUPO RENDEROS, S.A. DE C.V..PDF"/>
    <hyperlink ref="E265" r:id="rId217" display="\\Elizabethpc\generalidades2012w\ORDENES DE BIENES Y SERVCIOS\06536 CARLOS ERNESTO ELIAS AVALOS.PDF"/>
    <hyperlink ref="E258" r:id="rId218" display="\\Elizabethpc\generalidades2012w\ORDENES DE BIENES Y SERVCIOS\06537 SCRRENCHECK EL SALVADOR, S.A. DE C.V..PDF"/>
    <hyperlink ref="E259" r:id="rId219" display="\\Elizabethpc\generalidades2012w\ORDENES DE BIENES Y SERVCIOS\06538 OD EL SALVADOR LIMITADA DE CAPITAL VARIABLE,.PDF"/>
    <hyperlink ref="E199" r:id="rId220" display="\\Elizabethpc\generalidades2012w\ORDENES DE BIENES Y SERVCIOS\06532 RAF, S.A. DE C.V..pdf"/>
    <hyperlink ref="E198" r:id="rId221" display="\\Elizabethpc\generalidades2012w\ORDENES DE BIENES Y SERVCIOS\06533 SISTEMA C&amp;c, S.A. DE C.V..PDF"/>
    <hyperlink ref="E268" r:id="rId222" display="\\Elizabethpc\generalidades2012w\ORDENES DE BIENES Y SERVCIOS\06539 PBS, S.A. DE C.V..PDF"/>
    <hyperlink ref="E269" r:id="rId223" display="\\Elizabethpc\generalidades2012w\ORDENES DE BIENES Y SERVCIOS\06540 DPG, S.A. DE C.V..PDF"/>
    <hyperlink ref="E19" r:id="rId224"/>
    <hyperlink ref="E21" r:id="rId225"/>
    <hyperlink ref="E20" r:id="rId226"/>
    <hyperlink ref="E17:E18" r:id="rId227" display="PRORROGA DEL CONTRATO DE ARRENDAMIENTO N° 02/2011"/>
    <hyperlink ref="E26" r:id="rId228"/>
    <hyperlink ref="E29" r:id="rId229"/>
    <hyperlink ref="E30" r:id="rId230"/>
    <hyperlink ref="E41" r:id="rId231"/>
    <hyperlink ref="E42" r:id="rId232" display="CONTRATO DE SERVICIOS N° 06/2012"/>
    <hyperlink ref="E54" r:id="rId233"/>
    <hyperlink ref="E56:E58" r:id="rId234" display="CONTRATO DE SUMINISTRO N° 07/2012"/>
    <hyperlink ref="E82" r:id="rId235"/>
    <hyperlink ref="E89" r:id="rId236"/>
    <hyperlink ref="E90" r:id="rId237"/>
    <hyperlink ref="E95" r:id="rId238"/>
    <hyperlink ref="E236" r:id="rId239"/>
    <hyperlink ref="E237" r:id="rId240"/>
    <hyperlink ref="E235" r:id="rId241"/>
    <hyperlink ref="E234" r:id="rId242"/>
    <hyperlink ref="E240" r:id="rId243"/>
    <hyperlink ref="E243" r:id="rId244" display="CONTRATO DE SERVICIOS N° 20/2012"/>
    <hyperlink ref="E253" r:id="rId245"/>
    <hyperlink ref="E197" r:id="rId246"/>
    <hyperlink ref="E271" r:id="rId247" display="\\Elizabethpc\generalidades2012w\ORDENES DE BIENES Y SERVCIOS\06541 UNIVERSIDAD CENTROAMERICANA JOSE SIMEON CAÑAS.PDF"/>
    <hyperlink ref="E200" r:id="rId248"/>
    <hyperlink ref="E273" r:id="rId249" display="\\Elizabethpc\generalidades2012w\ORDENES DE BIENES Y SERVCIOS\06542 SINERGIA HUMANA, S.A. DE C.V..PDF"/>
    <hyperlink ref="E261" r:id="rId250" display="\\Elizabethpc\generalidades2012w\ORDENES DE BIENES Y SERVCIOS\06543 MERCEDES VARELA CHAVARIA.PDF"/>
    <hyperlink ref="E280" r:id="rId251" display="\\Elizabethpc\generalidades2012w\ORDENES DE BIENES Y SERVCIOS\06545 PODES..PDF"/>
    <hyperlink ref="E274" r:id="rId252" display="\\Elizabethpc\generalidades2012w\ORDENES DE BIENES Y SERVCIOS\06548 INNOVACIONES MEDICAS, S.A. DE C.V..PDF"/>
    <hyperlink ref="E275" r:id="rId253" display="\\Elizabethpc\generalidades2012w\ORDENES DE BIENES Y SERVCIOS\06547 DISTRIBUIDORA DE INSUMOS PARA LA SALUD, S.A. DE C.V..PDF"/>
    <hyperlink ref="E276" r:id="rId254" display="\\Elizabethpc\generalidades2012w\ORDENES DE BIENES Y SERVCIOS\06549 ELECTROLAB MEDIC, S.A. DE C.V..PDF"/>
    <hyperlink ref="E277" r:id="rId255" display="\\Elizabethpc\generalidades2012w\ORDENES DE BIENES Y SERVCIOS\06550 INNOVACIONES MEDICAS, S.A. DE C.V..PDF"/>
    <hyperlink ref="E278" r:id="rId256" display="\\Elizabethpc\generalidades2012w\ORDENES DE BIENES Y SERVCIOS\06551 LIDIA MARTINEZ DE MARROQUIN.PDF"/>
    <hyperlink ref="E279" r:id="rId257" display="\\Elizabethpc\generalidades2012w\ORDENES DE BIENES Y SERVCIOS\06552 OXGASA..PDF"/>
    <hyperlink ref="E270" r:id="rId258" display="\\Elizabethpc\generalidades2012w\ORDENES DE BIENES Y SERVCIOS\06553 SISECOR, S.A. DE C.V..PDF"/>
    <hyperlink ref="E289" r:id="rId259" display="\\Elizabethpc\generalidades2012w\ORDENES DE BIENES Y SERVCIOS\06556 CENTRO DE CAPACITACION Y ASISTENCIA PSICOLOGICA, S.A. DE C.V..PDF"/>
    <hyperlink ref="E272" r:id="rId260" display="\\Elizabethpc\generalidades2012w\ORDENES DE BIENES Y SERVCIOS\06554 INVERSIONES MENDEZ FLORES, S.A. DE C.V..PDF"/>
    <hyperlink ref="E290" r:id="rId261" display="\\Elizabethpc\generalidades2012w\ORDENES DE BIENES Y SERVCIOS\06559 PROVEEDORES DE INSUMOS DIVERSOS, S.A. DE C.V..PDF"/>
    <hyperlink ref="E284" r:id="rId262" display="\\Elizabethpc\generalidades2012w\ORDENES DE BIENES Y SERVCIOS\06558  SERVICIOS TECNOLOGICOS MULTIPLES, S.A. DE C.V..PDF"/>
    <hyperlink ref="E288" r:id="rId263" display="\\Elizabethpc\generalidades2012w\ORDENES DE BIENES Y SERVCIOS\06560 JO0SE GIL MAJANO.PDF"/>
    <hyperlink ref="E296" r:id="rId264" display="\\Elizabethpc\generalidades2012w\ORDENES DE BIENES Y SERVCIOS\06564 SOCIEDAD DE EMPRESARIOS DEL TRANSPORTE.PDF"/>
    <hyperlink ref="E285" r:id="rId265" display="\\Elizabethpc\generalidades2012w\ORDENES DE BIENES Y SERVCIOS\06561 CALCULADORAS Y TECLADOS, S.A .DE C.V..PDF"/>
    <hyperlink ref="E286" r:id="rId266" display="\\Elizabethpc\generalidades2012w\ORDENES DE BIENES Y SERVCIOS\06562 LIZ REYES VARGAS.PDF"/>
    <hyperlink ref="E287" r:id="rId267" display="\\Elizabethpc\generalidades2012w\ORDENES DE BIENES Y SERVCIOS\06563 KUA HUA, S.A. DE C.V..PDF"/>
    <hyperlink ref="E281" r:id="rId268" display="\\Elizabethpc\generalidades2012w\ORDENES DE BIENES Y SERVCIOS\06566 RICOH EL SALVADOR, S.A. DE C.V..PDF"/>
    <hyperlink ref="E282" r:id="rId269" display="\\Elizabethpc\generalidades2012w\ORDENES DE BIENES Y SERVCIOS\06565 DATA &amp; GRAPHICS, S.A. DE C.V..PDF"/>
    <hyperlink ref="E297" r:id="rId270" display="\\Elizabethpc\generalidades2012w\ORDENES DE BIENES Y SERVCIOS\06568 MARIA GUILERMINA AGUILAR JOVEL.PDF"/>
    <hyperlink ref="E298" r:id="rId271" display="\\Elizabethpc\generalidades2012w\ORDENES DE BIENES Y SERVCIOS\06567 DISTRIBUIDORA AXBEN, S.A. DE C.V..PDF"/>
    <hyperlink ref="E260" r:id="rId272"/>
    <hyperlink ref="E299" r:id="rId273" display="\\Elizabethpc\generalidades2012w\ORDENES DE BIENES Y SERVCIOS\06570 MARIA GUILERMINA AGUILAR JOVEL.PDF"/>
    <hyperlink ref="E309" r:id="rId274" display="\\Elizabethpc\generalidades2012w\ORDENES DE BIENES Y SERVCIOS\06569  EDITORA EL MUNDO, S.A..PDF"/>
    <hyperlink ref="E307" r:id="rId275" display="\\Elizabethpc\generalidades2012w\ORDENES DE BIENES Y SERVCIOS\06580 JOSE JULIO ESCOBAR MANCIA.PDF"/>
    <hyperlink ref="E305" r:id="rId276" display="\\Elizabethpc\generalidades2012w\ORDENES DE BIENES Y SERVCIOS\06579 NOE ALBERTO GUILLEN.PDF"/>
    <hyperlink ref="E304" r:id="rId277" display="\\Elizabethpc\generalidades2012w\ORDENES DE BIENES Y SERVCIOS\06578 LIBRERIA CERVANTES, S.A. DE C.V..PDF"/>
    <hyperlink ref="E303" r:id="rId278" display="\\Elizabethpc\generalidades2012w\ORDENES DE BIENES Y SERVCIOS\06577 MULTIPLES NEGOCIOS, S.A. DE C.V..PDF"/>
    <hyperlink ref="E302" r:id="rId279" display="\\Elizabethpc\generalidades2012w\ORDENES DE BIENES Y SERVCIOS\06576 PAPELCO, S.A. DE C.V..PDF"/>
    <hyperlink ref="E300" r:id="rId280" display="\\Elizabethpc\generalidades2012w\ORDENES DE BIENES Y SERVCIOS\06573 DISTRIBUIDORA AXBEN, S.A. DE C.V..PDF"/>
    <hyperlink ref="E308" r:id="rId281" display="\\Elizabethpc\generalidades2012w\ORDENES DE BIENES Y SERVCIOS\06581 MJ REMODELACIONES, S.A. DE C.V..PDF"/>
    <hyperlink ref="E266" r:id="rId282"/>
    <hyperlink ref="E306" r:id="rId283" display="../AppData/Local/AppData/Local/GENERALIDADES2012W/ORDENES DE BIENES Y SERVCIOS/06574 SISECOR, S.A. DE C.V..PDF"/>
    <hyperlink ref="E314" r:id="rId284" display="\\Elizabethpc\generalidades2012w\ORDENES DE BIENES Y SERVCIOS\06585 LIDIA MARTINEZ DE MARROQUIN.PDF"/>
    <hyperlink ref="E310" r:id="rId285" display="\\Elizabethpc\generalidades2012w\ORDENES DE BIENES Y SERVCIOS\06589 FALMAR, S.A. DE C.V..PDF"/>
    <hyperlink ref="E313" r:id="rId286" display="\\Elizabethpc\generalidades2012w\ORDENES DE BIENES Y SERVCIOS\06586 FARMACIA SAN NICOLAS, S.A. DE C.V..PDF"/>
    <hyperlink ref="E312" r:id="rId287" display="\\Elizabethpc\generalidades2012w\ORDENES DE BIENES Y SERVCIOS\06587 LIDIA MARTINEZ DE MARROQUIN.PDF"/>
    <hyperlink ref="E311" r:id="rId288" display="\\Elizabethpc\generalidades2012w\ORDENES DE BIENES Y SERVCIOS\06588 CENTRO FARMACEUTICO DE LA FUERZA ARMADA.PDF"/>
    <hyperlink ref="E283" r:id="rId289" display="\\Elizabethpc\generalidades2012w\ORDENES DE BIENES Y SERVCIOS\06597 HECTOR MAURICIO HERNANDEZ CHACON.PDF"/>
    <hyperlink ref="E267" r:id="rId290"/>
    <hyperlink ref="E291" r:id="rId291" display="../AppData/Local/AppData/Local/GENERALIDADES2012W/ORDENES DE BIENES Y SERVCIOS/06596 ALMACENES VIDRI, S.A. DE C.V..PDF"/>
    <hyperlink ref="E292" r:id="rId292" display="../AppData/Local/AppData/Local/GENERALIDADES2012W/ORDENES DE BIENES Y SERVCIOS/06592 CASTELLA SAGARRA, S.A. DE C.V..PDF"/>
    <hyperlink ref="E293" r:id="rId293" display="../AppData/Local/AppData/Local/GENERALIDADES2012W/ORDENES DE BIENES Y SERVCIOS/06593 ANCORA, S.A. DE C.V..PDF"/>
    <hyperlink ref="E294" r:id="rId294" display="../AppData/Local/AppData/Local/GENERALIDADES2012W/ORDENES DE BIENES Y SERVCIOS/06594 HOME CENTER, S.A. DE C.V..PDF"/>
    <hyperlink ref="E295" r:id="rId295" display="../AppData/Local/AppData/Local/GENERALIDADES2012W/ORDENES DE BIENES Y SERVCIOS/06595 MARIO FRANCISCO SOSA AMBROGI.PDF"/>
    <hyperlink ref="E320" r:id="rId296" display="\\Elizabethpc\generalidades2012w\CONTRATOS 2012\CONTRATO DE SERVICIO N° 01-2012.PDF"/>
    <hyperlink ref="E321" r:id="rId297" display="\\Elizabethpc\generalidades2012w\CONTRATOS 2012\CONTRATO DE SERVICIO N° 02-2012.PDF"/>
    <hyperlink ref="E322" r:id="rId298" display="\\Elizabethpc\generalidades2012w\CONTRATOS 2012\CONTRATO DE SERVICIO N° 03-2012.PDF"/>
    <hyperlink ref="E323" r:id="rId299" display="\\Elizabethpc\generalidades2012w\CONTRATOS 2012\CONTRATO DE SUMINISTRO N° 14-2012.PDF"/>
    <hyperlink ref="E324" r:id="rId300" display="\\Elizabethpc\generalidades2012w\CONTRATOS 2012\CONTRATO DE SUMINISTRO N° 15-2012 GBM DE EL SALVADOR, S.A. DE C.V..PDF"/>
    <hyperlink ref="E325" r:id="rId301" display="\\Elizabethpc\generalidades2012w\CONTRATOS 2012\CONTRATO DE SUMINISTRO N° 16-2012  SISTEMAS C&amp;C, S.A. DE C.V..PDF"/>
    <hyperlink ref="E326" r:id="rId302" display="\\Elizabethpc\generalidades2012w\CONTRATOS 2012\CONTRATO DE SUMINISTRO N° 17-2012  D´QUISA, S.A. DE C.V..PDF"/>
    <hyperlink ref="E327" r:id="rId303" display="\\Elizabethpc\generalidades2012w\CONTRATOS 2012\CONTRATO DE SUMINISTRO N° 18-2012 RICOH EL SALVADOR, S.A. DE C.V..PDF"/>
    <hyperlink ref="E328" r:id="rId304" display="\\Elizabethpc\generalidades2012w\CONTRATOS 2012\CONTRATO DE OBRA N° 28-2012 NELSON EDUARDO MELGAR CARCAMO.PDF"/>
    <hyperlink ref="E334" r:id="rId305" display="\\Elizabethpc\generalidades2012w\ORDENES DE BIENES Y SERVCIOS\06396 HIDRO OIL, S.A. DE C.V..PDF"/>
    <hyperlink ref="E335" r:id="rId306" display="\\Elizabethpc\generalidades2012w\ORDENES DE BIENES Y SERVCIOS\06481 COPRODEPO, S.A. DE C.V..PDF"/>
    <hyperlink ref="E336" r:id="rId307" display="\\Elizabethpc\generalidades2012w\CONTRATOS 2013\CONTRATO DE SUMINISTRO E INSTALACIÓN N° 05-2013 PROTEOR.PDF"/>
    <hyperlink ref="E337" r:id="rId308" display="\\Elizabethpc\generalidades2012w\ORDENES DE BIENES Y SERVCIOS\06583 - 06584 OXIGENOS Y GASES DE EL SALVADOR, S.A. DE C.V..PDF"/>
    <hyperlink ref="E338" r:id="rId309" display="\\Elizabethpc\generalidades2012w\ORDENES DE BIENES Y SERVCIOS\06582 VIDUC, S.A. DE C.V..PDF"/>
    <hyperlink ref="E339" r:id="rId310" display="\\Elizabethpc\2013\generalidades2013w\CONTRATOS 2013\CONTRATO DE SUMINISTRO E INSTALACIÓN N° 03-2013 MARIO EUGENIO GUEVARA MARTINEZ..PDF"/>
    <hyperlink ref="E340" r:id="rId311" display="\\Elizabethpc\2013\generalidades2013w\CONTRATOS 2013\CONTRATO DE SUMINISTRO E INSTALACIÓN N° 04-2013 CARLOS ERNESTO ELIAS AVALOS..PDF"/>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39"/>
  </sheetPr>
  <dimension ref="A1:P478"/>
  <sheetViews>
    <sheetView view="pageBreakPreview" topLeftCell="A251" zoomScale="73" zoomScaleNormal="70" zoomScaleSheetLayoutView="73" workbookViewId="0">
      <selection activeCell="D255" sqref="D255"/>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263" customWidth="1"/>
    <col min="6" max="6" width="14.28515625" style="3" customWidth="1"/>
    <col min="7" max="7" width="55.28515625" style="4" customWidth="1"/>
    <col min="8" max="15" width="11.7109375" style="4"/>
    <col min="16" max="16" width="24.42578125" style="4" customWidth="1"/>
    <col min="17" max="16384" width="11.7109375" style="4"/>
  </cols>
  <sheetData>
    <row r="1" spans="1:16" s="146" customFormat="1" x14ac:dyDescent="0.2">
      <c r="A1" s="690"/>
      <c r="B1" s="690"/>
      <c r="C1" s="690"/>
      <c r="D1" s="690"/>
      <c r="E1" s="690"/>
      <c r="F1" s="690"/>
      <c r="G1" s="690"/>
    </row>
    <row r="2" spans="1:16" s="146" customFormat="1" x14ac:dyDescent="0.2"/>
    <row r="3" spans="1:16" s="146" customFormat="1" x14ac:dyDescent="0.2"/>
    <row r="4" spans="1:16" s="146" customFormat="1" x14ac:dyDescent="0.2"/>
    <row r="5" spans="1:16" s="146" customFormat="1" x14ac:dyDescent="0.2"/>
    <row r="6" spans="1:16" s="146" customFormat="1" x14ac:dyDescent="0.2"/>
    <row r="7" spans="1:16" s="146" customFormat="1" x14ac:dyDescent="0.2"/>
    <row r="8" spans="1:16" s="146" customFormat="1" x14ac:dyDescent="0.2">
      <c r="A8" s="1"/>
      <c r="E8" s="9"/>
      <c r="F8" s="1"/>
    </row>
    <row r="9" spans="1:16" s="146" customFormat="1" x14ac:dyDescent="0.2">
      <c r="A9" s="1"/>
      <c r="E9" s="9"/>
      <c r="F9" s="1"/>
    </row>
    <row r="10" spans="1:16" s="146" customFormat="1" x14ac:dyDescent="0.2">
      <c r="A10" s="1"/>
      <c r="E10" s="9"/>
      <c r="F10" s="1"/>
    </row>
    <row r="11" spans="1:16" s="146" customFormat="1" x14ac:dyDescent="0.2">
      <c r="A11" s="1"/>
      <c r="E11" s="9"/>
      <c r="F11" s="1"/>
    </row>
    <row r="12" spans="1:16" s="146" customFormat="1" x14ac:dyDescent="0.2">
      <c r="A12" s="1"/>
      <c r="E12" s="9"/>
      <c r="F12" s="1"/>
    </row>
    <row r="13" spans="1:16" s="146" customFormat="1" x14ac:dyDescent="0.2">
      <c r="A13" s="1"/>
      <c r="E13" s="9"/>
      <c r="F13" s="1"/>
    </row>
    <row r="14" spans="1:16" s="33" customFormat="1" ht="18.75" customHeight="1" x14ac:dyDescent="0.2">
      <c r="A14" s="687" t="s">
        <v>4454</v>
      </c>
      <c r="B14" s="687"/>
      <c r="C14" s="687"/>
      <c r="D14" s="687"/>
      <c r="E14" s="687"/>
      <c r="F14" s="687"/>
      <c r="G14" s="687"/>
      <c r="H14" s="687"/>
      <c r="I14" s="687"/>
      <c r="J14" s="687"/>
      <c r="K14" s="687"/>
      <c r="L14" s="687"/>
      <c r="M14" s="687"/>
      <c r="N14" s="687"/>
      <c r="O14" s="687"/>
      <c r="P14" s="687"/>
    </row>
    <row r="15" spans="1:16" s="33" customFormat="1" ht="42.75" customHeight="1" thickBot="1" x14ac:dyDescent="0.25">
      <c r="A15" s="678" t="s">
        <v>0</v>
      </c>
      <c r="B15" s="678"/>
      <c r="C15" s="678"/>
      <c r="D15" s="678"/>
      <c r="E15" s="678"/>
      <c r="F15" s="678"/>
      <c r="G15" s="678"/>
      <c r="H15" s="678"/>
      <c r="I15" s="678"/>
      <c r="J15" s="678"/>
      <c r="K15" s="678"/>
      <c r="L15" s="678"/>
      <c r="M15" s="678"/>
      <c r="N15" s="678"/>
      <c r="O15" s="678"/>
      <c r="P15" s="678"/>
    </row>
    <row r="16" spans="1:16" s="115" customFormat="1" ht="69" customHeight="1" thickTop="1" x14ac:dyDescent="0.2">
      <c r="A16" s="760" t="s">
        <v>3386</v>
      </c>
      <c r="B16" s="762" t="s">
        <v>3387</v>
      </c>
      <c r="C16" s="762" t="s">
        <v>3388</v>
      </c>
      <c r="D16" s="762" t="s">
        <v>1793</v>
      </c>
      <c r="E16" s="681" t="s">
        <v>1794</v>
      </c>
      <c r="F16" s="681" t="s">
        <v>3560</v>
      </c>
      <c r="G16" s="681" t="s">
        <v>3389</v>
      </c>
      <c r="H16" s="681" t="s">
        <v>3390</v>
      </c>
      <c r="I16" s="681"/>
      <c r="J16" s="681" t="s">
        <v>3391</v>
      </c>
      <c r="K16" s="681"/>
      <c r="L16" s="681" t="s">
        <v>3392</v>
      </c>
      <c r="M16" s="681"/>
      <c r="N16" s="681"/>
      <c r="O16" s="681"/>
      <c r="P16" s="714" t="s">
        <v>3393</v>
      </c>
    </row>
    <row r="17" spans="1:16" s="115" customFormat="1" ht="45" customHeight="1" x14ac:dyDescent="0.2">
      <c r="A17" s="761"/>
      <c r="B17" s="763"/>
      <c r="C17" s="763"/>
      <c r="D17" s="763"/>
      <c r="E17" s="765"/>
      <c r="F17" s="765"/>
      <c r="G17" s="765"/>
      <c r="H17" s="267" t="s">
        <v>3394</v>
      </c>
      <c r="I17" s="267" t="s">
        <v>3395</v>
      </c>
      <c r="J17" s="267" t="s">
        <v>3396</v>
      </c>
      <c r="K17" s="267" t="s">
        <v>3395</v>
      </c>
      <c r="L17" s="267" t="s">
        <v>1795</v>
      </c>
      <c r="M17" s="267" t="s">
        <v>1796</v>
      </c>
      <c r="N17" s="267" t="s">
        <v>1797</v>
      </c>
      <c r="O17" s="267" t="s">
        <v>1798</v>
      </c>
      <c r="P17" s="774"/>
    </row>
    <row r="18" spans="1:16" s="146" customFormat="1" ht="63" x14ac:dyDescent="0.2">
      <c r="A18" s="140" t="s">
        <v>3156</v>
      </c>
      <c r="B18" s="147" t="s">
        <v>3924</v>
      </c>
      <c r="C18" s="147" t="s">
        <v>5489</v>
      </c>
      <c r="D18" s="208">
        <v>11400</v>
      </c>
      <c r="E18" s="251" t="s">
        <v>4021</v>
      </c>
      <c r="F18" s="253">
        <v>41264</v>
      </c>
      <c r="G18" s="224" t="s">
        <v>4022</v>
      </c>
      <c r="H18" s="35" t="s">
        <v>1799</v>
      </c>
      <c r="I18" s="34"/>
      <c r="J18" s="35" t="s">
        <v>1799</v>
      </c>
      <c r="K18" s="34"/>
      <c r="L18" s="34"/>
      <c r="M18" s="35" t="s">
        <v>1799</v>
      </c>
      <c r="N18" s="35"/>
      <c r="O18" s="34"/>
      <c r="P18" s="36"/>
    </row>
    <row r="19" spans="1:16" s="146" customFormat="1" ht="63" x14ac:dyDescent="0.2">
      <c r="A19" s="140" t="s">
        <v>3157</v>
      </c>
      <c r="B19" s="147" t="s">
        <v>4853</v>
      </c>
      <c r="C19" s="147" t="s">
        <v>5490</v>
      </c>
      <c r="D19" s="208">
        <v>15120</v>
      </c>
      <c r="E19" s="251" t="s">
        <v>4023</v>
      </c>
      <c r="F19" s="253">
        <v>41264</v>
      </c>
      <c r="G19" s="224" t="s">
        <v>4022</v>
      </c>
      <c r="H19" s="35" t="s">
        <v>1799</v>
      </c>
      <c r="I19" s="34"/>
      <c r="J19" s="35" t="s">
        <v>1799</v>
      </c>
      <c r="K19" s="34"/>
      <c r="L19" s="34"/>
      <c r="M19" s="35" t="s">
        <v>1799</v>
      </c>
      <c r="N19" s="35"/>
      <c r="O19" s="34"/>
      <c r="P19" s="36"/>
    </row>
    <row r="20" spans="1:16" s="146" customFormat="1" ht="63" x14ac:dyDescent="0.2">
      <c r="A20" s="140" t="s">
        <v>3158</v>
      </c>
      <c r="B20" s="147" t="s">
        <v>3925</v>
      </c>
      <c r="C20" s="147" t="s">
        <v>5491</v>
      </c>
      <c r="D20" s="208">
        <v>45600</v>
      </c>
      <c r="E20" s="251" t="s">
        <v>4024</v>
      </c>
      <c r="F20" s="253">
        <v>41264</v>
      </c>
      <c r="G20" s="224" t="s">
        <v>4022</v>
      </c>
      <c r="H20" s="35" t="s">
        <v>1799</v>
      </c>
      <c r="I20" s="34"/>
      <c r="J20" s="35" t="s">
        <v>1799</v>
      </c>
      <c r="K20" s="34"/>
      <c r="L20" s="34"/>
      <c r="M20" s="35" t="s">
        <v>1799</v>
      </c>
      <c r="N20" s="35"/>
      <c r="O20" s="34"/>
      <c r="P20" s="36"/>
    </row>
    <row r="21" spans="1:16" s="146" customFormat="1" ht="48.75" customHeight="1" x14ac:dyDescent="0.2">
      <c r="A21" s="685" t="s">
        <v>3155</v>
      </c>
      <c r="B21" s="673" t="s">
        <v>3926</v>
      </c>
      <c r="C21" s="673" t="s">
        <v>5492</v>
      </c>
      <c r="D21" s="208">
        <f>5995.96+19225.03</f>
        <v>25220.989999999998</v>
      </c>
      <c r="E21" s="785" t="s">
        <v>4025</v>
      </c>
      <c r="F21" s="782">
        <v>41261</v>
      </c>
      <c r="G21" s="759" t="s">
        <v>4026</v>
      </c>
      <c r="H21" s="35" t="s">
        <v>1799</v>
      </c>
      <c r="I21" s="34"/>
      <c r="J21" s="35" t="s">
        <v>1799</v>
      </c>
      <c r="K21" s="34"/>
      <c r="L21" s="34"/>
      <c r="M21" s="35" t="s">
        <v>1799</v>
      </c>
      <c r="N21" s="35"/>
      <c r="O21" s="34"/>
      <c r="P21" s="36"/>
    </row>
    <row r="22" spans="1:16" s="146" customFormat="1" ht="48.75" customHeight="1" x14ac:dyDescent="0.2">
      <c r="A22" s="685"/>
      <c r="B22" s="673"/>
      <c r="C22" s="673"/>
      <c r="D22" s="208">
        <v>5500</v>
      </c>
      <c r="E22" s="785"/>
      <c r="F22" s="782"/>
      <c r="G22" s="759"/>
      <c r="H22" s="35" t="s">
        <v>1799</v>
      </c>
      <c r="I22" s="34"/>
      <c r="J22" s="35" t="s">
        <v>1799</v>
      </c>
      <c r="K22" s="34"/>
      <c r="L22" s="34"/>
      <c r="M22" s="35" t="s">
        <v>1799</v>
      </c>
      <c r="N22" s="35"/>
      <c r="O22" s="34"/>
      <c r="P22" s="36"/>
    </row>
    <row r="23" spans="1:16" s="146" customFormat="1" ht="78.75" x14ac:dyDescent="0.2">
      <c r="A23" s="685"/>
      <c r="B23" s="147" t="s">
        <v>1791</v>
      </c>
      <c r="C23" s="673"/>
      <c r="D23" s="208">
        <v>2706.82</v>
      </c>
      <c r="E23" s="251" t="s">
        <v>4027</v>
      </c>
      <c r="F23" s="782"/>
      <c r="G23" s="224" t="s">
        <v>4026</v>
      </c>
      <c r="H23" s="35" t="s">
        <v>1799</v>
      </c>
      <c r="I23" s="34"/>
      <c r="J23" s="35" t="s">
        <v>1799</v>
      </c>
      <c r="K23" s="34"/>
      <c r="L23" s="34"/>
      <c r="M23" s="35" t="s">
        <v>1799</v>
      </c>
      <c r="N23" s="35"/>
      <c r="O23" s="34"/>
      <c r="P23" s="36"/>
    </row>
    <row r="24" spans="1:16" s="146" customFormat="1" ht="30" customHeight="1" x14ac:dyDescent="0.2">
      <c r="A24" s="685" t="s">
        <v>3159</v>
      </c>
      <c r="B24" s="673" t="s">
        <v>3926</v>
      </c>
      <c r="C24" s="783" t="s">
        <v>5493</v>
      </c>
      <c r="D24" s="208">
        <f>13891.43+1326.1</f>
        <v>15217.53</v>
      </c>
      <c r="E24" s="785" t="s">
        <v>4028</v>
      </c>
      <c r="F24" s="782">
        <v>41316</v>
      </c>
      <c r="G24" s="759" t="s">
        <v>4026</v>
      </c>
      <c r="H24" s="35" t="s">
        <v>1799</v>
      </c>
      <c r="I24" s="34"/>
      <c r="J24" s="35" t="s">
        <v>1799</v>
      </c>
      <c r="K24" s="34"/>
      <c r="L24" s="34"/>
      <c r="M24" s="35" t="s">
        <v>1799</v>
      </c>
      <c r="N24" s="35"/>
      <c r="O24" s="34"/>
      <c r="P24" s="36"/>
    </row>
    <row r="25" spans="1:16" s="146" customFormat="1" ht="30" customHeight="1" x14ac:dyDescent="0.2">
      <c r="A25" s="685"/>
      <c r="B25" s="673"/>
      <c r="C25" s="784"/>
      <c r="D25" s="208">
        <v>1354.66</v>
      </c>
      <c r="E25" s="785"/>
      <c r="F25" s="782"/>
      <c r="G25" s="759"/>
      <c r="H25" s="35" t="s">
        <v>1799</v>
      </c>
      <c r="I25" s="34"/>
      <c r="J25" s="35" t="s">
        <v>1799</v>
      </c>
      <c r="K25" s="34"/>
      <c r="L25" s="34"/>
      <c r="M25" s="35" t="s">
        <v>1799</v>
      </c>
      <c r="N25" s="35"/>
      <c r="O25" s="34"/>
      <c r="P25" s="36"/>
    </row>
    <row r="26" spans="1:16" s="146" customFormat="1" ht="63" customHeight="1" x14ac:dyDescent="0.2">
      <c r="A26" s="685" t="s">
        <v>3160</v>
      </c>
      <c r="B26" s="147" t="s">
        <v>219</v>
      </c>
      <c r="C26" s="673" t="s">
        <v>5494</v>
      </c>
      <c r="D26" s="208">
        <v>37500</v>
      </c>
      <c r="E26" s="251" t="s">
        <v>4029</v>
      </c>
      <c r="F26" s="253">
        <v>41348</v>
      </c>
      <c r="G26" s="224" t="s">
        <v>4030</v>
      </c>
      <c r="H26" s="35" t="s">
        <v>1799</v>
      </c>
      <c r="I26" s="34"/>
      <c r="J26" s="35" t="s">
        <v>1799</v>
      </c>
      <c r="K26" s="34"/>
      <c r="L26" s="34"/>
      <c r="M26" s="35" t="s">
        <v>1799</v>
      </c>
      <c r="N26" s="35"/>
      <c r="O26" s="34"/>
      <c r="P26" s="36"/>
    </row>
    <row r="27" spans="1:16" s="146" customFormat="1" ht="63" customHeight="1" x14ac:dyDescent="0.2">
      <c r="A27" s="685"/>
      <c r="B27" s="147" t="s">
        <v>1629</v>
      </c>
      <c r="C27" s="673"/>
      <c r="D27" s="208">
        <v>12500</v>
      </c>
      <c r="E27" s="143" t="s">
        <v>4031</v>
      </c>
      <c r="F27" s="253">
        <v>41348</v>
      </c>
      <c r="G27" s="224" t="s">
        <v>4032</v>
      </c>
      <c r="H27" s="35" t="s">
        <v>1799</v>
      </c>
      <c r="I27" s="34"/>
      <c r="J27" s="35" t="s">
        <v>1799</v>
      </c>
      <c r="K27" s="34"/>
      <c r="L27" s="34"/>
      <c r="M27" s="35" t="s">
        <v>1799</v>
      </c>
      <c r="N27" s="35"/>
      <c r="O27" s="34"/>
      <c r="P27" s="36"/>
    </row>
    <row r="28" spans="1:16" s="146" customFormat="1" ht="47.25" customHeight="1" x14ac:dyDescent="0.2">
      <c r="A28" s="685" t="s">
        <v>3161</v>
      </c>
      <c r="B28" s="147" t="s">
        <v>3927</v>
      </c>
      <c r="C28" s="673" t="s">
        <v>5495</v>
      </c>
      <c r="D28" s="208">
        <v>3900</v>
      </c>
      <c r="E28" s="251">
        <v>6632</v>
      </c>
      <c r="F28" s="253">
        <v>41319</v>
      </c>
      <c r="G28" s="224" t="s">
        <v>4033</v>
      </c>
      <c r="H28" s="35" t="s">
        <v>1799</v>
      </c>
      <c r="I28" s="34"/>
      <c r="J28" s="35" t="s">
        <v>1799</v>
      </c>
      <c r="K28" s="34"/>
      <c r="L28" s="34"/>
      <c r="M28" s="35" t="s">
        <v>1799</v>
      </c>
      <c r="N28" s="35"/>
      <c r="O28" s="34"/>
      <c r="P28" s="36"/>
    </row>
    <row r="29" spans="1:16" s="146" customFormat="1" ht="47.25" customHeight="1" x14ac:dyDescent="0.2">
      <c r="A29" s="685"/>
      <c r="B29" s="147" t="s">
        <v>3928</v>
      </c>
      <c r="C29" s="673"/>
      <c r="D29" s="208">
        <v>5600</v>
      </c>
      <c r="E29" s="251">
        <v>6630</v>
      </c>
      <c r="F29" s="253">
        <v>41319</v>
      </c>
      <c r="G29" s="224" t="s">
        <v>4034</v>
      </c>
      <c r="H29" s="35" t="s">
        <v>1799</v>
      </c>
      <c r="I29" s="34"/>
      <c r="J29" s="35" t="s">
        <v>1799</v>
      </c>
      <c r="K29" s="34"/>
      <c r="L29" s="34"/>
      <c r="M29" s="35" t="s">
        <v>1799</v>
      </c>
      <c r="N29" s="35"/>
      <c r="O29" s="34"/>
      <c r="P29" s="36"/>
    </row>
    <row r="30" spans="1:16" s="146" customFormat="1" ht="75" customHeight="1" x14ac:dyDescent="0.2">
      <c r="A30" s="685" t="s">
        <v>3162</v>
      </c>
      <c r="B30" s="147" t="s">
        <v>3929</v>
      </c>
      <c r="C30" s="673" t="s">
        <v>5496</v>
      </c>
      <c r="D30" s="208">
        <v>222</v>
      </c>
      <c r="E30" s="251">
        <v>6635</v>
      </c>
      <c r="F30" s="253">
        <v>41327</v>
      </c>
      <c r="G30" s="224" t="s">
        <v>4035</v>
      </c>
      <c r="H30" s="35" t="s">
        <v>1799</v>
      </c>
      <c r="I30" s="35"/>
      <c r="J30" s="35" t="s">
        <v>1799</v>
      </c>
      <c r="K30" s="34"/>
      <c r="L30" s="34"/>
      <c r="M30" s="35" t="s">
        <v>1799</v>
      </c>
      <c r="N30" s="35"/>
      <c r="O30" s="34"/>
      <c r="P30" s="271"/>
    </row>
    <row r="31" spans="1:16" s="146" customFormat="1" ht="75" customHeight="1" x14ac:dyDescent="0.2">
      <c r="A31" s="685"/>
      <c r="B31" s="147" t="s">
        <v>3927</v>
      </c>
      <c r="C31" s="673"/>
      <c r="D31" s="208">
        <v>14931</v>
      </c>
      <c r="E31" s="251" t="s">
        <v>4036</v>
      </c>
      <c r="F31" s="253">
        <v>41333</v>
      </c>
      <c r="G31" s="224" t="s">
        <v>4037</v>
      </c>
      <c r="H31" s="35"/>
      <c r="I31" s="35" t="s">
        <v>1799</v>
      </c>
      <c r="J31" s="35" t="s">
        <v>1799</v>
      </c>
      <c r="K31" s="34"/>
      <c r="L31" s="34"/>
      <c r="M31" s="35"/>
      <c r="N31" s="35" t="s">
        <v>1799</v>
      </c>
      <c r="O31" s="34"/>
      <c r="P31" s="36" t="s">
        <v>4478</v>
      </c>
    </row>
    <row r="32" spans="1:16" s="146" customFormat="1" ht="47.25" x14ac:dyDescent="0.2">
      <c r="A32" s="685" t="s">
        <v>3163</v>
      </c>
      <c r="B32" s="147" t="s">
        <v>3569</v>
      </c>
      <c r="C32" s="673" t="s">
        <v>5497</v>
      </c>
      <c r="D32" s="208">
        <v>14375</v>
      </c>
      <c r="E32" s="251" t="s">
        <v>4038</v>
      </c>
      <c r="F32" s="253">
        <v>41316</v>
      </c>
      <c r="G32" s="224" t="s">
        <v>4039</v>
      </c>
      <c r="H32" s="35" t="s">
        <v>1799</v>
      </c>
      <c r="I32" s="34"/>
      <c r="J32" s="35" t="s">
        <v>1799</v>
      </c>
      <c r="K32" s="34"/>
      <c r="L32" s="34"/>
      <c r="M32" s="35" t="s">
        <v>1799</v>
      </c>
      <c r="N32" s="35"/>
      <c r="O32" s="34"/>
      <c r="P32" s="36"/>
    </row>
    <row r="33" spans="1:16" s="146" customFormat="1" ht="47.25" x14ac:dyDescent="0.2">
      <c r="A33" s="685"/>
      <c r="B33" s="147" t="s">
        <v>3930</v>
      </c>
      <c r="C33" s="673"/>
      <c r="D33" s="208">
        <v>25875</v>
      </c>
      <c r="E33" s="251" t="s">
        <v>4040</v>
      </c>
      <c r="F33" s="253">
        <v>41316</v>
      </c>
      <c r="G33" s="224" t="s">
        <v>4039</v>
      </c>
      <c r="H33" s="35" t="s">
        <v>1799</v>
      </c>
      <c r="I33" s="34"/>
      <c r="J33" s="35" t="s">
        <v>1799</v>
      </c>
      <c r="K33" s="34"/>
      <c r="L33" s="34"/>
      <c r="M33" s="35" t="s">
        <v>1799</v>
      </c>
      <c r="N33" s="35"/>
      <c r="O33" s="34"/>
      <c r="P33" s="36"/>
    </row>
    <row r="34" spans="1:16" s="146" customFormat="1" ht="50.25" customHeight="1" x14ac:dyDescent="0.2">
      <c r="A34" s="140" t="s">
        <v>3164</v>
      </c>
      <c r="B34" s="147" t="s">
        <v>852</v>
      </c>
      <c r="C34" s="147" t="s">
        <v>5498</v>
      </c>
      <c r="D34" s="208">
        <v>3998.5</v>
      </c>
      <c r="E34" s="251">
        <v>6608</v>
      </c>
      <c r="F34" s="253">
        <v>41297</v>
      </c>
      <c r="G34" s="224" t="s">
        <v>4041</v>
      </c>
      <c r="H34" s="35" t="s">
        <v>1799</v>
      </c>
      <c r="I34" s="34"/>
      <c r="J34" s="35" t="s">
        <v>1799</v>
      </c>
      <c r="K34" s="34"/>
      <c r="L34" s="34"/>
      <c r="M34" s="35" t="s">
        <v>1799</v>
      </c>
      <c r="N34" s="35"/>
      <c r="O34" s="34"/>
      <c r="P34" s="36"/>
    </row>
    <row r="35" spans="1:16" s="146" customFormat="1" ht="47.25" x14ac:dyDescent="0.2">
      <c r="A35" s="140" t="s">
        <v>3165</v>
      </c>
      <c r="B35" s="147" t="s">
        <v>3646</v>
      </c>
      <c r="C35" s="147" t="s">
        <v>5499</v>
      </c>
      <c r="D35" s="208">
        <v>25943</v>
      </c>
      <c r="E35" s="251" t="s">
        <v>4042</v>
      </c>
      <c r="F35" s="253">
        <v>41331</v>
      </c>
      <c r="G35" s="224" t="s">
        <v>4043</v>
      </c>
      <c r="H35" s="35" t="s">
        <v>1799</v>
      </c>
      <c r="I35" s="34"/>
      <c r="J35" s="35" t="s">
        <v>1799</v>
      </c>
      <c r="K35" s="34"/>
      <c r="L35" s="34"/>
      <c r="M35" s="35" t="s">
        <v>1799</v>
      </c>
      <c r="N35" s="35"/>
      <c r="O35" s="34"/>
      <c r="P35" s="36"/>
    </row>
    <row r="36" spans="1:16" s="146" customFormat="1" ht="47.25" x14ac:dyDescent="0.2">
      <c r="A36" s="685" t="s">
        <v>3166</v>
      </c>
      <c r="B36" s="147" t="s">
        <v>302</v>
      </c>
      <c r="C36" s="673" t="s">
        <v>5500</v>
      </c>
      <c r="D36" s="208">
        <v>37685.730000000003</v>
      </c>
      <c r="E36" s="251" t="s">
        <v>4044</v>
      </c>
      <c r="F36" s="253">
        <v>41316</v>
      </c>
      <c r="G36" s="224" t="s">
        <v>4039</v>
      </c>
      <c r="H36" s="35" t="s">
        <v>1799</v>
      </c>
      <c r="I36" s="34"/>
      <c r="J36" s="35" t="s">
        <v>1799</v>
      </c>
      <c r="K36" s="34"/>
      <c r="L36" s="34"/>
      <c r="M36" s="35" t="s">
        <v>1799</v>
      </c>
      <c r="N36" s="35"/>
      <c r="O36" s="34"/>
      <c r="P36" s="36"/>
    </row>
    <row r="37" spans="1:16" s="146" customFormat="1" ht="47.25" x14ac:dyDescent="0.2">
      <c r="A37" s="685"/>
      <c r="B37" s="147" t="s">
        <v>3646</v>
      </c>
      <c r="C37" s="673"/>
      <c r="D37" s="208">
        <v>12300</v>
      </c>
      <c r="E37" s="251" t="s">
        <v>4045</v>
      </c>
      <c r="F37" s="253">
        <v>41316</v>
      </c>
      <c r="G37" s="224" t="s">
        <v>4039</v>
      </c>
      <c r="H37" s="35" t="s">
        <v>1799</v>
      </c>
      <c r="I37" s="34"/>
      <c r="J37" s="35" t="s">
        <v>1799</v>
      </c>
      <c r="K37" s="34"/>
      <c r="L37" s="34"/>
      <c r="M37" s="35" t="s">
        <v>1799</v>
      </c>
      <c r="N37" s="35"/>
      <c r="O37" s="34"/>
      <c r="P37" s="36"/>
    </row>
    <row r="38" spans="1:16" s="146" customFormat="1" ht="49.5" customHeight="1" x14ac:dyDescent="0.2">
      <c r="A38" s="140" t="s">
        <v>3167</v>
      </c>
      <c r="B38" s="147" t="s">
        <v>3931</v>
      </c>
      <c r="C38" s="147" t="s">
        <v>5501</v>
      </c>
      <c r="D38" s="208">
        <v>3000</v>
      </c>
      <c r="E38" s="251">
        <v>6617</v>
      </c>
      <c r="F38" s="253">
        <v>41310</v>
      </c>
      <c r="G38" s="224" t="s">
        <v>4046</v>
      </c>
      <c r="H38" s="35" t="s">
        <v>1799</v>
      </c>
      <c r="I38" s="34"/>
      <c r="J38" s="35" t="s">
        <v>1799</v>
      </c>
      <c r="K38" s="34"/>
      <c r="L38" s="34"/>
      <c r="M38" s="35" t="s">
        <v>1799</v>
      </c>
      <c r="N38" s="35"/>
      <c r="O38" s="34"/>
      <c r="P38" s="36"/>
    </row>
    <row r="39" spans="1:16" s="146" customFormat="1" ht="49.5" customHeight="1" x14ac:dyDescent="0.2">
      <c r="A39" s="685" t="s">
        <v>3168</v>
      </c>
      <c r="B39" s="147" t="s">
        <v>67</v>
      </c>
      <c r="C39" s="673" t="s">
        <v>5502</v>
      </c>
      <c r="D39" s="208">
        <v>180</v>
      </c>
      <c r="E39" s="251">
        <v>6601</v>
      </c>
      <c r="F39" s="782">
        <v>41292</v>
      </c>
      <c r="G39" s="759" t="s">
        <v>4047</v>
      </c>
      <c r="H39" s="35" t="s">
        <v>1799</v>
      </c>
      <c r="I39" s="34"/>
      <c r="J39" s="35" t="s">
        <v>1799</v>
      </c>
      <c r="K39" s="34"/>
      <c r="L39" s="34"/>
      <c r="M39" s="35" t="s">
        <v>1799</v>
      </c>
      <c r="N39" s="35"/>
      <c r="O39" s="34"/>
      <c r="P39" s="36"/>
    </row>
    <row r="40" spans="1:16" s="146" customFormat="1" ht="49.5" customHeight="1" x14ac:dyDescent="0.2">
      <c r="A40" s="685"/>
      <c r="B40" s="147" t="s">
        <v>1111</v>
      </c>
      <c r="C40" s="673"/>
      <c r="D40" s="208">
        <v>90</v>
      </c>
      <c r="E40" s="251">
        <v>6602</v>
      </c>
      <c r="F40" s="782"/>
      <c r="G40" s="759"/>
      <c r="H40" s="35" t="s">
        <v>1799</v>
      </c>
      <c r="I40" s="34"/>
      <c r="J40" s="35" t="s">
        <v>1799</v>
      </c>
      <c r="K40" s="34"/>
      <c r="L40" s="34"/>
      <c r="M40" s="35" t="s">
        <v>1799</v>
      </c>
      <c r="N40" s="35"/>
      <c r="O40" s="34"/>
      <c r="P40" s="36"/>
    </row>
    <row r="41" spans="1:16" s="146" customFormat="1" ht="49.5" customHeight="1" x14ac:dyDescent="0.2">
      <c r="A41" s="685"/>
      <c r="B41" s="147" t="s">
        <v>764</v>
      </c>
      <c r="C41" s="673"/>
      <c r="D41" s="208">
        <v>140</v>
      </c>
      <c r="E41" s="251">
        <v>6603</v>
      </c>
      <c r="F41" s="782"/>
      <c r="G41" s="759"/>
      <c r="H41" s="35" t="s">
        <v>1799</v>
      </c>
      <c r="I41" s="34"/>
      <c r="J41" s="35" t="s">
        <v>1799</v>
      </c>
      <c r="K41" s="34"/>
      <c r="L41" s="34"/>
      <c r="M41" s="35" t="s">
        <v>1799</v>
      </c>
      <c r="N41" s="35"/>
      <c r="O41" s="34"/>
      <c r="P41" s="36"/>
    </row>
    <row r="42" spans="1:16" s="146" customFormat="1" ht="49.5" customHeight="1" x14ac:dyDescent="0.2">
      <c r="A42" s="685"/>
      <c r="B42" s="147" t="s">
        <v>442</v>
      </c>
      <c r="C42" s="673"/>
      <c r="D42" s="208">
        <v>90</v>
      </c>
      <c r="E42" s="251">
        <v>6604</v>
      </c>
      <c r="F42" s="782"/>
      <c r="G42" s="759"/>
      <c r="H42" s="35" t="s">
        <v>1799</v>
      </c>
      <c r="I42" s="34"/>
      <c r="J42" s="35" t="s">
        <v>1799</v>
      </c>
      <c r="K42" s="34"/>
      <c r="L42" s="34"/>
      <c r="M42" s="35" t="s">
        <v>1799</v>
      </c>
      <c r="N42" s="35"/>
      <c r="O42" s="34"/>
      <c r="P42" s="36"/>
    </row>
    <row r="43" spans="1:16" s="146" customFormat="1" ht="49.5" customHeight="1" x14ac:dyDescent="0.2">
      <c r="A43" s="685" t="s">
        <v>3169</v>
      </c>
      <c r="B43" s="147" t="s">
        <v>228</v>
      </c>
      <c r="C43" s="673" t="s">
        <v>5503</v>
      </c>
      <c r="D43" s="208">
        <f>565*82</f>
        <v>46330</v>
      </c>
      <c r="E43" s="251" t="s">
        <v>4048</v>
      </c>
      <c r="F43" s="253">
        <v>41323</v>
      </c>
      <c r="G43" s="224" t="s">
        <v>4049</v>
      </c>
      <c r="H43" s="35" t="s">
        <v>1799</v>
      </c>
      <c r="I43" s="34"/>
      <c r="J43" s="35" t="s">
        <v>1799</v>
      </c>
      <c r="K43" s="34"/>
      <c r="L43" s="34"/>
      <c r="M43" s="35" t="s">
        <v>1799</v>
      </c>
      <c r="N43" s="35"/>
      <c r="O43" s="34"/>
      <c r="P43" s="36"/>
    </row>
    <row r="44" spans="1:16" s="146" customFormat="1" ht="47.25" x14ac:dyDescent="0.2">
      <c r="A44" s="685"/>
      <c r="B44" s="147" t="s">
        <v>614</v>
      </c>
      <c r="C44" s="673"/>
      <c r="D44" s="208">
        <v>1800</v>
      </c>
      <c r="E44" s="251" t="s">
        <v>4050</v>
      </c>
      <c r="F44" s="253">
        <v>41323</v>
      </c>
      <c r="G44" s="224" t="s">
        <v>4049</v>
      </c>
      <c r="H44" s="35" t="s">
        <v>1799</v>
      </c>
      <c r="I44" s="34"/>
      <c r="J44" s="35" t="s">
        <v>1799</v>
      </c>
      <c r="K44" s="34"/>
      <c r="L44" s="34"/>
      <c r="M44" s="35" t="s">
        <v>1799</v>
      </c>
      <c r="N44" s="35"/>
      <c r="O44" s="34"/>
      <c r="P44" s="36"/>
    </row>
    <row r="45" spans="1:16" s="146" customFormat="1" ht="52.5" customHeight="1" x14ac:dyDescent="0.2">
      <c r="A45" s="140" t="s">
        <v>3170</v>
      </c>
      <c r="B45" s="147" t="s">
        <v>614</v>
      </c>
      <c r="C45" s="147" t="s">
        <v>5504</v>
      </c>
      <c r="D45" s="208">
        <v>35340</v>
      </c>
      <c r="E45" s="251" t="s">
        <v>4051</v>
      </c>
      <c r="F45" s="253">
        <v>41333</v>
      </c>
      <c r="G45" s="224" t="s">
        <v>4052</v>
      </c>
      <c r="H45" s="35" t="s">
        <v>1799</v>
      </c>
      <c r="I45" s="34"/>
      <c r="J45" s="35" t="s">
        <v>1799</v>
      </c>
      <c r="K45" s="34"/>
      <c r="L45" s="34"/>
      <c r="M45" s="35" t="s">
        <v>1799</v>
      </c>
      <c r="N45" s="35"/>
      <c r="O45" s="34"/>
      <c r="P45" s="36"/>
    </row>
    <row r="46" spans="1:16" s="146" customFormat="1" ht="52.5" customHeight="1" x14ac:dyDescent="0.2">
      <c r="A46" s="140" t="s">
        <v>3171</v>
      </c>
      <c r="B46" s="147" t="s">
        <v>3932</v>
      </c>
      <c r="C46" s="147" t="s">
        <v>5505</v>
      </c>
      <c r="D46" s="208">
        <v>3000</v>
      </c>
      <c r="E46" s="251" t="s">
        <v>4053</v>
      </c>
      <c r="F46" s="253">
        <v>41345</v>
      </c>
      <c r="G46" s="224" t="s">
        <v>4054</v>
      </c>
      <c r="H46" s="35" t="s">
        <v>1799</v>
      </c>
      <c r="I46" s="34"/>
      <c r="J46" s="35" t="s">
        <v>1799</v>
      </c>
      <c r="K46" s="34"/>
      <c r="L46" s="34"/>
      <c r="M46" s="35" t="s">
        <v>1799</v>
      </c>
      <c r="N46" s="35"/>
      <c r="O46" s="34"/>
      <c r="P46" s="36"/>
    </row>
    <row r="47" spans="1:16" s="146" customFormat="1" ht="52.5" customHeight="1" x14ac:dyDescent="0.2">
      <c r="A47" s="140" t="s">
        <v>3172</v>
      </c>
      <c r="B47" s="147" t="s">
        <v>3668</v>
      </c>
      <c r="C47" s="147" t="s">
        <v>5506</v>
      </c>
      <c r="D47" s="208">
        <v>2400</v>
      </c>
      <c r="E47" s="251">
        <v>6611</v>
      </c>
      <c r="F47" s="253">
        <v>41302</v>
      </c>
      <c r="G47" s="224" t="s">
        <v>4055</v>
      </c>
      <c r="H47" s="35" t="s">
        <v>1799</v>
      </c>
      <c r="I47" s="34"/>
      <c r="J47" s="35" t="s">
        <v>1799</v>
      </c>
      <c r="K47" s="34"/>
      <c r="L47" s="34"/>
      <c r="M47" s="35" t="s">
        <v>1799</v>
      </c>
      <c r="N47" s="35"/>
      <c r="O47" s="34"/>
      <c r="P47" s="36"/>
    </row>
    <row r="48" spans="1:16" s="146" customFormat="1" ht="52.5" customHeight="1" x14ac:dyDescent="0.2">
      <c r="A48" s="140" t="s">
        <v>3173</v>
      </c>
      <c r="B48" s="147" t="s">
        <v>3678</v>
      </c>
      <c r="C48" s="147" t="s">
        <v>5507</v>
      </c>
      <c r="D48" s="208">
        <v>7593.6</v>
      </c>
      <c r="E48" s="251" t="s">
        <v>4056</v>
      </c>
      <c r="F48" s="253">
        <v>41310</v>
      </c>
      <c r="G48" s="224" t="s">
        <v>4057</v>
      </c>
      <c r="H48" s="35" t="s">
        <v>1799</v>
      </c>
      <c r="I48" s="34"/>
      <c r="J48" s="35" t="s">
        <v>1799</v>
      </c>
      <c r="K48" s="34"/>
      <c r="L48" s="34"/>
      <c r="M48" s="35" t="s">
        <v>1799</v>
      </c>
      <c r="N48" s="35"/>
      <c r="O48" s="34"/>
      <c r="P48" s="36"/>
    </row>
    <row r="49" spans="1:16" s="146" customFormat="1" ht="50.25" customHeight="1" x14ac:dyDescent="0.2">
      <c r="A49" s="685" t="s">
        <v>3174</v>
      </c>
      <c r="B49" s="147" t="s">
        <v>67</v>
      </c>
      <c r="C49" s="673" t="s">
        <v>4869</v>
      </c>
      <c r="D49" s="208">
        <v>169.5</v>
      </c>
      <c r="E49" s="251">
        <v>6605</v>
      </c>
      <c r="F49" s="782">
        <v>41292</v>
      </c>
      <c r="G49" s="759" t="s">
        <v>4058</v>
      </c>
      <c r="H49" s="35" t="s">
        <v>1799</v>
      </c>
      <c r="I49" s="34"/>
      <c r="J49" s="35" t="s">
        <v>1799</v>
      </c>
      <c r="K49" s="34"/>
      <c r="L49" s="34"/>
      <c r="M49" s="35" t="s">
        <v>1799</v>
      </c>
      <c r="N49" s="35"/>
      <c r="O49" s="34"/>
      <c r="P49" s="36"/>
    </row>
    <row r="50" spans="1:16" s="146" customFormat="1" ht="50.25" customHeight="1" x14ac:dyDescent="0.2">
      <c r="A50" s="685"/>
      <c r="B50" s="147" t="s">
        <v>442</v>
      </c>
      <c r="C50" s="673"/>
      <c r="D50" s="208">
        <v>120</v>
      </c>
      <c r="E50" s="251">
        <v>6606</v>
      </c>
      <c r="F50" s="782"/>
      <c r="G50" s="759"/>
      <c r="H50" s="35" t="s">
        <v>1799</v>
      </c>
      <c r="I50" s="34"/>
      <c r="J50" s="35" t="s">
        <v>1799</v>
      </c>
      <c r="K50" s="34"/>
      <c r="L50" s="34"/>
      <c r="M50" s="35" t="s">
        <v>1799</v>
      </c>
      <c r="N50" s="35"/>
      <c r="O50" s="34"/>
      <c r="P50" s="36"/>
    </row>
    <row r="51" spans="1:16" s="146" customFormat="1" ht="50.25" customHeight="1" x14ac:dyDescent="0.2">
      <c r="A51" s="140" t="s">
        <v>3175</v>
      </c>
      <c r="B51" s="147" t="s">
        <v>3933</v>
      </c>
      <c r="C51" s="147" t="s">
        <v>5508</v>
      </c>
      <c r="D51" s="208">
        <v>880</v>
      </c>
      <c r="E51" s="251">
        <v>6619</v>
      </c>
      <c r="F51" s="253">
        <v>41310</v>
      </c>
      <c r="G51" s="224" t="s">
        <v>4059</v>
      </c>
      <c r="H51" s="35" t="s">
        <v>1799</v>
      </c>
      <c r="I51" s="34"/>
      <c r="J51" s="35" t="s">
        <v>1799</v>
      </c>
      <c r="K51" s="34"/>
      <c r="L51" s="34"/>
      <c r="M51" s="35" t="s">
        <v>1799</v>
      </c>
      <c r="N51" s="35"/>
      <c r="O51" s="34"/>
      <c r="P51" s="36"/>
    </row>
    <row r="52" spans="1:16" s="146" customFormat="1" ht="50.25" customHeight="1" x14ac:dyDescent="0.2">
      <c r="A52" s="685" t="s">
        <v>3176</v>
      </c>
      <c r="B52" s="147" t="s">
        <v>3600</v>
      </c>
      <c r="C52" s="673" t="s">
        <v>5509</v>
      </c>
      <c r="D52" s="208">
        <v>3500</v>
      </c>
      <c r="E52" s="251" t="s">
        <v>4060</v>
      </c>
      <c r="F52" s="253">
        <v>41374</v>
      </c>
      <c r="G52" s="224" t="s">
        <v>4061</v>
      </c>
      <c r="H52" s="35" t="s">
        <v>1799</v>
      </c>
      <c r="I52" s="34"/>
      <c r="J52" s="35" t="s">
        <v>1799</v>
      </c>
      <c r="K52" s="34"/>
      <c r="L52" s="34"/>
      <c r="M52" s="35" t="s">
        <v>1799</v>
      </c>
      <c r="N52" s="35"/>
      <c r="O52" s="34"/>
      <c r="P52" s="36"/>
    </row>
    <row r="53" spans="1:16" s="146" customFormat="1" ht="50.25" customHeight="1" x14ac:dyDescent="0.2">
      <c r="A53" s="685"/>
      <c r="B53" s="147" t="s">
        <v>303</v>
      </c>
      <c r="C53" s="673"/>
      <c r="D53" s="208">
        <v>19300</v>
      </c>
      <c r="E53" s="251" t="s">
        <v>4062</v>
      </c>
      <c r="F53" s="253">
        <v>41374</v>
      </c>
      <c r="G53" s="224" t="s">
        <v>4061</v>
      </c>
      <c r="H53" s="35" t="s">
        <v>1799</v>
      </c>
      <c r="I53" s="34"/>
      <c r="J53" s="35" t="s">
        <v>1799</v>
      </c>
      <c r="K53" s="34"/>
      <c r="L53" s="34"/>
      <c r="M53" s="35" t="s">
        <v>1799</v>
      </c>
      <c r="N53" s="35"/>
      <c r="O53" s="34"/>
      <c r="P53" s="36"/>
    </row>
    <row r="54" spans="1:16" s="146" customFormat="1" ht="50.25" customHeight="1" x14ac:dyDescent="0.2">
      <c r="A54" s="140" t="s">
        <v>3177</v>
      </c>
      <c r="B54" s="147" t="s">
        <v>3934</v>
      </c>
      <c r="C54" s="147" t="s">
        <v>5510</v>
      </c>
      <c r="D54" s="208">
        <v>10000</v>
      </c>
      <c r="E54" s="251" t="s">
        <v>4063</v>
      </c>
      <c r="F54" s="253">
        <v>41333</v>
      </c>
      <c r="G54" s="224" t="s">
        <v>4052</v>
      </c>
      <c r="H54" s="35" t="s">
        <v>1799</v>
      </c>
      <c r="I54" s="34"/>
      <c r="J54" s="35" t="s">
        <v>1799</v>
      </c>
      <c r="K54" s="34"/>
      <c r="L54" s="34"/>
      <c r="M54" s="35" t="s">
        <v>1799</v>
      </c>
      <c r="N54" s="35"/>
      <c r="O54" s="34"/>
      <c r="P54" s="36"/>
    </row>
    <row r="55" spans="1:16" s="146" customFormat="1" ht="50.25" customHeight="1" x14ac:dyDescent="0.2">
      <c r="A55" s="140" t="s">
        <v>3178</v>
      </c>
      <c r="B55" s="147" t="s">
        <v>3935</v>
      </c>
      <c r="C55" s="147" t="s">
        <v>5511</v>
      </c>
      <c r="D55" s="208">
        <v>11000</v>
      </c>
      <c r="E55" s="251" t="s">
        <v>4064</v>
      </c>
      <c r="F55" s="253">
        <v>41324</v>
      </c>
      <c r="G55" s="224" t="s">
        <v>4065</v>
      </c>
      <c r="H55" s="35" t="s">
        <v>1799</v>
      </c>
      <c r="I55" s="34"/>
      <c r="J55" s="35" t="s">
        <v>1799</v>
      </c>
      <c r="K55" s="34"/>
      <c r="L55" s="34"/>
      <c r="M55" s="35" t="s">
        <v>1799</v>
      </c>
      <c r="N55" s="35"/>
      <c r="O55" s="34"/>
      <c r="P55" s="36"/>
    </row>
    <row r="56" spans="1:16" s="146" customFormat="1" ht="36" customHeight="1" x14ac:dyDescent="0.2">
      <c r="A56" s="685" t="s">
        <v>3179</v>
      </c>
      <c r="B56" s="147" t="s">
        <v>1111</v>
      </c>
      <c r="C56" s="673" t="s">
        <v>5512</v>
      </c>
      <c r="D56" s="208">
        <v>169.5</v>
      </c>
      <c r="E56" s="251">
        <v>6609</v>
      </c>
      <c r="F56" s="253">
        <v>41299</v>
      </c>
      <c r="G56" s="224" t="s">
        <v>4066</v>
      </c>
      <c r="H56" s="35" t="s">
        <v>1799</v>
      </c>
      <c r="I56" s="34"/>
      <c r="J56" s="35" t="s">
        <v>1799</v>
      </c>
      <c r="K56" s="34"/>
      <c r="L56" s="34"/>
      <c r="M56" s="35" t="s">
        <v>1799</v>
      </c>
      <c r="N56" s="35"/>
      <c r="O56" s="34"/>
      <c r="P56" s="36"/>
    </row>
    <row r="57" spans="1:16" s="146" customFormat="1" ht="36" customHeight="1" x14ac:dyDescent="0.2">
      <c r="A57" s="685"/>
      <c r="B57" s="147" t="s">
        <v>442</v>
      </c>
      <c r="C57" s="673"/>
      <c r="D57" s="208">
        <v>120</v>
      </c>
      <c r="E57" s="251">
        <v>6610</v>
      </c>
      <c r="F57" s="253">
        <v>41299</v>
      </c>
      <c r="G57" s="224" t="s">
        <v>4066</v>
      </c>
      <c r="H57" s="35" t="s">
        <v>1799</v>
      </c>
      <c r="I57" s="34"/>
      <c r="J57" s="35" t="s">
        <v>1799</v>
      </c>
      <c r="K57" s="34"/>
      <c r="L57" s="34"/>
      <c r="M57" s="35" t="s">
        <v>1799</v>
      </c>
      <c r="N57" s="35"/>
      <c r="O57" s="34"/>
      <c r="P57" s="36"/>
    </row>
    <row r="58" spans="1:16" s="146" customFormat="1" ht="36" customHeight="1" x14ac:dyDescent="0.2">
      <c r="A58" s="685" t="s">
        <v>3180</v>
      </c>
      <c r="B58" s="147" t="s">
        <v>846</v>
      </c>
      <c r="C58" s="673" t="s">
        <v>5513</v>
      </c>
      <c r="D58" s="208">
        <v>960.21</v>
      </c>
      <c r="E58" s="251">
        <v>6621</v>
      </c>
      <c r="F58" s="782">
        <v>41313</v>
      </c>
      <c r="G58" s="224" t="s">
        <v>4067</v>
      </c>
      <c r="H58" s="35" t="s">
        <v>1799</v>
      </c>
      <c r="I58" s="34"/>
      <c r="J58" s="35" t="s">
        <v>1799</v>
      </c>
      <c r="K58" s="34"/>
      <c r="L58" s="34"/>
      <c r="M58" s="35" t="s">
        <v>1799</v>
      </c>
      <c r="N58" s="35"/>
      <c r="O58" s="34"/>
      <c r="P58" s="36"/>
    </row>
    <row r="59" spans="1:16" s="146" customFormat="1" ht="36" customHeight="1" x14ac:dyDescent="0.2">
      <c r="A59" s="685"/>
      <c r="B59" s="147" t="s">
        <v>1212</v>
      </c>
      <c r="C59" s="673"/>
      <c r="D59" s="208">
        <v>309.70999999999998</v>
      </c>
      <c r="E59" s="251">
        <v>6622</v>
      </c>
      <c r="F59" s="782"/>
      <c r="G59" s="224" t="s">
        <v>4068</v>
      </c>
      <c r="H59" s="35" t="s">
        <v>1799</v>
      </c>
      <c r="I59" s="34"/>
      <c r="J59" s="35" t="s">
        <v>1799</v>
      </c>
      <c r="K59" s="34"/>
      <c r="L59" s="34"/>
      <c r="M59" s="35" t="s">
        <v>1799</v>
      </c>
      <c r="N59" s="35"/>
      <c r="O59" s="34"/>
      <c r="P59" s="36"/>
    </row>
    <row r="60" spans="1:16" s="146" customFormat="1" ht="36" customHeight="1" x14ac:dyDescent="0.2">
      <c r="A60" s="685"/>
      <c r="B60" s="147" t="s">
        <v>3936</v>
      </c>
      <c r="C60" s="673"/>
      <c r="D60" s="208">
        <v>828.31</v>
      </c>
      <c r="E60" s="251">
        <v>6623</v>
      </c>
      <c r="F60" s="782"/>
      <c r="G60" s="224" t="s">
        <v>4069</v>
      </c>
      <c r="H60" s="35" t="s">
        <v>1799</v>
      </c>
      <c r="I60" s="34"/>
      <c r="J60" s="35" t="s">
        <v>1799</v>
      </c>
      <c r="K60" s="34"/>
      <c r="L60" s="34"/>
      <c r="M60" s="35" t="s">
        <v>1799</v>
      </c>
      <c r="N60" s="35"/>
      <c r="O60" s="34"/>
      <c r="P60" s="36"/>
    </row>
    <row r="61" spans="1:16" s="146" customFormat="1" ht="36" customHeight="1" x14ac:dyDescent="0.2">
      <c r="A61" s="685"/>
      <c r="B61" s="147" t="s">
        <v>1146</v>
      </c>
      <c r="C61" s="673"/>
      <c r="D61" s="208">
        <v>87.27</v>
      </c>
      <c r="E61" s="251">
        <v>6624</v>
      </c>
      <c r="F61" s="782"/>
      <c r="G61" s="224" t="s">
        <v>4070</v>
      </c>
      <c r="H61" s="35" t="s">
        <v>1799</v>
      </c>
      <c r="I61" s="34"/>
      <c r="J61" s="35" t="s">
        <v>1799</v>
      </c>
      <c r="K61" s="34"/>
      <c r="L61" s="34"/>
      <c r="M61" s="35" t="s">
        <v>1799</v>
      </c>
      <c r="N61" s="35"/>
      <c r="O61" s="34"/>
      <c r="P61" s="36"/>
    </row>
    <row r="62" spans="1:16" s="146" customFormat="1" ht="36" customHeight="1" x14ac:dyDescent="0.2">
      <c r="A62" s="685"/>
      <c r="B62" s="147" t="s">
        <v>3927</v>
      </c>
      <c r="C62" s="673"/>
      <c r="D62" s="208">
        <v>614</v>
      </c>
      <c r="E62" s="251">
        <v>6625</v>
      </c>
      <c r="F62" s="782"/>
      <c r="G62" s="224" t="s">
        <v>4071</v>
      </c>
      <c r="H62" s="35" t="s">
        <v>1799</v>
      </c>
      <c r="I62" s="34"/>
      <c r="J62" s="35" t="s">
        <v>1799</v>
      </c>
      <c r="K62" s="34"/>
      <c r="L62" s="34"/>
      <c r="M62" s="35" t="s">
        <v>1799</v>
      </c>
      <c r="N62" s="35"/>
      <c r="O62" s="34"/>
      <c r="P62" s="36"/>
    </row>
    <row r="63" spans="1:16" s="146" customFormat="1" ht="36" customHeight="1" x14ac:dyDescent="0.2">
      <c r="A63" s="685"/>
      <c r="B63" s="147" t="s">
        <v>3928</v>
      </c>
      <c r="C63" s="673"/>
      <c r="D63" s="208">
        <v>540</v>
      </c>
      <c r="E63" s="251">
        <v>6626</v>
      </c>
      <c r="F63" s="782"/>
      <c r="G63" s="224" t="s">
        <v>4072</v>
      </c>
      <c r="H63" s="35" t="s">
        <v>1799</v>
      </c>
      <c r="I63" s="34"/>
      <c r="J63" s="35" t="s">
        <v>1799</v>
      </c>
      <c r="K63" s="34"/>
      <c r="L63" s="34"/>
      <c r="M63" s="35" t="s">
        <v>1799</v>
      </c>
      <c r="N63" s="35"/>
      <c r="O63" s="34"/>
      <c r="P63" s="36"/>
    </row>
    <row r="64" spans="1:16" s="146" customFormat="1" ht="36" customHeight="1" x14ac:dyDescent="0.2">
      <c r="A64" s="140" t="s">
        <v>3181</v>
      </c>
      <c r="B64" s="147" t="s">
        <v>3937</v>
      </c>
      <c r="C64" s="147" t="s">
        <v>5514</v>
      </c>
      <c r="D64" s="208">
        <v>1314.65</v>
      </c>
      <c r="E64" s="251">
        <v>6614</v>
      </c>
      <c r="F64" s="253">
        <v>41310</v>
      </c>
      <c r="G64" s="224" t="s">
        <v>4073</v>
      </c>
      <c r="H64" s="35" t="s">
        <v>1799</v>
      </c>
      <c r="I64" s="34"/>
      <c r="J64" s="35" t="s">
        <v>1799</v>
      </c>
      <c r="K64" s="34"/>
      <c r="L64" s="34"/>
      <c r="M64" s="35" t="s">
        <v>1799</v>
      </c>
      <c r="N64" s="35"/>
      <c r="O64" s="34"/>
      <c r="P64" s="36"/>
    </row>
    <row r="65" spans="1:16" s="146" customFormat="1" ht="57" customHeight="1" x14ac:dyDescent="0.2">
      <c r="A65" s="140" t="s">
        <v>3182</v>
      </c>
      <c r="B65" s="147" t="s">
        <v>3938</v>
      </c>
      <c r="C65" s="147" t="s">
        <v>5515</v>
      </c>
      <c r="D65" s="208">
        <v>12000</v>
      </c>
      <c r="E65" s="251" t="s">
        <v>4074</v>
      </c>
      <c r="F65" s="253">
        <v>41355</v>
      </c>
      <c r="G65" s="224" t="s">
        <v>4075</v>
      </c>
      <c r="H65" s="35" t="s">
        <v>1799</v>
      </c>
      <c r="I65" s="34"/>
      <c r="J65" s="35" t="s">
        <v>1799</v>
      </c>
      <c r="K65" s="34"/>
      <c r="L65" s="34"/>
      <c r="M65" s="35" t="s">
        <v>1799</v>
      </c>
      <c r="N65" s="35"/>
      <c r="O65" s="34"/>
      <c r="P65" s="36"/>
    </row>
    <row r="66" spans="1:16" s="146" customFormat="1" ht="45.75" customHeight="1" x14ac:dyDescent="0.2">
      <c r="A66" s="685" t="s">
        <v>3183</v>
      </c>
      <c r="B66" s="147" t="s">
        <v>3626</v>
      </c>
      <c r="C66" s="673" t="s">
        <v>5516</v>
      </c>
      <c r="D66" s="208">
        <v>6600</v>
      </c>
      <c r="E66" s="251">
        <v>6627</v>
      </c>
      <c r="F66" s="782">
        <v>41316</v>
      </c>
      <c r="G66" s="759" t="s">
        <v>4076</v>
      </c>
      <c r="H66" s="35" t="s">
        <v>1799</v>
      </c>
      <c r="I66" s="34"/>
      <c r="J66" s="35" t="s">
        <v>1799</v>
      </c>
      <c r="K66" s="34"/>
      <c r="L66" s="34"/>
      <c r="M66" s="35" t="s">
        <v>1799</v>
      </c>
      <c r="N66" s="35"/>
      <c r="O66" s="34"/>
      <c r="P66" s="36"/>
    </row>
    <row r="67" spans="1:16" s="146" customFormat="1" ht="45.75" customHeight="1" x14ac:dyDescent="0.2">
      <c r="A67" s="685"/>
      <c r="B67" s="147" t="s">
        <v>3939</v>
      </c>
      <c r="C67" s="673"/>
      <c r="D67" s="208">
        <v>9900</v>
      </c>
      <c r="E67" s="251">
        <v>6628</v>
      </c>
      <c r="F67" s="782"/>
      <c r="G67" s="759"/>
      <c r="H67" s="35" t="s">
        <v>1799</v>
      </c>
      <c r="I67" s="34"/>
      <c r="J67" s="35" t="s">
        <v>1799</v>
      </c>
      <c r="K67" s="34"/>
      <c r="L67" s="34"/>
      <c r="M67" s="35" t="s">
        <v>1799</v>
      </c>
      <c r="N67" s="35"/>
      <c r="O67" s="34"/>
      <c r="P67" s="36"/>
    </row>
    <row r="68" spans="1:16" s="146" customFormat="1" ht="45.75" customHeight="1" x14ac:dyDescent="0.2">
      <c r="A68" s="685"/>
      <c r="B68" s="147" t="s">
        <v>3940</v>
      </c>
      <c r="C68" s="673"/>
      <c r="D68" s="208">
        <v>13673</v>
      </c>
      <c r="E68" s="251">
        <v>6629</v>
      </c>
      <c r="F68" s="782"/>
      <c r="G68" s="759"/>
      <c r="H68" s="35" t="s">
        <v>1799</v>
      </c>
      <c r="I68" s="34"/>
      <c r="J68" s="35" t="s">
        <v>1799</v>
      </c>
      <c r="K68" s="34"/>
      <c r="L68" s="34"/>
      <c r="M68" s="35" t="s">
        <v>1799</v>
      </c>
      <c r="N68" s="35"/>
      <c r="O68" s="34"/>
      <c r="P68" s="36"/>
    </row>
    <row r="69" spans="1:16" s="146" customFormat="1" ht="45.75" customHeight="1" x14ac:dyDescent="0.2">
      <c r="A69" s="140" t="s">
        <v>3184</v>
      </c>
      <c r="B69" s="147" t="s">
        <v>3927</v>
      </c>
      <c r="C69" s="147" t="s">
        <v>5517</v>
      </c>
      <c r="D69" s="208">
        <v>68</v>
      </c>
      <c r="E69" s="251">
        <v>6616</v>
      </c>
      <c r="F69" s="253">
        <v>41310</v>
      </c>
      <c r="G69" s="224" t="s">
        <v>4046</v>
      </c>
      <c r="H69" s="35" t="s">
        <v>1799</v>
      </c>
      <c r="I69" s="34"/>
      <c r="J69" s="35" t="s">
        <v>1799</v>
      </c>
      <c r="K69" s="34"/>
      <c r="L69" s="34"/>
      <c r="M69" s="35" t="s">
        <v>1799</v>
      </c>
      <c r="N69" s="35"/>
      <c r="O69" s="34"/>
      <c r="P69" s="36"/>
    </row>
    <row r="70" spans="1:16" s="146" customFormat="1" ht="45.75" customHeight="1" x14ac:dyDescent="0.2">
      <c r="A70" s="685" t="s">
        <v>3185</v>
      </c>
      <c r="B70" s="147" t="s">
        <v>67</v>
      </c>
      <c r="C70" s="673" t="s">
        <v>5512</v>
      </c>
      <c r="D70" s="208">
        <v>169.5</v>
      </c>
      <c r="E70" s="251">
        <v>6612</v>
      </c>
      <c r="F70" s="782">
        <v>41306</v>
      </c>
      <c r="G70" s="759" t="s">
        <v>4077</v>
      </c>
      <c r="H70" s="35" t="s">
        <v>1799</v>
      </c>
      <c r="I70" s="34"/>
      <c r="J70" s="35" t="s">
        <v>1799</v>
      </c>
      <c r="K70" s="34"/>
      <c r="L70" s="34"/>
      <c r="M70" s="35" t="s">
        <v>1799</v>
      </c>
      <c r="N70" s="35"/>
      <c r="O70" s="34"/>
      <c r="P70" s="36"/>
    </row>
    <row r="71" spans="1:16" s="146" customFormat="1" ht="45.75" customHeight="1" x14ac:dyDescent="0.2">
      <c r="A71" s="685"/>
      <c r="B71" s="147" t="s">
        <v>442</v>
      </c>
      <c r="C71" s="673"/>
      <c r="D71" s="208">
        <v>120</v>
      </c>
      <c r="E71" s="251">
        <v>6613</v>
      </c>
      <c r="F71" s="782"/>
      <c r="G71" s="759"/>
      <c r="H71" s="35" t="s">
        <v>1799</v>
      </c>
      <c r="I71" s="34"/>
      <c r="J71" s="35" t="s">
        <v>1799</v>
      </c>
      <c r="K71" s="34"/>
      <c r="L71" s="34"/>
      <c r="M71" s="35" t="s">
        <v>1799</v>
      </c>
      <c r="N71" s="35"/>
      <c r="O71" s="34"/>
      <c r="P71" s="36"/>
    </row>
    <row r="72" spans="1:16" s="146" customFormat="1" ht="45.75" customHeight="1" x14ac:dyDescent="0.2">
      <c r="A72" s="140" t="s">
        <v>3186</v>
      </c>
      <c r="B72" s="147" t="s">
        <v>3941</v>
      </c>
      <c r="C72" s="147" t="s">
        <v>5518</v>
      </c>
      <c r="D72" s="208">
        <v>117</v>
      </c>
      <c r="E72" s="251">
        <v>6634</v>
      </c>
      <c r="F72" s="253">
        <v>41325</v>
      </c>
      <c r="G72" s="224" t="s">
        <v>4078</v>
      </c>
      <c r="H72" s="35" t="s">
        <v>1799</v>
      </c>
      <c r="I72" s="34"/>
      <c r="J72" s="35" t="s">
        <v>1799</v>
      </c>
      <c r="K72" s="34"/>
      <c r="L72" s="34"/>
      <c r="M72" s="35" t="s">
        <v>1799</v>
      </c>
      <c r="N72" s="35"/>
      <c r="O72" s="34"/>
      <c r="P72" s="36"/>
    </row>
    <row r="73" spans="1:16" s="146" customFormat="1" ht="45.75" customHeight="1" x14ac:dyDescent="0.2">
      <c r="A73" s="140" t="s">
        <v>3187</v>
      </c>
      <c r="B73" s="147" t="s">
        <v>129</v>
      </c>
      <c r="C73" s="147" t="s">
        <v>5519</v>
      </c>
      <c r="D73" s="208">
        <v>10150</v>
      </c>
      <c r="E73" s="251">
        <v>6638</v>
      </c>
      <c r="F73" s="253">
        <v>41339</v>
      </c>
      <c r="G73" s="224" t="s">
        <v>4079</v>
      </c>
      <c r="H73" s="35" t="s">
        <v>1799</v>
      </c>
      <c r="I73" s="34"/>
      <c r="J73" s="35" t="s">
        <v>1799</v>
      </c>
      <c r="K73" s="34"/>
      <c r="L73" s="34"/>
      <c r="M73" s="35" t="s">
        <v>1799</v>
      </c>
      <c r="N73" s="35"/>
      <c r="O73" s="34"/>
      <c r="P73" s="36"/>
    </row>
    <row r="74" spans="1:16" s="146" customFormat="1" ht="45.75" customHeight="1" x14ac:dyDescent="0.2">
      <c r="A74" s="140" t="s">
        <v>3188</v>
      </c>
      <c r="B74" s="147" t="s">
        <v>574</v>
      </c>
      <c r="C74" s="147" t="s">
        <v>5520</v>
      </c>
      <c r="D74" s="208">
        <v>118</v>
      </c>
      <c r="E74" s="251">
        <v>6633</v>
      </c>
      <c r="F74" s="253">
        <v>41323</v>
      </c>
      <c r="G74" s="224" t="s">
        <v>4080</v>
      </c>
      <c r="H74" s="35" t="s">
        <v>1799</v>
      </c>
      <c r="I74" s="34"/>
      <c r="J74" s="35" t="s">
        <v>1799</v>
      </c>
      <c r="K74" s="34"/>
      <c r="L74" s="34"/>
      <c r="M74" s="35" t="s">
        <v>1799</v>
      </c>
      <c r="N74" s="35"/>
      <c r="O74" s="34"/>
      <c r="P74" s="36"/>
    </row>
    <row r="75" spans="1:16" s="146" customFormat="1" ht="45.75" customHeight="1" x14ac:dyDescent="0.2">
      <c r="A75" s="685" t="s">
        <v>3189</v>
      </c>
      <c r="B75" s="147" t="s">
        <v>733</v>
      </c>
      <c r="C75" s="673" t="s">
        <v>5521</v>
      </c>
      <c r="D75" s="208">
        <v>8974.7999999999993</v>
      </c>
      <c r="E75" s="251">
        <v>6640</v>
      </c>
      <c r="F75" s="253">
        <v>41340</v>
      </c>
      <c r="G75" s="224" t="s">
        <v>4081</v>
      </c>
      <c r="H75" s="35" t="s">
        <v>1799</v>
      </c>
      <c r="I75" s="34"/>
      <c r="J75" s="35" t="s">
        <v>1799</v>
      </c>
      <c r="K75" s="34"/>
      <c r="L75" s="34"/>
      <c r="M75" s="35" t="s">
        <v>1799</v>
      </c>
      <c r="N75" s="35"/>
      <c r="O75" s="34"/>
      <c r="P75" s="36"/>
    </row>
    <row r="76" spans="1:16" s="146" customFormat="1" ht="45.75" customHeight="1" x14ac:dyDescent="0.2">
      <c r="A76" s="685"/>
      <c r="B76" s="147" t="s">
        <v>3942</v>
      </c>
      <c r="C76" s="673"/>
      <c r="D76" s="208">
        <v>159.36000000000001</v>
      </c>
      <c r="E76" s="251">
        <v>6641</v>
      </c>
      <c r="F76" s="253">
        <v>41340</v>
      </c>
      <c r="G76" s="224" t="s">
        <v>4081</v>
      </c>
      <c r="H76" s="35" t="s">
        <v>1799</v>
      </c>
      <c r="I76" s="34"/>
      <c r="J76" s="35" t="s">
        <v>1799</v>
      </c>
      <c r="K76" s="34"/>
      <c r="L76" s="34"/>
      <c r="M76" s="35" t="s">
        <v>1799</v>
      </c>
      <c r="N76" s="35"/>
      <c r="O76" s="34"/>
      <c r="P76" s="36"/>
    </row>
    <row r="77" spans="1:16" s="146" customFormat="1" ht="45.75" customHeight="1" x14ac:dyDescent="0.2">
      <c r="A77" s="685"/>
      <c r="B77" s="147" t="s">
        <v>3943</v>
      </c>
      <c r="C77" s="673"/>
      <c r="D77" s="208">
        <v>81.599999999999994</v>
      </c>
      <c r="E77" s="251">
        <v>6642</v>
      </c>
      <c r="F77" s="253">
        <v>41340</v>
      </c>
      <c r="G77" s="224" t="s">
        <v>4082</v>
      </c>
      <c r="H77" s="35" t="s">
        <v>1799</v>
      </c>
      <c r="I77" s="34"/>
      <c r="J77" s="35" t="s">
        <v>1799</v>
      </c>
      <c r="K77" s="34"/>
      <c r="L77" s="34"/>
      <c r="M77" s="35" t="s">
        <v>1799</v>
      </c>
      <c r="N77" s="35"/>
      <c r="O77" s="34"/>
      <c r="P77" s="36"/>
    </row>
    <row r="78" spans="1:16" s="146" customFormat="1" ht="37.5" customHeight="1" x14ac:dyDescent="0.2">
      <c r="A78" s="685" t="s">
        <v>3190</v>
      </c>
      <c r="B78" s="147" t="s">
        <v>3572</v>
      </c>
      <c r="C78" s="673" t="s">
        <v>5522</v>
      </c>
      <c r="D78" s="208">
        <v>1156.2</v>
      </c>
      <c r="E78" s="251">
        <v>6681</v>
      </c>
      <c r="F78" s="782">
        <v>41348</v>
      </c>
      <c r="G78" s="224" t="s">
        <v>4083</v>
      </c>
      <c r="H78" s="35" t="s">
        <v>1799</v>
      </c>
      <c r="I78" s="34"/>
      <c r="J78" s="35" t="s">
        <v>1799</v>
      </c>
      <c r="K78" s="34"/>
      <c r="L78" s="34"/>
      <c r="M78" s="35" t="s">
        <v>1799</v>
      </c>
      <c r="N78" s="35"/>
      <c r="O78" s="34"/>
      <c r="P78" s="36"/>
    </row>
    <row r="79" spans="1:16" s="146" customFormat="1" ht="37.5" customHeight="1" x14ac:dyDescent="0.2">
      <c r="A79" s="685"/>
      <c r="B79" s="147" t="s">
        <v>3943</v>
      </c>
      <c r="C79" s="673"/>
      <c r="D79" s="208">
        <v>1173</v>
      </c>
      <c r="E79" s="251">
        <v>6682</v>
      </c>
      <c r="F79" s="782"/>
      <c r="G79" s="224" t="s">
        <v>4084</v>
      </c>
      <c r="H79" s="35" t="s">
        <v>1799</v>
      </c>
      <c r="I79" s="34"/>
      <c r="J79" s="35" t="s">
        <v>1799</v>
      </c>
      <c r="K79" s="34"/>
      <c r="L79" s="34"/>
      <c r="M79" s="35" t="s">
        <v>1799</v>
      </c>
      <c r="N79" s="35"/>
      <c r="O79" s="34"/>
      <c r="P79" s="36"/>
    </row>
    <row r="80" spans="1:16" s="146" customFormat="1" ht="37.5" customHeight="1" x14ac:dyDescent="0.2">
      <c r="A80" s="685"/>
      <c r="B80" s="147" t="s">
        <v>733</v>
      </c>
      <c r="C80" s="673"/>
      <c r="D80" s="208">
        <v>2066.13</v>
      </c>
      <c r="E80" s="251">
        <v>6683</v>
      </c>
      <c r="F80" s="782"/>
      <c r="G80" s="224" t="s">
        <v>4085</v>
      </c>
      <c r="H80" s="35" t="s">
        <v>1799</v>
      </c>
      <c r="I80" s="34"/>
      <c r="J80" s="35" t="s">
        <v>1799</v>
      </c>
      <c r="K80" s="34"/>
      <c r="L80" s="34"/>
      <c r="M80" s="35" t="s">
        <v>1799</v>
      </c>
      <c r="N80" s="35"/>
      <c r="O80" s="34"/>
      <c r="P80" s="36"/>
    </row>
    <row r="81" spans="1:16" s="146" customFormat="1" ht="37.5" customHeight="1" x14ac:dyDescent="0.2">
      <c r="A81" s="685" t="s">
        <v>3191</v>
      </c>
      <c r="B81" s="147" t="s">
        <v>1481</v>
      </c>
      <c r="C81" s="673" t="s">
        <v>5523</v>
      </c>
      <c r="D81" s="208">
        <v>615</v>
      </c>
      <c r="E81" s="251">
        <v>6709</v>
      </c>
      <c r="F81" s="782">
        <v>41354</v>
      </c>
      <c r="G81" s="224" t="s">
        <v>4086</v>
      </c>
      <c r="H81" s="35" t="s">
        <v>1799</v>
      </c>
      <c r="I81" s="34"/>
      <c r="J81" s="35" t="s">
        <v>1799</v>
      </c>
      <c r="K81" s="34"/>
      <c r="L81" s="34"/>
      <c r="M81" s="35" t="s">
        <v>1799</v>
      </c>
      <c r="N81" s="35"/>
      <c r="O81" s="34"/>
      <c r="P81" s="36"/>
    </row>
    <row r="82" spans="1:16" s="146" customFormat="1" ht="37.5" customHeight="1" x14ac:dyDescent="0.2">
      <c r="A82" s="685"/>
      <c r="B82" s="147" t="s">
        <v>3944</v>
      </c>
      <c r="C82" s="673"/>
      <c r="D82" s="208">
        <v>4410</v>
      </c>
      <c r="E82" s="251">
        <v>6710</v>
      </c>
      <c r="F82" s="782"/>
      <c r="G82" s="224" t="s">
        <v>4086</v>
      </c>
      <c r="H82" s="35" t="s">
        <v>1799</v>
      </c>
      <c r="I82" s="34"/>
      <c r="J82" s="35" t="s">
        <v>1799</v>
      </c>
      <c r="K82" s="34"/>
      <c r="L82" s="34"/>
      <c r="M82" s="35" t="s">
        <v>1799</v>
      </c>
      <c r="N82" s="35"/>
      <c r="O82" s="34"/>
      <c r="P82" s="36"/>
    </row>
    <row r="83" spans="1:16" s="146" customFormat="1" ht="37.5" customHeight="1" x14ac:dyDescent="0.2">
      <c r="A83" s="685" t="s">
        <v>3192</v>
      </c>
      <c r="B83" s="147" t="s">
        <v>78</v>
      </c>
      <c r="C83" s="673" t="s">
        <v>5524</v>
      </c>
      <c r="D83" s="208">
        <v>2149.4</v>
      </c>
      <c r="E83" s="251">
        <v>6685</v>
      </c>
      <c r="F83" s="782">
        <v>41351</v>
      </c>
      <c r="G83" s="224" t="s">
        <v>4087</v>
      </c>
      <c r="H83" s="35" t="s">
        <v>1799</v>
      </c>
      <c r="I83" s="34"/>
      <c r="J83" s="35" t="s">
        <v>1799</v>
      </c>
      <c r="K83" s="34"/>
      <c r="L83" s="34"/>
      <c r="M83" s="35" t="s">
        <v>1799</v>
      </c>
      <c r="N83" s="35"/>
      <c r="O83" s="34"/>
      <c r="P83" s="36"/>
    </row>
    <row r="84" spans="1:16" s="146" customFormat="1" ht="37.5" customHeight="1" x14ac:dyDescent="0.2">
      <c r="A84" s="685"/>
      <c r="B84" s="147" t="s">
        <v>3</v>
      </c>
      <c r="C84" s="673"/>
      <c r="D84" s="208">
        <f>498.06+964.35+132.24+840.7</f>
        <v>2435.3500000000004</v>
      </c>
      <c r="E84" s="251">
        <v>6686</v>
      </c>
      <c r="F84" s="782"/>
      <c r="G84" s="224" t="s">
        <v>4087</v>
      </c>
      <c r="H84" s="35" t="s">
        <v>1799</v>
      </c>
      <c r="I84" s="34"/>
      <c r="J84" s="35" t="s">
        <v>1799</v>
      </c>
      <c r="K84" s="34"/>
      <c r="L84" s="34"/>
      <c r="M84" s="35" t="s">
        <v>1799</v>
      </c>
      <c r="N84" s="35"/>
      <c r="O84" s="34"/>
      <c r="P84" s="36"/>
    </row>
    <row r="85" spans="1:16" s="146" customFormat="1" ht="37.5" customHeight="1" x14ac:dyDescent="0.2">
      <c r="A85" s="685"/>
      <c r="B85" s="147" t="s">
        <v>2</v>
      </c>
      <c r="C85" s="673"/>
      <c r="D85" s="208">
        <v>570</v>
      </c>
      <c r="E85" s="251">
        <v>6687</v>
      </c>
      <c r="F85" s="782"/>
      <c r="G85" s="224" t="s">
        <v>4087</v>
      </c>
      <c r="H85" s="35" t="s">
        <v>1799</v>
      </c>
      <c r="I85" s="34"/>
      <c r="J85" s="35" t="s">
        <v>1799</v>
      </c>
      <c r="K85" s="34"/>
      <c r="L85" s="34"/>
      <c r="M85" s="35" t="s">
        <v>1799</v>
      </c>
      <c r="N85" s="35"/>
      <c r="O85" s="34"/>
      <c r="P85" s="36"/>
    </row>
    <row r="86" spans="1:16" s="146" customFormat="1" ht="37.5" customHeight="1" x14ac:dyDescent="0.2">
      <c r="A86" s="685"/>
      <c r="B86" s="147" t="s">
        <v>75</v>
      </c>
      <c r="C86" s="673"/>
      <c r="D86" s="208">
        <v>12668.34</v>
      </c>
      <c r="E86" s="251">
        <v>6688</v>
      </c>
      <c r="F86" s="782"/>
      <c r="G86" s="224" t="s">
        <v>4088</v>
      </c>
      <c r="H86" s="35" t="s">
        <v>1799</v>
      </c>
      <c r="I86" s="34"/>
      <c r="J86" s="35" t="s">
        <v>1799</v>
      </c>
      <c r="K86" s="34"/>
      <c r="L86" s="34"/>
      <c r="M86" s="35" t="s">
        <v>1799</v>
      </c>
      <c r="N86" s="35"/>
      <c r="O86" s="34"/>
      <c r="P86" s="36"/>
    </row>
    <row r="87" spans="1:16" s="146" customFormat="1" ht="37.5" customHeight="1" x14ac:dyDescent="0.2">
      <c r="A87" s="140" t="s">
        <v>3193</v>
      </c>
      <c r="B87" s="147" t="s">
        <v>3945</v>
      </c>
      <c r="C87" s="147" t="s">
        <v>4933</v>
      </c>
      <c r="D87" s="208">
        <v>10476</v>
      </c>
      <c r="E87" s="251">
        <v>6637</v>
      </c>
      <c r="F87" s="253">
        <v>41339</v>
      </c>
      <c r="G87" s="224" t="s">
        <v>4089</v>
      </c>
      <c r="H87" s="35" t="s">
        <v>1799</v>
      </c>
      <c r="I87" s="34"/>
      <c r="J87" s="35" t="s">
        <v>1799</v>
      </c>
      <c r="K87" s="34"/>
      <c r="L87" s="34"/>
      <c r="M87" s="35" t="s">
        <v>1799</v>
      </c>
      <c r="N87" s="35"/>
      <c r="O87" s="34"/>
      <c r="P87" s="36"/>
    </row>
    <row r="88" spans="1:16" s="146" customFormat="1" ht="37.5" customHeight="1" x14ac:dyDescent="0.2">
      <c r="A88" s="140" t="s">
        <v>3194</v>
      </c>
      <c r="B88" s="147" t="s">
        <v>3933</v>
      </c>
      <c r="C88" s="147" t="s">
        <v>5525</v>
      </c>
      <c r="D88" s="208">
        <v>204</v>
      </c>
      <c r="E88" s="251">
        <v>6643</v>
      </c>
      <c r="F88" s="253">
        <v>41344</v>
      </c>
      <c r="G88" s="224" t="s">
        <v>4090</v>
      </c>
      <c r="H88" s="35" t="s">
        <v>1799</v>
      </c>
      <c r="I88" s="34"/>
      <c r="J88" s="35" t="s">
        <v>1799</v>
      </c>
      <c r="K88" s="34"/>
      <c r="L88" s="34"/>
      <c r="M88" s="35" t="s">
        <v>1799</v>
      </c>
      <c r="N88" s="35"/>
      <c r="O88" s="34"/>
      <c r="P88" s="36"/>
    </row>
    <row r="89" spans="1:16" s="146" customFormat="1" ht="37.5" customHeight="1" x14ac:dyDescent="0.2">
      <c r="A89" s="140" t="s">
        <v>3195</v>
      </c>
      <c r="B89" s="147" t="s">
        <v>1187</v>
      </c>
      <c r="C89" s="147" t="s">
        <v>5526</v>
      </c>
      <c r="D89" s="208">
        <v>4380</v>
      </c>
      <c r="E89" s="251">
        <v>6639</v>
      </c>
      <c r="F89" s="253">
        <v>41339</v>
      </c>
      <c r="G89" s="224" t="s">
        <v>4089</v>
      </c>
      <c r="H89" s="35" t="s">
        <v>1799</v>
      </c>
      <c r="I89" s="34"/>
      <c r="J89" s="35" t="s">
        <v>1799</v>
      </c>
      <c r="K89" s="34"/>
      <c r="L89" s="34"/>
      <c r="M89" s="35" t="s">
        <v>1799</v>
      </c>
      <c r="N89" s="35"/>
      <c r="O89" s="34"/>
      <c r="P89" s="36"/>
    </row>
    <row r="90" spans="1:16" s="146" customFormat="1" ht="37.5" customHeight="1" x14ac:dyDescent="0.2">
      <c r="A90" s="685" t="s">
        <v>3196</v>
      </c>
      <c r="B90" s="147" t="s">
        <v>3946</v>
      </c>
      <c r="C90" s="673" t="s">
        <v>5527</v>
      </c>
      <c r="D90" s="208">
        <v>90</v>
      </c>
      <c r="E90" s="251">
        <v>6700</v>
      </c>
      <c r="F90" s="782">
        <v>41354</v>
      </c>
      <c r="G90" s="224" t="s">
        <v>4091</v>
      </c>
      <c r="H90" s="35" t="s">
        <v>1799</v>
      </c>
      <c r="I90" s="34"/>
      <c r="J90" s="35" t="s">
        <v>1799</v>
      </c>
      <c r="K90" s="34"/>
      <c r="L90" s="34"/>
      <c r="M90" s="35" t="s">
        <v>1799</v>
      </c>
      <c r="N90" s="35"/>
      <c r="O90" s="34"/>
      <c r="P90" s="36"/>
    </row>
    <row r="91" spans="1:16" s="146" customFormat="1" ht="37.5" customHeight="1" x14ac:dyDescent="0.2">
      <c r="A91" s="685"/>
      <c r="B91" s="147" t="s">
        <v>3947</v>
      </c>
      <c r="C91" s="673"/>
      <c r="D91" s="208">
        <v>62.15</v>
      </c>
      <c r="E91" s="251">
        <v>6701</v>
      </c>
      <c r="F91" s="782"/>
      <c r="G91" s="224" t="s">
        <v>4091</v>
      </c>
      <c r="H91" s="35" t="s">
        <v>1799</v>
      </c>
      <c r="I91" s="34"/>
      <c r="J91" s="35" t="s">
        <v>1799</v>
      </c>
      <c r="K91" s="34"/>
      <c r="L91" s="34"/>
      <c r="M91" s="35" t="s">
        <v>1799</v>
      </c>
      <c r="N91" s="35"/>
      <c r="O91" s="34"/>
      <c r="P91" s="36"/>
    </row>
    <row r="92" spans="1:16" s="146" customFormat="1" ht="37.5" customHeight="1" x14ac:dyDescent="0.2">
      <c r="A92" s="140" t="s">
        <v>3197</v>
      </c>
      <c r="B92" s="147" t="s">
        <v>67</v>
      </c>
      <c r="C92" s="147" t="s">
        <v>5528</v>
      </c>
      <c r="D92" s="208">
        <v>203.4</v>
      </c>
      <c r="E92" s="251">
        <v>6636</v>
      </c>
      <c r="F92" s="253">
        <v>41334</v>
      </c>
      <c r="G92" s="224" t="s">
        <v>4092</v>
      </c>
      <c r="H92" s="35" t="s">
        <v>1799</v>
      </c>
      <c r="I92" s="34"/>
      <c r="J92" s="35" t="s">
        <v>1799</v>
      </c>
      <c r="K92" s="34"/>
      <c r="L92" s="34"/>
      <c r="M92" s="35" t="s">
        <v>1799</v>
      </c>
      <c r="N92" s="35"/>
      <c r="O92" s="34"/>
      <c r="P92" s="36"/>
    </row>
    <row r="93" spans="1:16" s="146" customFormat="1" ht="37.5" customHeight="1" x14ac:dyDescent="0.2">
      <c r="A93" s="685" t="s">
        <v>3198</v>
      </c>
      <c r="B93" s="147" t="s">
        <v>1187</v>
      </c>
      <c r="C93" s="673" t="s">
        <v>5529</v>
      </c>
      <c r="D93" s="208">
        <v>526</v>
      </c>
      <c r="E93" s="251">
        <v>6702</v>
      </c>
      <c r="F93" s="782">
        <v>41354</v>
      </c>
      <c r="G93" s="224" t="s">
        <v>4093</v>
      </c>
      <c r="H93" s="35" t="s">
        <v>1799</v>
      </c>
      <c r="I93" s="34"/>
      <c r="J93" s="35" t="s">
        <v>1799</v>
      </c>
      <c r="K93" s="34"/>
      <c r="L93" s="34"/>
      <c r="M93" s="35" t="s">
        <v>1799</v>
      </c>
      <c r="N93" s="35"/>
      <c r="O93" s="34"/>
      <c r="P93" s="36"/>
    </row>
    <row r="94" spans="1:16" s="146" customFormat="1" ht="37.5" customHeight="1" x14ac:dyDescent="0.2">
      <c r="A94" s="685"/>
      <c r="B94" s="147" t="s">
        <v>3569</v>
      </c>
      <c r="C94" s="673"/>
      <c r="D94" s="208">
        <f>1400+1150</f>
        <v>2550</v>
      </c>
      <c r="E94" s="251">
        <v>6703</v>
      </c>
      <c r="F94" s="782"/>
      <c r="G94" s="224" t="s">
        <v>4094</v>
      </c>
      <c r="H94" s="35" t="s">
        <v>1799</v>
      </c>
      <c r="I94" s="34"/>
      <c r="J94" s="35" t="s">
        <v>1799</v>
      </c>
      <c r="K94" s="34"/>
      <c r="L94" s="34"/>
      <c r="M94" s="35" t="s">
        <v>1799</v>
      </c>
      <c r="N94" s="35"/>
      <c r="O94" s="34"/>
      <c r="P94" s="36"/>
    </row>
    <row r="95" spans="1:16" s="146" customFormat="1" ht="37.5" customHeight="1" x14ac:dyDescent="0.2">
      <c r="A95" s="685"/>
      <c r="B95" s="147" t="s">
        <v>302</v>
      </c>
      <c r="C95" s="673"/>
      <c r="D95" s="208">
        <v>2222.87</v>
      </c>
      <c r="E95" s="251">
        <v>6704</v>
      </c>
      <c r="F95" s="782"/>
      <c r="G95" s="224" t="s">
        <v>4095</v>
      </c>
      <c r="H95" s="35" t="s">
        <v>1799</v>
      </c>
      <c r="I95" s="34"/>
      <c r="J95" s="35" t="s">
        <v>1799</v>
      </c>
      <c r="K95" s="34"/>
      <c r="L95" s="34"/>
      <c r="M95" s="35" t="s">
        <v>1799</v>
      </c>
      <c r="N95" s="35"/>
      <c r="O95" s="34"/>
      <c r="P95" s="36"/>
    </row>
    <row r="96" spans="1:16" s="146" customFormat="1" ht="45.75" customHeight="1" x14ac:dyDescent="0.2">
      <c r="A96" s="685" t="s">
        <v>3199</v>
      </c>
      <c r="B96" s="147" t="s">
        <v>3664</v>
      </c>
      <c r="C96" s="673" t="s">
        <v>5530</v>
      </c>
      <c r="D96" s="208">
        <v>2279.33</v>
      </c>
      <c r="E96" s="251">
        <v>6739</v>
      </c>
      <c r="F96" s="253">
        <v>41394</v>
      </c>
      <c r="G96" s="224" t="s">
        <v>4096</v>
      </c>
      <c r="H96" s="35" t="s">
        <v>1799</v>
      </c>
      <c r="I96" s="34"/>
      <c r="J96" s="35" t="s">
        <v>1799</v>
      </c>
      <c r="K96" s="34"/>
      <c r="L96" s="34"/>
      <c r="M96" s="35" t="s">
        <v>1799</v>
      </c>
      <c r="N96" s="35"/>
      <c r="O96" s="34"/>
      <c r="P96" s="36"/>
    </row>
    <row r="97" spans="1:16" s="146" customFormat="1" ht="66" customHeight="1" x14ac:dyDescent="0.2">
      <c r="A97" s="685"/>
      <c r="B97" s="147" t="s">
        <v>3948</v>
      </c>
      <c r="C97" s="673"/>
      <c r="D97" s="208">
        <v>6605.3</v>
      </c>
      <c r="E97" s="251" t="s">
        <v>4097</v>
      </c>
      <c r="F97" s="253">
        <v>41411</v>
      </c>
      <c r="G97" s="224" t="s">
        <v>4098</v>
      </c>
      <c r="H97" s="35" t="s">
        <v>1799</v>
      </c>
      <c r="I97" s="34"/>
      <c r="J97" s="35" t="s">
        <v>1799</v>
      </c>
      <c r="K97" s="34"/>
      <c r="L97" s="34"/>
      <c r="M97" s="35" t="s">
        <v>1799</v>
      </c>
      <c r="N97" s="35"/>
      <c r="O97" s="34"/>
      <c r="P97" s="36"/>
    </row>
    <row r="98" spans="1:16" s="146" customFormat="1" ht="66" customHeight="1" x14ac:dyDescent="0.2">
      <c r="A98" s="685"/>
      <c r="B98" s="147" t="s">
        <v>145</v>
      </c>
      <c r="C98" s="673"/>
      <c r="D98" s="208">
        <v>5036.8500000000004</v>
      </c>
      <c r="E98" s="251" t="s">
        <v>4099</v>
      </c>
      <c r="F98" s="253">
        <v>41411</v>
      </c>
      <c r="G98" s="224" t="s">
        <v>4100</v>
      </c>
      <c r="H98" s="35" t="s">
        <v>1799</v>
      </c>
      <c r="I98" s="34"/>
      <c r="J98" s="35" t="s">
        <v>1799</v>
      </c>
      <c r="K98" s="34"/>
      <c r="L98" s="34"/>
      <c r="M98" s="35" t="s">
        <v>1799</v>
      </c>
      <c r="N98" s="35"/>
      <c r="O98" s="34"/>
      <c r="P98" s="36"/>
    </row>
    <row r="99" spans="1:16" s="146" customFormat="1" ht="45.75" customHeight="1" x14ac:dyDescent="0.2">
      <c r="A99" s="685"/>
      <c r="B99" s="147" t="s">
        <v>5</v>
      </c>
      <c r="C99" s="673"/>
      <c r="D99" s="208">
        <v>956.26</v>
      </c>
      <c r="E99" s="251">
        <v>6740</v>
      </c>
      <c r="F99" s="253">
        <v>41394</v>
      </c>
      <c r="G99" s="224" t="s">
        <v>4101</v>
      </c>
      <c r="H99" s="35" t="s">
        <v>1799</v>
      </c>
      <c r="I99" s="34"/>
      <c r="J99" s="35" t="s">
        <v>1799</v>
      </c>
      <c r="K99" s="34"/>
      <c r="L99" s="34"/>
      <c r="M99" s="35" t="s">
        <v>1799</v>
      </c>
      <c r="N99" s="35"/>
      <c r="O99" s="34"/>
      <c r="P99" s="36"/>
    </row>
    <row r="100" spans="1:16" s="146" customFormat="1" ht="52.5" customHeight="1" x14ac:dyDescent="0.2">
      <c r="A100" s="140" t="s">
        <v>3200</v>
      </c>
      <c r="B100" s="147" t="s">
        <v>3949</v>
      </c>
      <c r="C100" s="147" t="s">
        <v>5531</v>
      </c>
      <c r="D100" s="208">
        <v>307.31</v>
      </c>
      <c r="E100" s="251">
        <v>6680</v>
      </c>
      <c r="F100" s="253">
        <v>41347</v>
      </c>
      <c r="G100" s="224" t="s">
        <v>4102</v>
      </c>
      <c r="H100" s="35" t="s">
        <v>1799</v>
      </c>
      <c r="I100" s="34"/>
      <c r="J100" s="35" t="s">
        <v>1799</v>
      </c>
      <c r="K100" s="34"/>
      <c r="L100" s="34"/>
      <c r="M100" s="35" t="s">
        <v>1799</v>
      </c>
      <c r="N100" s="35"/>
      <c r="O100" s="34"/>
      <c r="P100" s="36"/>
    </row>
    <row r="101" spans="1:16" s="146" customFormat="1" ht="52.5" customHeight="1" x14ac:dyDescent="0.2">
      <c r="A101" s="685" t="s">
        <v>3201</v>
      </c>
      <c r="B101" s="147" t="s">
        <v>3629</v>
      </c>
      <c r="C101" s="673" t="s">
        <v>5532</v>
      </c>
      <c r="D101" s="208">
        <v>506.4</v>
      </c>
      <c r="E101" s="251">
        <v>6692</v>
      </c>
      <c r="F101" s="782">
        <v>41354</v>
      </c>
      <c r="G101" s="224" t="s">
        <v>4103</v>
      </c>
      <c r="H101" s="35" t="s">
        <v>1799</v>
      </c>
      <c r="I101" s="34"/>
      <c r="J101" s="35" t="s">
        <v>1799</v>
      </c>
      <c r="K101" s="34"/>
      <c r="L101" s="34"/>
      <c r="M101" s="35" t="s">
        <v>1799</v>
      </c>
      <c r="N101" s="35"/>
      <c r="O101" s="34"/>
      <c r="P101" s="36"/>
    </row>
    <row r="102" spans="1:16" s="146" customFormat="1" ht="52.5" customHeight="1" x14ac:dyDescent="0.2">
      <c r="A102" s="685"/>
      <c r="B102" s="147" t="s">
        <v>3950</v>
      </c>
      <c r="C102" s="673"/>
      <c r="D102" s="208">
        <v>379.6</v>
      </c>
      <c r="E102" s="251">
        <v>6693</v>
      </c>
      <c r="F102" s="782"/>
      <c r="G102" s="224" t="s">
        <v>4104</v>
      </c>
      <c r="H102" s="35" t="s">
        <v>1799</v>
      </c>
      <c r="I102" s="34"/>
      <c r="J102" s="35" t="s">
        <v>1799</v>
      </c>
      <c r="K102" s="34"/>
      <c r="L102" s="34"/>
      <c r="M102" s="35" t="s">
        <v>1799</v>
      </c>
      <c r="N102" s="35"/>
      <c r="O102" s="34"/>
      <c r="P102" s="36"/>
    </row>
    <row r="103" spans="1:16" s="146" customFormat="1" ht="52.5" customHeight="1" x14ac:dyDescent="0.2">
      <c r="A103" s="685"/>
      <c r="B103" s="147" t="s">
        <v>3630</v>
      </c>
      <c r="C103" s="673"/>
      <c r="D103" s="208">
        <v>379.6</v>
      </c>
      <c r="E103" s="251">
        <v>6694</v>
      </c>
      <c r="F103" s="782"/>
      <c r="G103" s="224" t="s">
        <v>4105</v>
      </c>
      <c r="H103" s="35" t="s">
        <v>1799</v>
      </c>
      <c r="I103" s="34"/>
      <c r="J103" s="35" t="s">
        <v>1799</v>
      </c>
      <c r="K103" s="34"/>
      <c r="L103" s="34"/>
      <c r="M103" s="35" t="s">
        <v>1799</v>
      </c>
      <c r="N103" s="35"/>
      <c r="O103" s="34"/>
      <c r="P103" s="36"/>
    </row>
    <row r="104" spans="1:16" s="146" customFormat="1" ht="52.5" customHeight="1" x14ac:dyDescent="0.2">
      <c r="A104" s="685"/>
      <c r="B104" s="147" t="s">
        <v>738</v>
      </c>
      <c r="C104" s="673"/>
      <c r="D104" s="208">
        <v>260</v>
      </c>
      <c r="E104" s="251">
        <v>6695</v>
      </c>
      <c r="F104" s="782"/>
      <c r="G104" s="224" t="s">
        <v>4106</v>
      </c>
      <c r="H104" s="35" t="s">
        <v>1799</v>
      </c>
      <c r="I104" s="34"/>
      <c r="J104" s="35" t="s">
        <v>1799</v>
      </c>
      <c r="K104" s="34"/>
      <c r="L104" s="34"/>
      <c r="M104" s="35" t="s">
        <v>1799</v>
      </c>
      <c r="N104" s="35"/>
      <c r="O104" s="34"/>
      <c r="P104" s="36"/>
    </row>
    <row r="105" spans="1:16" s="146" customFormat="1" ht="52.5" customHeight="1" x14ac:dyDescent="0.2">
      <c r="A105" s="685"/>
      <c r="B105" s="147" t="s">
        <v>3631</v>
      </c>
      <c r="C105" s="673"/>
      <c r="D105" s="208">
        <v>47.5</v>
      </c>
      <c r="E105" s="251">
        <v>6696</v>
      </c>
      <c r="F105" s="782"/>
      <c r="G105" s="224" t="s">
        <v>4107</v>
      </c>
      <c r="H105" s="35" t="s">
        <v>1799</v>
      </c>
      <c r="I105" s="34"/>
      <c r="J105" s="35" t="s">
        <v>1799</v>
      </c>
      <c r="K105" s="34"/>
      <c r="L105" s="34"/>
      <c r="M105" s="35" t="s">
        <v>1799</v>
      </c>
      <c r="N105" s="35"/>
      <c r="O105" s="34"/>
      <c r="P105" s="36"/>
    </row>
    <row r="106" spans="1:16" s="146" customFormat="1" ht="52.5" customHeight="1" x14ac:dyDescent="0.2">
      <c r="A106" s="685"/>
      <c r="B106" s="147" t="s">
        <v>3951</v>
      </c>
      <c r="C106" s="673"/>
      <c r="D106" s="208">
        <v>158.19999999999999</v>
      </c>
      <c r="E106" s="251">
        <v>6706</v>
      </c>
      <c r="F106" s="782"/>
      <c r="G106" s="224" t="s">
        <v>4108</v>
      </c>
      <c r="H106" s="35" t="s">
        <v>1799</v>
      </c>
      <c r="I106" s="34"/>
      <c r="J106" s="35" t="s">
        <v>1799</v>
      </c>
      <c r="K106" s="34"/>
      <c r="L106" s="34"/>
      <c r="M106" s="35" t="s">
        <v>1799</v>
      </c>
      <c r="N106" s="35"/>
      <c r="O106" s="34"/>
      <c r="P106" s="36"/>
    </row>
    <row r="107" spans="1:16" s="146" customFormat="1" ht="52.5" customHeight="1" x14ac:dyDescent="0.2">
      <c r="A107" s="685"/>
      <c r="B107" s="147" t="s">
        <v>3952</v>
      </c>
      <c r="C107" s="673"/>
      <c r="D107" s="208">
        <v>226</v>
      </c>
      <c r="E107" s="251">
        <v>6707</v>
      </c>
      <c r="F107" s="782"/>
      <c r="G107" s="224" t="s">
        <v>4109</v>
      </c>
      <c r="H107" s="35" t="s">
        <v>1799</v>
      </c>
      <c r="I107" s="34"/>
      <c r="J107" s="35" t="s">
        <v>1799</v>
      </c>
      <c r="K107" s="34"/>
      <c r="L107" s="34"/>
      <c r="M107" s="35" t="s">
        <v>1799</v>
      </c>
      <c r="N107" s="35"/>
      <c r="O107" s="34"/>
      <c r="P107" s="36"/>
    </row>
    <row r="108" spans="1:16" s="146" customFormat="1" ht="52.5" customHeight="1" x14ac:dyDescent="0.2">
      <c r="A108" s="685"/>
      <c r="B108" s="147" t="s">
        <v>3953</v>
      </c>
      <c r="C108" s="673"/>
      <c r="D108" s="208">
        <v>120</v>
      </c>
      <c r="E108" s="251">
        <v>6699</v>
      </c>
      <c r="F108" s="782"/>
      <c r="G108" s="224" t="s">
        <v>4110</v>
      </c>
      <c r="H108" s="35" t="s">
        <v>1799</v>
      </c>
      <c r="I108" s="34"/>
      <c r="J108" s="35" t="s">
        <v>1799</v>
      </c>
      <c r="K108" s="34"/>
      <c r="L108" s="34"/>
      <c r="M108" s="35" t="s">
        <v>1799</v>
      </c>
      <c r="N108" s="35"/>
      <c r="O108" s="34"/>
      <c r="P108" s="36"/>
    </row>
    <row r="109" spans="1:16" s="146" customFormat="1" ht="50.25" customHeight="1" x14ac:dyDescent="0.2">
      <c r="A109" s="140" t="s">
        <v>3202</v>
      </c>
      <c r="B109" s="147" t="s">
        <v>3954</v>
      </c>
      <c r="C109" s="147" t="s">
        <v>5533</v>
      </c>
      <c r="D109" s="208">
        <v>720</v>
      </c>
      <c r="E109" s="251">
        <v>6677</v>
      </c>
      <c r="F109" s="253">
        <v>41345</v>
      </c>
      <c r="G109" s="224" t="s">
        <v>4111</v>
      </c>
      <c r="H109" s="35" t="s">
        <v>1799</v>
      </c>
      <c r="I109" s="34"/>
      <c r="J109" s="35" t="s">
        <v>1799</v>
      </c>
      <c r="K109" s="34"/>
      <c r="L109" s="34"/>
      <c r="M109" s="35" t="s">
        <v>1799</v>
      </c>
      <c r="N109" s="35"/>
      <c r="O109" s="34"/>
      <c r="P109" s="36"/>
    </row>
    <row r="110" spans="1:16" s="146" customFormat="1" ht="50.25" customHeight="1" x14ac:dyDescent="0.2">
      <c r="A110" s="685" t="s">
        <v>3203</v>
      </c>
      <c r="B110" s="147" t="s">
        <v>67</v>
      </c>
      <c r="C110" s="673" t="s">
        <v>5534</v>
      </c>
      <c r="D110" s="208">
        <v>740.38</v>
      </c>
      <c r="E110" s="251">
        <v>6678</v>
      </c>
      <c r="F110" s="782">
        <v>41345</v>
      </c>
      <c r="G110" s="224" t="s">
        <v>4112</v>
      </c>
      <c r="H110" s="35" t="s">
        <v>1799</v>
      </c>
      <c r="I110" s="34"/>
      <c r="J110" s="35" t="s">
        <v>1799</v>
      </c>
      <c r="K110" s="34"/>
      <c r="L110" s="34"/>
      <c r="M110" s="35" t="s">
        <v>1799</v>
      </c>
      <c r="N110" s="35"/>
      <c r="O110" s="34"/>
      <c r="P110" s="36"/>
    </row>
    <row r="111" spans="1:16" s="146" customFormat="1" ht="50.25" customHeight="1" x14ac:dyDescent="0.2">
      <c r="A111" s="685"/>
      <c r="B111" s="147" t="s">
        <v>1111</v>
      </c>
      <c r="C111" s="673"/>
      <c r="D111" s="208">
        <v>678.69</v>
      </c>
      <c r="E111" s="251">
        <v>6679</v>
      </c>
      <c r="F111" s="782"/>
      <c r="G111" s="224" t="s">
        <v>4112</v>
      </c>
      <c r="H111" s="35" t="s">
        <v>1799</v>
      </c>
      <c r="I111" s="34"/>
      <c r="J111" s="35" t="s">
        <v>1799</v>
      </c>
      <c r="K111" s="34"/>
      <c r="L111" s="34"/>
      <c r="M111" s="35" t="s">
        <v>1799</v>
      </c>
      <c r="N111" s="35"/>
      <c r="O111" s="34"/>
      <c r="P111" s="36"/>
    </row>
    <row r="112" spans="1:16" s="146" customFormat="1" ht="50.25" customHeight="1" x14ac:dyDescent="0.2">
      <c r="A112" s="140" t="s">
        <v>3204</v>
      </c>
      <c r="B112" s="147" t="s">
        <v>3955</v>
      </c>
      <c r="C112" s="147" t="s">
        <v>5535</v>
      </c>
      <c r="D112" s="208">
        <v>3190.7</v>
      </c>
      <c r="E112" s="251">
        <v>6708</v>
      </c>
      <c r="F112" s="253">
        <v>41354</v>
      </c>
      <c r="G112" s="224" t="s">
        <v>4113</v>
      </c>
      <c r="H112" s="35" t="s">
        <v>1799</v>
      </c>
      <c r="I112" s="34"/>
      <c r="J112" s="35" t="s">
        <v>1799</v>
      </c>
      <c r="K112" s="34"/>
      <c r="L112" s="34"/>
      <c r="M112" s="35" t="s">
        <v>1799</v>
      </c>
      <c r="N112" s="35"/>
      <c r="O112" s="34"/>
      <c r="P112" s="36"/>
    </row>
    <row r="113" spans="1:16" s="146" customFormat="1" ht="50.25" customHeight="1" x14ac:dyDescent="0.2">
      <c r="A113" s="685" t="s">
        <v>3205</v>
      </c>
      <c r="B113" s="147" t="s">
        <v>164</v>
      </c>
      <c r="C113" s="673" t="s">
        <v>4455</v>
      </c>
      <c r="D113" s="208">
        <v>3596.32</v>
      </c>
      <c r="E113" s="251">
        <v>6736</v>
      </c>
      <c r="F113" s="253">
        <v>41394</v>
      </c>
      <c r="G113" s="224" t="s">
        <v>4114</v>
      </c>
      <c r="H113" s="35" t="s">
        <v>1799</v>
      </c>
      <c r="I113" s="34"/>
      <c r="J113" s="35" t="s">
        <v>1799</v>
      </c>
      <c r="K113" s="34"/>
      <c r="L113" s="34"/>
      <c r="M113" s="35" t="s">
        <v>1799</v>
      </c>
      <c r="N113" s="35"/>
      <c r="O113" s="34"/>
      <c r="P113" s="36"/>
    </row>
    <row r="114" spans="1:16" s="146" customFormat="1" ht="50.25" customHeight="1" x14ac:dyDescent="0.2">
      <c r="A114" s="685"/>
      <c r="B114" s="147" t="s">
        <v>788</v>
      </c>
      <c r="C114" s="673"/>
      <c r="D114" s="208">
        <v>1073.08</v>
      </c>
      <c r="E114" s="251">
        <v>6737</v>
      </c>
      <c r="F114" s="253">
        <v>41394</v>
      </c>
      <c r="G114" s="224" t="s">
        <v>4115</v>
      </c>
      <c r="H114" s="35" t="s">
        <v>1799</v>
      </c>
      <c r="I114" s="34"/>
      <c r="J114" s="35" t="s">
        <v>1799</v>
      </c>
      <c r="K114" s="34"/>
      <c r="L114" s="34"/>
      <c r="M114" s="35" t="s">
        <v>1799</v>
      </c>
      <c r="N114" s="35"/>
      <c r="O114" s="34"/>
      <c r="P114" s="36"/>
    </row>
    <row r="115" spans="1:16" s="146" customFormat="1" ht="50.25" customHeight="1" x14ac:dyDescent="0.2">
      <c r="A115" s="685"/>
      <c r="B115" s="147" t="s">
        <v>3956</v>
      </c>
      <c r="C115" s="673"/>
      <c r="D115" s="208">
        <v>938.2</v>
      </c>
      <c r="E115" s="251">
        <v>6738</v>
      </c>
      <c r="F115" s="253">
        <v>41394</v>
      </c>
      <c r="G115" s="224" t="s">
        <v>4116</v>
      </c>
      <c r="H115" s="35" t="s">
        <v>1799</v>
      </c>
      <c r="I115" s="34"/>
      <c r="J115" s="35" t="s">
        <v>1799</v>
      </c>
      <c r="K115" s="34"/>
      <c r="L115" s="34"/>
      <c r="M115" s="35" t="s">
        <v>1799</v>
      </c>
      <c r="N115" s="35"/>
      <c r="O115" s="34"/>
      <c r="P115" s="36"/>
    </row>
    <row r="116" spans="1:16" s="146" customFormat="1" ht="50.25" customHeight="1" x14ac:dyDescent="0.2">
      <c r="A116" s="685" t="s">
        <v>3206</v>
      </c>
      <c r="B116" s="147" t="s">
        <v>172</v>
      </c>
      <c r="C116" s="673" t="s">
        <v>5536</v>
      </c>
      <c r="D116" s="208">
        <v>19018.25</v>
      </c>
      <c r="E116" s="251" t="s">
        <v>4117</v>
      </c>
      <c r="F116" s="253">
        <v>41422</v>
      </c>
      <c r="G116" s="224" t="s">
        <v>4118</v>
      </c>
      <c r="H116" s="35" t="s">
        <v>1799</v>
      </c>
      <c r="I116" s="35"/>
      <c r="J116" s="35" t="s">
        <v>1799</v>
      </c>
      <c r="K116" s="34"/>
      <c r="L116" s="34"/>
      <c r="M116" s="35" t="s">
        <v>1799</v>
      </c>
      <c r="N116" s="35"/>
      <c r="O116" s="34"/>
      <c r="P116" s="36"/>
    </row>
    <row r="117" spans="1:16" s="146" customFormat="1" ht="50.25" customHeight="1" x14ac:dyDescent="0.2">
      <c r="A117" s="685"/>
      <c r="B117" s="147" t="s">
        <v>174</v>
      </c>
      <c r="C117" s="673"/>
      <c r="D117" s="208">
        <v>823</v>
      </c>
      <c r="E117" s="251">
        <v>6763</v>
      </c>
      <c r="F117" s="253">
        <v>41415</v>
      </c>
      <c r="G117" s="224" t="s">
        <v>4119</v>
      </c>
      <c r="H117" s="35" t="s">
        <v>1799</v>
      </c>
      <c r="I117" s="34"/>
      <c r="J117" s="35" t="s">
        <v>1799</v>
      </c>
      <c r="K117" s="34"/>
      <c r="L117" s="34"/>
      <c r="M117" s="35" t="s">
        <v>1799</v>
      </c>
      <c r="N117" s="35"/>
      <c r="O117" s="34"/>
      <c r="P117" s="36"/>
    </row>
    <row r="118" spans="1:16" s="146" customFormat="1" ht="50.25" customHeight="1" x14ac:dyDescent="0.2">
      <c r="A118" s="685"/>
      <c r="B118" s="147" t="s">
        <v>168</v>
      </c>
      <c r="C118" s="673"/>
      <c r="D118" s="208">
        <v>17557.5</v>
      </c>
      <c r="E118" s="251" t="s">
        <v>4120</v>
      </c>
      <c r="F118" s="253">
        <v>41422</v>
      </c>
      <c r="G118" s="224" t="s">
        <v>4121</v>
      </c>
      <c r="H118" s="35" t="s">
        <v>1799</v>
      </c>
      <c r="I118" s="34"/>
      <c r="J118" s="35" t="s">
        <v>1799</v>
      </c>
      <c r="K118" s="34"/>
      <c r="L118" s="34"/>
      <c r="M118" s="35" t="s">
        <v>1799</v>
      </c>
      <c r="N118" s="35"/>
      <c r="O118" s="34"/>
      <c r="P118" s="36"/>
    </row>
    <row r="119" spans="1:16" s="146" customFormat="1" ht="50.25" customHeight="1" x14ac:dyDescent="0.2">
      <c r="A119" s="140" t="s">
        <v>3207</v>
      </c>
      <c r="B119" s="147" t="s">
        <v>3957</v>
      </c>
      <c r="C119" s="147" t="s">
        <v>5537</v>
      </c>
      <c r="D119" s="208">
        <v>12000</v>
      </c>
      <c r="E119" s="251">
        <v>6719</v>
      </c>
      <c r="F119" s="253">
        <v>41374</v>
      </c>
      <c r="G119" s="224" t="s">
        <v>4122</v>
      </c>
      <c r="H119" s="35" t="s">
        <v>1799</v>
      </c>
      <c r="I119" s="34"/>
      <c r="J119" s="35" t="s">
        <v>1799</v>
      </c>
      <c r="K119" s="34"/>
      <c r="L119" s="34"/>
      <c r="M119" s="35" t="s">
        <v>1799</v>
      </c>
      <c r="N119" s="35"/>
      <c r="O119" s="34"/>
      <c r="P119" s="36"/>
    </row>
    <row r="120" spans="1:16" s="146" customFormat="1" ht="50.25" customHeight="1" x14ac:dyDescent="0.2">
      <c r="A120" s="140" t="s">
        <v>3208</v>
      </c>
      <c r="B120" s="147" t="s">
        <v>3958</v>
      </c>
      <c r="C120" s="147" t="s">
        <v>5538</v>
      </c>
      <c r="D120" s="208">
        <v>636.75</v>
      </c>
      <c r="E120" s="251">
        <v>6714</v>
      </c>
      <c r="F120" s="253">
        <v>41367</v>
      </c>
      <c r="G120" s="224" t="s">
        <v>4123</v>
      </c>
      <c r="H120" s="35" t="s">
        <v>1799</v>
      </c>
      <c r="I120" s="34"/>
      <c r="J120" s="35" t="s">
        <v>1799</v>
      </c>
      <c r="K120" s="34"/>
      <c r="L120" s="34"/>
      <c r="M120" s="35" t="s">
        <v>1799</v>
      </c>
      <c r="N120" s="35"/>
      <c r="O120" s="34"/>
      <c r="P120" s="36"/>
    </row>
    <row r="121" spans="1:16" s="146" customFormat="1" ht="33.75" customHeight="1" x14ac:dyDescent="0.2">
      <c r="A121" s="140" t="s">
        <v>3209</v>
      </c>
      <c r="B121" s="147" t="s">
        <v>3959</v>
      </c>
      <c r="C121" s="147" t="s">
        <v>4451</v>
      </c>
      <c r="D121" s="208">
        <v>395.5</v>
      </c>
      <c r="E121" s="251">
        <v>6684</v>
      </c>
      <c r="F121" s="253">
        <v>41348</v>
      </c>
      <c r="G121" s="224" t="s">
        <v>4124</v>
      </c>
      <c r="H121" s="35" t="s">
        <v>1799</v>
      </c>
      <c r="I121" s="34"/>
      <c r="J121" s="35" t="s">
        <v>1799</v>
      </c>
      <c r="K121" s="34"/>
      <c r="L121" s="34"/>
      <c r="M121" s="35" t="s">
        <v>1799</v>
      </c>
      <c r="N121" s="35"/>
      <c r="O121" s="34"/>
      <c r="P121" s="36"/>
    </row>
    <row r="122" spans="1:16" s="146" customFormat="1" ht="33.75" customHeight="1" x14ac:dyDescent="0.2">
      <c r="A122" s="685" t="s">
        <v>3210</v>
      </c>
      <c r="B122" s="147" t="s">
        <v>442</v>
      </c>
      <c r="C122" s="673" t="s">
        <v>4869</v>
      </c>
      <c r="D122" s="208">
        <v>120</v>
      </c>
      <c r="E122" s="251">
        <v>6689</v>
      </c>
      <c r="F122" s="782">
        <v>41351</v>
      </c>
      <c r="G122" s="224" t="s">
        <v>4125</v>
      </c>
      <c r="H122" s="35" t="s">
        <v>1799</v>
      </c>
      <c r="I122" s="34"/>
      <c r="J122" s="35" t="s">
        <v>1799</v>
      </c>
      <c r="K122" s="34"/>
      <c r="L122" s="34"/>
      <c r="M122" s="35" t="s">
        <v>1799</v>
      </c>
      <c r="N122" s="35"/>
      <c r="O122" s="34"/>
      <c r="P122" s="36"/>
    </row>
    <row r="123" spans="1:16" s="146" customFormat="1" ht="33.75" customHeight="1" x14ac:dyDescent="0.2">
      <c r="A123" s="685"/>
      <c r="B123" s="147" t="s">
        <v>1111</v>
      </c>
      <c r="C123" s="673"/>
      <c r="D123" s="208">
        <v>169.5</v>
      </c>
      <c r="E123" s="251">
        <v>6690</v>
      </c>
      <c r="F123" s="782"/>
      <c r="G123" s="224" t="s">
        <v>4125</v>
      </c>
      <c r="H123" s="35" t="s">
        <v>1799</v>
      </c>
      <c r="I123" s="34"/>
      <c r="J123" s="35" t="s">
        <v>1799</v>
      </c>
      <c r="K123" s="34"/>
      <c r="L123" s="34"/>
      <c r="M123" s="35" t="s">
        <v>1799</v>
      </c>
      <c r="N123" s="35"/>
      <c r="O123" s="34"/>
      <c r="P123" s="36"/>
    </row>
    <row r="124" spans="1:16" s="146" customFormat="1" ht="33.75" customHeight="1" x14ac:dyDescent="0.2">
      <c r="A124" s="685" t="s">
        <v>3211</v>
      </c>
      <c r="B124" s="147" t="s">
        <v>3936</v>
      </c>
      <c r="C124" s="673" t="s">
        <v>5539</v>
      </c>
      <c r="D124" s="208">
        <v>30792.5</v>
      </c>
      <c r="E124" s="251">
        <v>6732</v>
      </c>
      <c r="F124" s="253">
        <v>41390</v>
      </c>
      <c r="G124" s="224" t="s">
        <v>4126</v>
      </c>
      <c r="H124" s="35" t="s">
        <v>1799</v>
      </c>
      <c r="I124" s="34"/>
      <c r="J124" s="35" t="s">
        <v>1799</v>
      </c>
      <c r="K124" s="34"/>
      <c r="L124" s="34"/>
      <c r="M124" s="35" t="s">
        <v>1799</v>
      </c>
      <c r="N124" s="35"/>
      <c r="O124" s="34"/>
      <c r="P124" s="36"/>
    </row>
    <row r="125" spans="1:16" s="146" customFormat="1" ht="33.75" customHeight="1" x14ac:dyDescent="0.2">
      <c r="A125" s="685"/>
      <c r="B125" s="147" t="s">
        <v>759</v>
      </c>
      <c r="C125" s="673"/>
      <c r="D125" s="208">
        <v>5852</v>
      </c>
      <c r="E125" s="251">
        <v>6731</v>
      </c>
      <c r="F125" s="253">
        <v>41390</v>
      </c>
      <c r="G125" s="224" t="s">
        <v>4127</v>
      </c>
      <c r="H125" s="35" t="s">
        <v>1799</v>
      </c>
      <c r="I125" s="34"/>
      <c r="J125" s="35" t="s">
        <v>1799</v>
      </c>
      <c r="K125" s="34"/>
      <c r="L125" s="34"/>
      <c r="M125" s="35" t="s">
        <v>1799</v>
      </c>
      <c r="N125" s="35"/>
      <c r="O125" s="34"/>
      <c r="P125" s="36"/>
    </row>
    <row r="126" spans="1:16" s="146" customFormat="1" ht="33.75" customHeight="1" x14ac:dyDescent="0.2">
      <c r="A126" s="140" t="s">
        <v>3212</v>
      </c>
      <c r="B126" s="147" t="s">
        <v>764</v>
      </c>
      <c r="C126" s="147" t="s">
        <v>5413</v>
      </c>
      <c r="D126" s="208">
        <v>132.62</v>
      </c>
      <c r="E126" s="251">
        <v>6691</v>
      </c>
      <c r="F126" s="253">
        <v>41353</v>
      </c>
      <c r="G126" s="224" t="s">
        <v>4128</v>
      </c>
      <c r="H126" s="35" t="s">
        <v>1799</v>
      </c>
      <c r="I126" s="34"/>
      <c r="J126" s="35" t="s">
        <v>1799</v>
      </c>
      <c r="K126" s="34"/>
      <c r="L126" s="34"/>
      <c r="M126" s="35" t="s">
        <v>1799</v>
      </c>
      <c r="N126" s="35"/>
      <c r="O126" s="34"/>
      <c r="P126" s="36"/>
    </row>
    <row r="127" spans="1:16" s="146" customFormat="1" ht="33.75" customHeight="1" x14ac:dyDescent="0.2">
      <c r="A127" s="140" t="s">
        <v>3213</v>
      </c>
      <c r="B127" s="147" t="s">
        <v>1140</v>
      </c>
      <c r="C127" s="147" t="s">
        <v>5540</v>
      </c>
      <c r="D127" s="208">
        <v>365.25</v>
      </c>
      <c r="E127" s="251">
        <v>6711</v>
      </c>
      <c r="F127" s="253">
        <v>41366</v>
      </c>
      <c r="G127" s="224" t="s">
        <v>4129</v>
      </c>
      <c r="H127" s="35" t="s">
        <v>1799</v>
      </c>
      <c r="I127" s="34"/>
      <c r="J127" s="35" t="s">
        <v>1799</v>
      </c>
      <c r="K127" s="34"/>
      <c r="L127" s="34"/>
      <c r="M127" s="35" t="s">
        <v>1799</v>
      </c>
      <c r="N127" s="35"/>
      <c r="O127" s="34"/>
      <c r="P127" s="36"/>
    </row>
    <row r="128" spans="1:16" s="146" customFormat="1" ht="33.75" customHeight="1" x14ac:dyDescent="0.2">
      <c r="A128" s="140" t="s">
        <v>3214</v>
      </c>
      <c r="B128" s="147" t="s">
        <v>3960</v>
      </c>
      <c r="C128" s="147" t="s">
        <v>5541</v>
      </c>
      <c r="D128" s="208">
        <v>2300</v>
      </c>
      <c r="E128" s="251">
        <v>6721</v>
      </c>
      <c r="F128" s="253">
        <v>41380</v>
      </c>
      <c r="G128" s="224" t="s">
        <v>4130</v>
      </c>
      <c r="H128" s="35" t="s">
        <v>1799</v>
      </c>
      <c r="I128" s="34"/>
      <c r="J128" s="35" t="s">
        <v>1799</v>
      </c>
      <c r="K128" s="34"/>
      <c r="L128" s="34"/>
      <c r="M128" s="35" t="s">
        <v>1799</v>
      </c>
      <c r="N128" s="35"/>
      <c r="O128" s="34"/>
      <c r="P128" s="36"/>
    </row>
    <row r="129" spans="1:16" s="146" customFormat="1" ht="33.75" customHeight="1" x14ac:dyDescent="0.2">
      <c r="A129" s="140" t="s">
        <v>3215</v>
      </c>
      <c r="B129" s="147" t="s">
        <v>19</v>
      </c>
      <c r="C129" s="147" t="s">
        <v>5542</v>
      </c>
      <c r="D129" s="208">
        <v>495.13</v>
      </c>
      <c r="E129" s="251">
        <v>6718</v>
      </c>
      <c r="F129" s="253">
        <v>41374</v>
      </c>
      <c r="G129" s="224" t="s">
        <v>4131</v>
      </c>
      <c r="H129" s="35" t="s">
        <v>1799</v>
      </c>
      <c r="I129" s="34"/>
      <c r="J129" s="35" t="s">
        <v>1799</v>
      </c>
      <c r="K129" s="34"/>
      <c r="L129" s="34"/>
      <c r="M129" s="35" t="s">
        <v>1799</v>
      </c>
      <c r="N129" s="35"/>
      <c r="O129" s="34"/>
      <c r="P129" s="36"/>
    </row>
    <row r="130" spans="1:16" s="146" customFormat="1" ht="33.75" customHeight="1" x14ac:dyDescent="0.2">
      <c r="A130" s="140" t="s">
        <v>3216</v>
      </c>
      <c r="B130" s="147" t="s">
        <v>3933</v>
      </c>
      <c r="C130" s="147" t="s">
        <v>5543</v>
      </c>
      <c r="D130" s="208">
        <v>2640</v>
      </c>
      <c r="E130" s="251">
        <v>6724</v>
      </c>
      <c r="F130" s="253">
        <v>41381</v>
      </c>
      <c r="G130" s="224" t="s">
        <v>4132</v>
      </c>
      <c r="H130" s="35" t="s">
        <v>1799</v>
      </c>
      <c r="I130" s="34"/>
      <c r="J130" s="35" t="s">
        <v>1799</v>
      </c>
      <c r="K130" s="34"/>
      <c r="L130" s="34"/>
      <c r="M130" s="35" t="s">
        <v>1799</v>
      </c>
      <c r="N130" s="35"/>
      <c r="O130" s="34"/>
      <c r="P130" s="36"/>
    </row>
    <row r="131" spans="1:16" s="146" customFormat="1" ht="55.5" customHeight="1" x14ac:dyDescent="0.2">
      <c r="A131" s="140" t="s">
        <v>3217</v>
      </c>
      <c r="B131" s="147" t="s">
        <v>3961</v>
      </c>
      <c r="C131" s="147" t="s">
        <v>5544</v>
      </c>
      <c r="D131" s="208">
        <v>20995.08</v>
      </c>
      <c r="E131" s="251" t="s">
        <v>4133</v>
      </c>
      <c r="F131" s="253">
        <v>41446</v>
      </c>
      <c r="G131" s="224" t="s">
        <v>4134</v>
      </c>
      <c r="H131" s="35" t="s">
        <v>1799</v>
      </c>
      <c r="I131" s="34"/>
      <c r="J131" s="35" t="s">
        <v>1799</v>
      </c>
      <c r="K131" s="34"/>
      <c r="L131" s="34"/>
      <c r="M131" s="35" t="s">
        <v>1799</v>
      </c>
      <c r="N131" s="35"/>
      <c r="O131" s="34"/>
      <c r="P131" s="36"/>
    </row>
    <row r="132" spans="1:16" s="146" customFormat="1" ht="45.75" customHeight="1" x14ac:dyDescent="0.2">
      <c r="A132" s="685" t="s">
        <v>3218</v>
      </c>
      <c r="B132" s="147" t="s">
        <v>846</v>
      </c>
      <c r="C132" s="673" t="s">
        <v>5545</v>
      </c>
      <c r="D132" s="208">
        <v>2768.92</v>
      </c>
      <c r="E132" s="251">
        <v>6741</v>
      </c>
      <c r="F132" s="782">
        <v>41394</v>
      </c>
      <c r="G132" s="224" t="s">
        <v>4135</v>
      </c>
      <c r="H132" s="35" t="s">
        <v>1799</v>
      </c>
      <c r="I132" s="34"/>
      <c r="J132" s="35" t="s">
        <v>1799</v>
      </c>
      <c r="K132" s="34"/>
      <c r="L132" s="34"/>
      <c r="M132" s="35" t="s">
        <v>1799</v>
      </c>
      <c r="N132" s="35"/>
      <c r="O132" s="34"/>
      <c r="P132" s="36"/>
    </row>
    <row r="133" spans="1:16" s="146" customFormat="1" ht="45.75" customHeight="1" x14ac:dyDescent="0.2">
      <c r="A133" s="685"/>
      <c r="B133" s="147" t="s">
        <v>223</v>
      </c>
      <c r="C133" s="673"/>
      <c r="D133" s="208">
        <v>6187.5</v>
      </c>
      <c r="E133" s="251" t="s">
        <v>6</v>
      </c>
      <c r="F133" s="782"/>
      <c r="G133" s="224" t="s">
        <v>4136</v>
      </c>
      <c r="H133" s="35" t="s">
        <v>1799</v>
      </c>
      <c r="I133" s="34"/>
      <c r="J133" s="35" t="s">
        <v>1799</v>
      </c>
      <c r="K133" s="34"/>
      <c r="L133" s="34"/>
      <c r="M133" s="35" t="s">
        <v>1799</v>
      </c>
      <c r="N133" s="35"/>
      <c r="O133" s="34"/>
      <c r="P133" s="36"/>
    </row>
    <row r="134" spans="1:16" s="146" customFormat="1" ht="45.75" customHeight="1" x14ac:dyDescent="0.2">
      <c r="A134" s="685"/>
      <c r="B134" s="147" t="s">
        <v>3652</v>
      </c>
      <c r="C134" s="673"/>
      <c r="D134" s="208">
        <v>68.5</v>
      </c>
      <c r="E134" s="251">
        <v>6744</v>
      </c>
      <c r="F134" s="782"/>
      <c r="G134" s="224" t="s">
        <v>4137</v>
      </c>
      <c r="H134" s="35" t="s">
        <v>1799</v>
      </c>
      <c r="I134" s="34"/>
      <c r="J134" s="35" t="s">
        <v>1799</v>
      </c>
      <c r="K134" s="34"/>
      <c r="L134" s="34"/>
      <c r="M134" s="35" t="s">
        <v>1799</v>
      </c>
      <c r="N134" s="35"/>
      <c r="O134" s="34"/>
      <c r="P134" s="36"/>
    </row>
    <row r="135" spans="1:16" s="146" customFormat="1" ht="45.75" customHeight="1" x14ac:dyDescent="0.2">
      <c r="A135" s="685"/>
      <c r="B135" s="147" t="s">
        <v>3962</v>
      </c>
      <c r="C135" s="673"/>
      <c r="D135" s="208">
        <v>246.25</v>
      </c>
      <c r="E135" s="251">
        <v>6745</v>
      </c>
      <c r="F135" s="782"/>
      <c r="G135" s="224" t="s">
        <v>4138</v>
      </c>
      <c r="H135" s="35" t="s">
        <v>1799</v>
      </c>
      <c r="I135" s="34"/>
      <c r="J135" s="35" t="s">
        <v>1799</v>
      </c>
      <c r="K135" s="34"/>
      <c r="L135" s="34"/>
      <c r="M135" s="35" t="s">
        <v>1799</v>
      </c>
      <c r="N135" s="35"/>
      <c r="O135" s="34"/>
      <c r="P135" s="36"/>
    </row>
    <row r="136" spans="1:16" s="146" customFormat="1" ht="45.75" customHeight="1" x14ac:dyDescent="0.2">
      <c r="A136" s="685"/>
      <c r="B136" s="147" t="s">
        <v>3651</v>
      </c>
      <c r="C136" s="673"/>
      <c r="D136" s="208">
        <v>140.69999999999999</v>
      </c>
      <c r="E136" s="251">
        <v>6746</v>
      </c>
      <c r="F136" s="782"/>
      <c r="G136" s="224" t="s">
        <v>4135</v>
      </c>
      <c r="H136" s="35" t="s">
        <v>1799</v>
      </c>
      <c r="I136" s="34"/>
      <c r="J136" s="35" t="s">
        <v>1799</v>
      </c>
      <c r="K136" s="34"/>
      <c r="L136" s="34"/>
      <c r="M136" s="35" t="s">
        <v>1799</v>
      </c>
      <c r="N136" s="35"/>
      <c r="O136" s="34"/>
      <c r="P136" s="36"/>
    </row>
    <row r="137" spans="1:16" s="146" customFormat="1" ht="45.75" customHeight="1" x14ac:dyDescent="0.2">
      <c r="A137" s="140" t="s">
        <v>3219</v>
      </c>
      <c r="B137" s="147" t="s">
        <v>1485</v>
      </c>
      <c r="C137" s="147" t="s">
        <v>5546</v>
      </c>
      <c r="D137" s="208">
        <v>175.5</v>
      </c>
      <c r="E137" s="251">
        <v>6717</v>
      </c>
      <c r="F137" s="253">
        <v>41374</v>
      </c>
      <c r="G137" s="224" t="s">
        <v>4139</v>
      </c>
      <c r="H137" s="35" t="s">
        <v>1799</v>
      </c>
      <c r="I137" s="34"/>
      <c r="J137" s="35" t="s">
        <v>1799</v>
      </c>
      <c r="K137" s="34"/>
      <c r="L137" s="34"/>
      <c r="M137" s="35" t="s">
        <v>1799</v>
      </c>
      <c r="N137" s="35"/>
      <c r="O137" s="34"/>
      <c r="P137" s="36"/>
    </row>
    <row r="138" spans="1:16" s="146" customFormat="1" ht="45.75" customHeight="1" x14ac:dyDescent="0.2">
      <c r="A138" s="140" t="s">
        <v>3220</v>
      </c>
      <c r="B138" s="147" t="s">
        <v>3685</v>
      </c>
      <c r="C138" s="147" t="s">
        <v>5547</v>
      </c>
      <c r="D138" s="208">
        <v>590</v>
      </c>
      <c r="E138" s="251">
        <v>6720</v>
      </c>
      <c r="F138" s="253">
        <v>41376</v>
      </c>
      <c r="G138" s="224" t="s">
        <v>4140</v>
      </c>
      <c r="H138" s="35" t="s">
        <v>1799</v>
      </c>
      <c r="I138" s="34"/>
      <c r="J138" s="35" t="s">
        <v>1799</v>
      </c>
      <c r="K138" s="34"/>
      <c r="L138" s="34"/>
      <c r="M138" s="35" t="s">
        <v>1799</v>
      </c>
      <c r="N138" s="35"/>
      <c r="O138" s="34"/>
      <c r="P138" s="36"/>
    </row>
    <row r="139" spans="1:16" s="146" customFormat="1" ht="45.75" customHeight="1" x14ac:dyDescent="0.2">
      <c r="A139" s="140" t="s">
        <v>3221</v>
      </c>
      <c r="B139" s="147" t="s">
        <v>3963</v>
      </c>
      <c r="C139" s="147" t="s">
        <v>5548</v>
      </c>
      <c r="D139" s="208">
        <v>1594.5</v>
      </c>
      <c r="E139" s="251">
        <v>6726</v>
      </c>
      <c r="F139" s="253">
        <v>41387</v>
      </c>
      <c r="G139" s="224" t="s">
        <v>4141</v>
      </c>
      <c r="H139" s="35" t="s">
        <v>1799</v>
      </c>
      <c r="I139" s="34"/>
      <c r="J139" s="35" t="s">
        <v>1799</v>
      </c>
      <c r="K139" s="34"/>
      <c r="L139" s="34"/>
      <c r="M139" s="35" t="s">
        <v>1799</v>
      </c>
      <c r="N139" s="35"/>
      <c r="O139" s="34"/>
      <c r="P139" s="36"/>
    </row>
    <row r="140" spans="1:16" s="146" customFormat="1" ht="57" customHeight="1" x14ac:dyDescent="0.2">
      <c r="A140" s="140" t="s">
        <v>3222</v>
      </c>
      <c r="B140" s="147" t="s">
        <v>201</v>
      </c>
      <c r="C140" s="147" t="s">
        <v>5549</v>
      </c>
      <c r="D140" s="208">
        <v>26986.45</v>
      </c>
      <c r="E140" s="251" t="s">
        <v>4142</v>
      </c>
      <c r="F140" s="253">
        <v>41421</v>
      </c>
      <c r="G140" s="224" t="s">
        <v>4143</v>
      </c>
      <c r="H140" s="35" t="s">
        <v>1799</v>
      </c>
      <c r="I140" s="34"/>
      <c r="J140" s="35" t="s">
        <v>1799</v>
      </c>
      <c r="K140" s="34"/>
      <c r="L140" s="34"/>
      <c r="M140" s="35" t="s">
        <v>1799</v>
      </c>
      <c r="N140" s="35"/>
      <c r="O140" s="34"/>
      <c r="P140" s="36"/>
    </row>
    <row r="141" spans="1:16" s="146" customFormat="1" ht="57" customHeight="1" x14ac:dyDescent="0.2">
      <c r="A141" s="685" t="s">
        <v>3223</v>
      </c>
      <c r="B141" s="147" t="s">
        <v>1140</v>
      </c>
      <c r="C141" s="673" t="s">
        <v>5550</v>
      </c>
      <c r="D141" s="208">
        <v>6747.87</v>
      </c>
      <c r="E141" s="251" t="s">
        <v>4144</v>
      </c>
      <c r="F141" s="253">
        <v>41435</v>
      </c>
      <c r="G141" s="224" t="s">
        <v>4145</v>
      </c>
      <c r="H141" s="35" t="s">
        <v>1799</v>
      </c>
      <c r="I141" s="34"/>
      <c r="J141" s="35" t="s">
        <v>1799</v>
      </c>
      <c r="K141" s="34"/>
      <c r="L141" s="34"/>
      <c r="M141" s="35" t="s">
        <v>1799</v>
      </c>
      <c r="N141" s="35"/>
      <c r="O141" s="34"/>
      <c r="P141" s="36"/>
    </row>
    <row r="142" spans="1:16" s="146" customFormat="1" ht="57" customHeight="1" x14ac:dyDescent="0.2">
      <c r="A142" s="685"/>
      <c r="B142" s="147" t="s">
        <v>168</v>
      </c>
      <c r="C142" s="673"/>
      <c r="D142" s="208">
        <v>280</v>
      </c>
      <c r="E142" s="251">
        <v>6776</v>
      </c>
      <c r="F142" s="253">
        <v>41431</v>
      </c>
      <c r="G142" s="224" t="s">
        <v>4146</v>
      </c>
      <c r="H142" s="35" t="s">
        <v>1799</v>
      </c>
      <c r="I142" s="34"/>
      <c r="J142" s="35" t="s">
        <v>1799</v>
      </c>
      <c r="K142" s="34"/>
      <c r="L142" s="34"/>
      <c r="M142" s="35" t="s">
        <v>1799</v>
      </c>
      <c r="N142" s="35"/>
      <c r="O142" s="34"/>
      <c r="P142" s="36"/>
    </row>
    <row r="143" spans="1:16" s="146" customFormat="1" ht="39.75" customHeight="1" x14ac:dyDescent="0.2">
      <c r="A143" s="685" t="s">
        <v>3224</v>
      </c>
      <c r="B143" s="147" t="s">
        <v>3928</v>
      </c>
      <c r="C143" s="673" t="s">
        <v>5551</v>
      </c>
      <c r="D143" s="208">
        <v>304</v>
      </c>
      <c r="E143" s="251">
        <v>6783</v>
      </c>
      <c r="F143" s="253">
        <v>41443</v>
      </c>
      <c r="G143" s="224" t="s">
        <v>4147</v>
      </c>
      <c r="H143" s="35" t="s">
        <v>1799</v>
      </c>
      <c r="I143" s="34"/>
      <c r="J143" s="35" t="s">
        <v>1799</v>
      </c>
      <c r="K143" s="34"/>
      <c r="L143" s="34"/>
      <c r="M143" s="35" t="s">
        <v>1799</v>
      </c>
      <c r="N143" s="35"/>
      <c r="O143" s="34"/>
      <c r="P143" s="36"/>
    </row>
    <row r="144" spans="1:16" s="146" customFormat="1" ht="39.75" customHeight="1" x14ac:dyDescent="0.2">
      <c r="A144" s="685"/>
      <c r="B144" s="147" t="s">
        <v>3964</v>
      </c>
      <c r="C144" s="673"/>
      <c r="D144" s="208">
        <v>3211.1</v>
      </c>
      <c r="E144" s="251">
        <v>6784</v>
      </c>
      <c r="F144" s="253">
        <v>41443</v>
      </c>
      <c r="G144" s="224" t="s">
        <v>4148</v>
      </c>
      <c r="H144" s="35" t="s">
        <v>1799</v>
      </c>
      <c r="I144" s="34"/>
      <c r="J144" s="35" t="s">
        <v>1799</v>
      </c>
      <c r="K144" s="34"/>
      <c r="L144" s="34"/>
      <c r="M144" s="35" t="s">
        <v>1799</v>
      </c>
      <c r="N144" s="35"/>
      <c r="O144" s="34"/>
      <c r="P144" s="36"/>
    </row>
    <row r="145" spans="1:16" s="146" customFormat="1" ht="39.75" customHeight="1" x14ac:dyDescent="0.2">
      <c r="A145" s="685"/>
      <c r="B145" s="147" t="s">
        <v>3965</v>
      </c>
      <c r="C145" s="673"/>
      <c r="D145" s="208">
        <v>1475.14</v>
      </c>
      <c r="E145" s="251">
        <v>6785</v>
      </c>
      <c r="F145" s="253">
        <v>41443</v>
      </c>
      <c r="G145" s="224" t="s">
        <v>4149</v>
      </c>
      <c r="H145" s="35" t="s">
        <v>1799</v>
      </c>
      <c r="I145" s="34"/>
      <c r="J145" s="35" t="s">
        <v>1799</v>
      </c>
      <c r="K145" s="34"/>
      <c r="L145" s="34"/>
      <c r="M145" s="35" t="s">
        <v>1799</v>
      </c>
      <c r="N145" s="35"/>
      <c r="O145" s="34"/>
      <c r="P145" s="36"/>
    </row>
    <row r="146" spans="1:16" s="146" customFormat="1" ht="39.75" customHeight="1" x14ac:dyDescent="0.2">
      <c r="A146" s="140" t="s">
        <v>3225</v>
      </c>
      <c r="B146" s="147" t="s">
        <v>172</v>
      </c>
      <c r="C146" s="147" t="s">
        <v>5552</v>
      </c>
      <c r="D146" s="208">
        <v>6140</v>
      </c>
      <c r="E146" s="251">
        <v>6749</v>
      </c>
      <c r="F146" s="253">
        <v>41400</v>
      </c>
      <c r="G146" s="224" t="s">
        <v>4150</v>
      </c>
      <c r="H146" s="35" t="s">
        <v>1799</v>
      </c>
      <c r="I146" s="34"/>
      <c r="J146" s="35" t="s">
        <v>1799</v>
      </c>
      <c r="K146" s="34"/>
      <c r="L146" s="34"/>
      <c r="M146" s="35" t="s">
        <v>1799</v>
      </c>
      <c r="N146" s="35"/>
      <c r="O146" s="34"/>
      <c r="P146" s="36"/>
    </row>
    <row r="147" spans="1:16" s="146" customFormat="1" ht="39.75" customHeight="1" x14ac:dyDescent="0.2">
      <c r="A147" s="685" t="s">
        <v>3226</v>
      </c>
      <c r="B147" s="147" t="s">
        <v>67</v>
      </c>
      <c r="C147" s="673" t="s">
        <v>5512</v>
      </c>
      <c r="D147" s="208">
        <v>211.88</v>
      </c>
      <c r="E147" s="251">
        <v>6712</v>
      </c>
      <c r="F147" s="782">
        <v>41366</v>
      </c>
      <c r="G147" s="224" t="s">
        <v>4151</v>
      </c>
      <c r="H147" s="35" t="s">
        <v>1799</v>
      </c>
      <c r="I147" s="34"/>
      <c r="J147" s="35" t="s">
        <v>1799</v>
      </c>
      <c r="K147" s="34"/>
      <c r="L147" s="34"/>
      <c r="M147" s="35" t="s">
        <v>1799</v>
      </c>
      <c r="N147" s="35"/>
      <c r="O147" s="34"/>
      <c r="P147" s="36"/>
    </row>
    <row r="148" spans="1:16" s="146" customFormat="1" ht="39.75" customHeight="1" x14ac:dyDescent="0.2">
      <c r="A148" s="685"/>
      <c r="B148" s="147" t="s">
        <v>442</v>
      </c>
      <c r="C148" s="673"/>
      <c r="D148" s="208">
        <v>150</v>
      </c>
      <c r="E148" s="251">
        <v>6713</v>
      </c>
      <c r="F148" s="782"/>
      <c r="G148" s="224" t="s">
        <v>4151</v>
      </c>
      <c r="H148" s="35" t="s">
        <v>1799</v>
      </c>
      <c r="I148" s="34"/>
      <c r="J148" s="35" t="s">
        <v>1799</v>
      </c>
      <c r="K148" s="34"/>
      <c r="L148" s="34"/>
      <c r="M148" s="35" t="s">
        <v>1799</v>
      </c>
      <c r="N148" s="35"/>
      <c r="O148" s="34"/>
      <c r="P148" s="36"/>
    </row>
    <row r="149" spans="1:16" s="146" customFormat="1" ht="39.75" customHeight="1" x14ac:dyDescent="0.2">
      <c r="A149" s="685" t="s">
        <v>3227</v>
      </c>
      <c r="B149" s="147" t="s">
        <v>442</v>
      </c>
      <c r="C149" s="673" t="s">
        <v>4767</v>
      </c>
      <c r="D149" s="208">
        <v>120</v>
      </c>
      <c r="E149" s="251">
        <v>6715</v>
      </c>
      <c r="F149" s="782">
        <v>41369</v>
      </c>
      <c r="G149" s="759" t="s">
        <v>4152</v>
      </c>
      <c r="H149" s="35" t="s">
        <v>1799</v>
      </c>
      <c r="I149" s="34"/>
      <c r="J149" s="35" t="s">
        <v>1799</v>
      </c>
      <c r="K149" s="34"/>
      <c r="L149" s="34"/>
      <c r="M149" s="35" t="s">
        <v>1799</v>
      </c>
      <c r="N149" s="35"/>
      <c r="O149" s="34"/>
      <c r="P149" s="36"/>
    </row>
    <row r="150" spans="1:16" s="146" customFormat="1" ht="39.75" customHeight="1" x14ac:dyDescent="0.2">
      <c r="A150" s="685"/>
      <c r="B150" s="147" t="s">
        <v>1111</v>
      </c>
      <c r="C150" s="673"/>
      <c r="D150" s="208">
        <v>169.5</v>
      </c>
      <c r="E150" s="251">
        <v>6716</v>
      </c>
      <c r="F150" s="782"/>
      <c r="G150" s="759"/>
      <c r="H150" s="35" t="s">
        <v>1799</v>
      </c>
      <c r="I150" s="34"/>
      <c r="J150" s="35" t="s">
        <v>1799</v>
      </c>
      <c r="K150" s="34"/>
      <c r="L150" s="34"/>
      <c r="M150" s="35" t="s">
        <v>1799</v>
      </c>
      <c r="N150" s="35"/>
      <c r="O150" s="34"/>
      <c r="P150" s="36"/>
    </row>
    <row r="151" spans="1:16" s="146" customFormat="1" ht="39.75" customHeight="1" x14ac:dyDescent="0.2">
      <c r="A151" s="140" t="s">
        <v>3228</v>
      </c>
      <c r="B151" s="147" t="s">
        <v>3966</v>
      </c>
      <c r="C151" s="147" t="s">
        <v>5553</v>
      </c>
      <c r="D151" s="208">
        <v>2200</v>
      </c>
      <c r="E151" s="251">
        <v>6735</v>
      </c>
      <c r="F151" s="253">
        <v>41390</v>
      </c>
      <c r="G151" s="224" t="s">
        <v>4153</v>
      </c>
      <c r="H151" s="35" t="s">
        <v>1799</v>
      </c>
      <c r="I151" s="34"/>
      <c r="J151" s="35" t="s">
        <v>1799</v>
      </c>
      <c r="K151" s="34"/>
      <c r="L151" s="34"/>
      <c r="M151" s="35" t="s">
        <v>1799</v>
      </c>
      <c r="N151" s="35"/>
      <c r="O151" s="34"/>
      <c r="P151" s="36"/>
    </row>
    <row r="152" spans="1:16" s="146" customFormat="1" ht="39.75" customHeight="1" x14ac:dyDescent="0.2">
      <c r="A152" s="140" t="s">
        <v>3229</v>
      </c>
      <c r="B152" s="147" t="s">
        <v>3966</v>
      </c>
      <c r="C152" s="147" t="s">
        <v>5554</v>
      </c>
      <c r="D152" s="208">
        <v>1425</v>
      </c>
      <c r="E152" s="251">
        <v>6725</v>
      </c>
      <c r="F152" s="253">
        <v>41387</v>
      </c>
      <c r="G152" s="224" t="s">
        <v>4154</v>
      </c>
      <c r="H152" s="35" t="s">
        <v>1799</v>
      </c>
      <c r="I152" s="34"/>
      <c r="J152" s="35" t="s">
        <v>1799</v>
      </c>
      <c r="K152" s="34"/>
      <c r="L152" s="34"/>
      <c r="M152" s="35" t="s">
        <v>1799</v>
      </c>
      <c r="N152" s="35"/>
      <c r="O152" s="34"/>
      <c r="P152" s="36"/>
    </row>
    <row r="153" spans="1:16" s="146" customFormat="1" ht="39.75" customHeight="1" x14ac:dyDescent="0.2">
      <c r="A153" s="140" t="s">
        <v>3230</v>
      </c>
      <c r="B153" s="147" t="s">
        <v>759</v>
      </c>
      <c r="C153" s="147" t="s">
        <v>5555</v>
      </c>
      <c r="D153" s="208">
        <v>383</v>
      </c>
      <c r="E153" s="251">
        <v>6733</v>
      </c>
      <c r="F153" s="253">
        <v>41390</v>
      </c>
      <c r="G153" s="224" t="s">
        <v>4155</v>
      </c>
      <c r="H153" s="35" t="s">
        <v>1799</v>
      </c>
      <c r="I153" s="34"/>
      <c r="J153" s="35" t="s">
        <v>1799</v>
      </c>
      <c r="K153" s="34"/>
      <c r="L153" s="34"/>
      <c r="M153" s="35" t="s">
        <v>1799</v>
      </c>
      <c r="N153" s="35"/>
      <c r="O153" s="34"/>
      <c r="P153" s="36"/>
    </row>
    <row r="154" spans="1:16" s="146" customFormat="1" ht="39.75" customHeight="1" x14ac:dyDescent="0.2">
      <c r="A154" s="685" t="s">
        <v>3231</v>
      </c>
      <c r="B154" s="147" t="s">
        <v>3936</v>
      </c>
      <c r="C154" s="673" t="s">
        <v>5556</v>
      </c>
      <c r="D154" s="208">
        <v>723.2</v>
      </c>
      <c r="E154" s="251">
        <v>6728</v>
      </c>
      <c r="F154" s="253">
        <v>41387</v>
      </c>
      <c r="G154" s="224" t="s">
        <v>4156</v>
      </c>
      <c r="H154" s="35" t="s">
        <v>1799</v>
      </c>
      <c r="I154" s="34"/>
      <c r="J154" s="35" t="s">
        <v>1799</v>
      </c>
      <c r="K154" s="34"/>
      <c r="L154" s="34"/>
      <c r="M154" s="35" t="s">
        <v>1799</v>
      </c>
      <c r="N154" s="35"/>
      <c r="O154" s="34"/>
      <c r="P154" s="36"/>
    </row>
    <row r="155" spans="1:16" s="146" customFormat="1" ht="39.75" customHeight="1" x14ac:dyDescent="0.2">
      <c r="A155" s="685"/>
      <c r="B155" s="147" t="s">
        <v>1187</v>
      </c>
      <c r="C155" s="673"/>
      <c r="D155" s="208">
        <v>36.15</v>
      </c>
      <c r="E155" s="251">
        <v>6727</v>
      </c>
      <c r="F155" s="253">
        <v>41387</v>
      </c>
      <c r="G155" s="224" t="s">
        <v>4154</v>
      </c>
      <c r="H155" s="35" t="s">
        <v>1799</v>
      </c>
      <c r="I155" s="34"/>
      <c r="J155" s="35" t="s">
        <v>1799</v>
      </c>
      <c r="K155" s="34"/>
      <c r="L155" s="34"/>
      <c r="M155" s="35" t="s">
        <v>1799</v>
      </c>
      <c r="N155" s="35"/>
      <c r="O155" s="34"/>
      <c r="P155" s="36"/>
    </row>
    <row r="156" spans="1:16" s="146" customFormat="1" ht="39.75" customHeight="1" x14ac:dyDescent="0.2">
      <c r="A156" s="685" t="s">
        <v>3232</v>
      </c>
      <c r="B156" s="147" t="s">
        <v>67</v>
      </c>
      <c r="C156" s="673" t="s">
        <v>4869</v>
      </c>
      <c r="D156" s="208">
        <v>211.88</v>
      </c>
      <c r="E156" s="251">
        <v>6722</v>
      </c>
      <c r="F156" s="253">
        <v>41380</v>
      </c>
      <c r="G156" s="224" t="s">
        <v>4157</v>
      </c>
      <c r="H156" s="35" t="s">
        <v>1799</v>
      </c>
      <c r="I156" s="34"/>
      <c r="J156" s="35" t="s">
        <v>1799</v>
      </c>
      <c r="K156" s="34"/>
      <c r="L156" s="34"/>
      <c r="M156" s="35" t="s">
        <v>1799</v>
      </c>
      <c r="N156" s="35"/>
      <c r="O156" s="34"/>
      <c r="P156" s="36"/>
    </row>
    <row r="157" spans="1:16" s="146" customFormat="1" ht="39.75" customHeight="1" x14ac:dyDescent="0.2">
      <c r="A157" s="685"/>
      <c r="B157" s="147" t="s">
        <v>442</v>
      </c>
      <c r="C157" s="673"/>
      <c r="D157" s="208">
        <v>150</v>
      </c>
      <c r="E157" s="251">
        <v>6723</v>
      </c>
      <c r="F157" s="253">
        <v>41380</v>
      </c>
      <c r="G157" s="224" t="s">
        <v>4157</v>
      </c>
      <c r="H157" s="35" t="s">
        <v>1799</v>
      </c>
      <c r="I157" s="34"/>
      <c r="J157" s="35" t="s">
        <v>1799</v>
      </c>
      <c r="K157" s="34"/>
      <c r="L157" s="34"/>
      <c r="M157" s="35" t="s">
        <v>1799</v>
      </c>
      <c r="N157" s="35"/>
      <c r="O157" s="34"/>
      <c r="P157" s="36"/>
    </row>
    <row r="158" spans="1:16" s="146" customFormat="1" ht="39.75" customHeight="1" x14ac:dyDescent="0.2">
      <c r="A158" s="140" t="s">
        <v>3233</v>
      </c>
      <c r="B158" s="147" t="s">
        <v>3967</v>
      </c>
      <c r="C158" s="147" t="s">
        <v>5557</v>
      </c>
      <c r="D158" s="208">
        <v>900</v>
      </c>
      <c r="E158" s="251">
        <v>6734</v>
      </c>
      <c r="F158" s="253">
        <v>41390</v>
      </c>
      <c r="G158" s="224" t="s">
        <v>4158</v>
      </c>
      <c r="H158" s="35" t="s">
        <v>1799</v>
      </c>
      <c r="I158" s="34"/>
      <c r="J158" s="35" t="s">
        <v>1799</v>
      </c>
      <c r="K158" s="34"/>
      <c r="L158" s="34"/>
      <c r="M158" s="35" t="s">
        <v>1799</v>
      </c>
      <c r="N158" s="35"/>
      <c r="O158" s="34"/>
      <c r="P158" s="36"/>
    </row>
    <row r="159" spans="1:16" s="146" customFormat="1" ht="39.75" customHeight="1" x14ac:dyDescent="0.2">
      <c r="A159" s="140" t="s">
        <v>3234</v>
      </c>
      <c r="B159" s="147" t="s">
        <v>3968</v>
      </c>
      <c r="C159" s="147" t="s">
        <v>5558</v>
      </c>
      <c r="D159" s="208">
        <v>1000</v>
      </c>
      <c r="E159" s="251">
        <v>6747</v>
      </c>
      <c r="F159" s="253">
        <v>41397</v>
      </c>
      <c r="G159" s="224" t="s">
        <v>4159</v>
      </c>
      <c r="H159" s="35" t="s">
        <v>1799</v>
      </c>
      <c r="I159" s="34"/>
      <c r="J159" s="35" t="s">
        <v>1799</v>
      </c>
      <c r="K159" s="34"/>
      <c r="L159" s="34"/>
      <c r="M159" s="35" t="s">
        <v>1799</v>
      </c>
      <c r="N159" s="35"/>
      <c r="O159" s="34"/>
      <c r="P159" s="36"/>
    </row>
    <row r="160" spans="1:16" s="146" customFormat="1" ht="39.75" customHeight="1" x14ac:dyDescent="0.2">
      <c r="A160" s="140" t="s">
        <v>3235</v>
      </c>
      <c r="B160" s="147" t="s">
        <v>3966</v>
      </c>
      <c r="C160" s="147" t="s">
        <v>5559</v>
      </c>
      <c r="D160" s="208">
        <v>1200</v>
      </c>
      <c r="E160" s="251">
        <v>6754</v>
      </c>
      <c r="F160" s="253">
        <v>41407</v>
      </c>
      <c r="G160" s="224" t="s">
        <v>4160</v>
      </c>
      <c r="H160" s="35" t="s">
        <v>1799</v>
      </c>
      <c r="I160" s="34"/>
      <c r="J160" s="35" t="s">
        <v>1799</v>
      </c>
      <c r="K160" s="34"/>
      <c r="L160" s="34"/>
      <c r="M160" s="35" t="s">
        <v>1799</v>
      </c>
      <c r="N160" s="35"/>
      <c r="O160" s="34"/>
      <c r="P160" s="36"/>
    </row>
    <row r="161" spans="1:16" s="146" customFormat="1" ht="39.75" customHeight="1" x14ac:dyDescent="0.2">
      <c r="A161" s="685" t="s">
        <v>3236</v>
      </c>
      <c r="B161" s="147" t="s">
        <v>1111</v>
      </c>
      <c r="C161" s="673" t="s">
        <v>5560</v>
      </c>
      <c r="D161" s="208">
        <v>211.88</v>
      </c>
      <c r="E161" s="251">
        <v>6729</v>
      </c>
      <c r="F161" s="782">
        <v>41387</v>
      </c>
      <c r="G161" s="224" t="s">
        <v>4161</v>
      </c>
      <c r="H161" s="35" t="s">
        <v>1799</v>
      </c>
      <c r="I161" s="34"/>
      <c r="J161" s="35" t="s">
        <v>1799</v>
      </c>
      <c r="K161" s="34"/>
      <c r="L161" s="34"/>
      <c r="M161" s="35" t="s">
        <v>1799</v>
      </c>
      <c r="N161" s="35"/>
      <c r="O161" s="34"/>
      <c r="P161" s="36"/>
    </row>
    <row r="162" spans="1:16" s="146" customFormat="1" ht="39.75" customHeight="1" x14ac:dyDescent="0.2">
      <c r="A162" s="685"/>
      <c r="B162" s="147" t="s">
        <v>442</v>
      </c>
      <c r="C162" s="673"/>
      <c r="D162" s="208">
        <v>150</v>
      </c>
      <c r="E162" s="251">
        <v>6730</v>
      </c>
      <c r="F162" s="782"/>
      <c r="G162" s="224" t="s">
        <v>4161</v>
      </c>
      <c r="H162" s="35" t="s">
        <v>1799</v>
      </c>
      <c r="I162" s="34"/>
      <c r="J162" s="35" t="s">
        <v>1799</v>
      </c>
      <c r="K162" s="34"/>
      <c r="L162" s="34"/>
      <c r="M162" s="35" t="s">
        <v>1799</v>
      </c>
      <c r="N162" s="35"/>
      <c r="O162" s="34"/>
      <c r="P162" s="36"/>
    </row>
    <row r="163" spans="1:16" s="146" customFormat="1" ht="39.75" customHeight="1" x14ac:dyDescent="0.2">
      <c r="A163" s="140" t="s">
        <v>3237</v>
      </c>
      <c r="B163" s="147" t="s">
        <v>885</v>
      </c>
      <c r="C163" s="147" t="s">
        <v>5561</v>
      </c>
      <c r="D163" s="208">
        <v>710</v>
      </c>
      <c r="E163" s="251">
        <v>6748</v>
      </c>
      <c r="F163" s="253">
        <v>41400</v>
      </c>
      <c r="G163" s="224" t="s">
        <v>4162</v>
      </c>
      <c r="H163" s="35" t="s">
        <v>1799</v>
      </c>
      <c r="I163" s="34"/>
      <c r="J163" s="35" t="s">
        <v>1799</v>
      </c>
      <c r="K163" s="34"/>
      <c r="L163" s="34"/>
      <c r="M163" s="35" t="s">
        <v>1799</v>
      </c>
      <c r="N163" s="35"/>
      <c r="O163" s="34"/>
      <c r="P163" s="36"/>
    </row>
    <row r="164" spans="1:16" s="146" customFormat="1" ht="39.75" customHeight="1" x14ac:dyDescent="0.2">
      <c r="A164" s="140" t="s">
        <v>3238</v>
      </c>
      <c r="B164" s="147" t="s">
        <v>7</v>
      </c>
      <c r="C164" s="147" t="s">
        <v>5562</v>
      </c>
      <c r="D164" s="208">
        <v>750</v>
      </c>
      <c r="E164" s="251">
        <v>6758</v>
      </c>
      <c r="F164" s="253">
        <v>41348</v>
      </c>
      <c r="G164" s="224" t="s">
        <v>4163</v>
      </c>
      <c r="H164" s="35" t="s">
        <v>1799</v>
      </c>
      <c r="I164" s="34"/>
      <c r="J164" s="35" t="s">
        <v>1799</v>
      </c>
      <c r="K164" s="34"/>
      <c r="L164" s="34"/>
      <c r="M164" s="35" t="s">
        <v>1799</v>
      </c>
      <c r="N164" s="35"/>
      <c r="O164" s="34"/>
      <c r="P164" s="36"/>
    </row>
    <row r="165" spans="1:16" s="146" customFormat="1" ht="39.75" customHeight="1" x14ac:dyDescent="0.2">
      <c r="A165" s="140" t="s">
        <v>3239</v>
      </c>
      <c r="B165" s="147" t="s">
        <v>217</v>
      </c>
      <c r="C165" s="147" t="s">
        <v>5563</v>
      </c>
      <c r="D165" s="208">
        <v>6740</v>
      </c>
      <c r="E165" s="251">
        <v>6766</v>
      </c>
      <c r="F165" s="253">
        <v>41417</v>
      </c>
      <c r="G165" s="224" t="s">
        <v>4164</v>
      </c>
      <c r="H165" s="35" t="s">
        <v>1799</v>
      </c>
      <c r="I165" s="34"/>
      <c r="J165" s="35" t="s">
        <v>1799</v>
      </c>
      <c r="K165" s="34"/>
      <c r="L165" s="34"/>
      <c r="M165" s="35" t="s">
        <v>1799</v>
      </c>
      <c r="N165" s="35"/>
      <c r="O165" s="34"/>
      <c r="P165" s="36"/>
    </row>
    <row r="166" spans="1:16" s="146" customFormat="1" ht="39.75" customHeight="1" x14ac:dyDescent="0.2">
      <c r="A166" s="140" t="s">
        <v>3240</v>
      </c>
      <c r="B166" s="147" t="s">
        <v>3969</v>
      </c>
      <c r="C166" s="147" t="s">
        <v>5564</v>
      </c>
      <c r="D166" s="208">
        <v>246.96</v>
      </c>
      <c r="E166" s="251">
        <v>6751</v>
      </c>
      <c r="F166" s="253">
        <v>41555</v>
      </c>
      <c r="G166" s="224" t="s">
        <v>4165</v>
      </c>
      <c r="H166" s="35" t="s">
        <v>1799</v>
      </c>
      <c r="I166" s="34"/>
      <c r="J166" s="35" t="s">
        <v>1799</v>
      </c>
      <c r="K166" s="34"/>
      <c r="L166" s="34"/>
      <c r="M166" s="35" t="s">
        <v>1799</v>
      </c>
      <c r="N166" s="35"/>
      <c r="O166" s="34"/>
      <c r="P166" s="36"/>
    </row>
    <row r="167" spans="1:16" s="146" customFormat="1" ht="39.75" customHeight="1" x14ac:dyDescent="0.2">
      <c r="A167" s="140" t="s">
        <v>3241</v>
      </c>
      <c r="B167" s="147" t="s">
        <v>3949</v>
      </c>
      <c r="C167" s="147" t="s">
        <v>5565</v>
      </c>
      <c r="D167" s="208">
        <f>110.74+119.8</f>
        <v>230.54</v>
      </c>
      <c r="E167" s="251">
        <v>6750</v>
      </c>
      <c r="F167" s="253">
        <v>41555</v>
      </c>
      <c r="G167" s="224" t="s">
        <v>4166</v>
      </c>
      <c r="H167" s="35" t="s">
        <v>1799</v>
      </c>
      <c r="I167" s="34"/>
      <c r="J167" s="35" t="s">
        <v>1799</v>
      </c>
      <c r="K167" s="34"/>
      <c r="L167" s="34"/>
      <c r="M167" s="35" t="s">
        <v>1799</v>
      </c>
      <c r="N167" s="35"/>
      <c r="O167" s="34"/>
      <c r="P167" s="36"/>
    </row>
    <row r="168" spans="1:16" s="146" customFormat="1" ht="39.75" customHeight="1" x14ac:dyDescent="0.2">
      <c r="A168" s="140" t="s">
        <v>3242</v>
      </c>
      <c r="B168" s="147" t="s">
        <v>3970</v>
      </c>
      <c r="C168" s="147" t="s">
        <v>5566</v>
      </c>
      <c r="D168" s="208">
        <v>480</v>
      </c>
      <c r="E168" s="251">
        <v>6851</v>
      </c>
      <c r="F168" s="253">
        <v>41529</v>
      </c>
      <c r="G168" s="224" t="s">
        <v>4167</v>
      </c>
      <c r="H168" s="35" t="s">
        <v>1799</v>
      </c>
      <c r="I168" s="34"/>
      <c r="J168" s="35" t="s">
        <v>1799</v>
      </c>
      <c r="K168" s="34"/>
      <c r="L168" s="34"/>
      <c r="M168" s="35" t="s">
        <v>1799</v>
      </c>
      <c r="N168" s="35"/>
      <c r="O168" s="34"/>
      <c r="P168" s="36"/>
    </row>
    <row r="169" spans="1:16" s="146" customFormat="1" ht="39.75" customHeight="1" x14ac:dyDescent="0.2">
      <c r="A169" s="685" t="s">
        <v>3243</v>
      </c>
      <c r="B169" s="147" t="s">
        <v>3928</v>
      </c>
      <c r="C169" s="673" t="s">
        <v>5567</v>
      </c>
      <c r="D169" s="208">
        <v>67.2</v>
      </c>
      <c r="E169" s="251">
        <v>6774</v>
      </c>
      <c r="F169" s="782">
        <v>41431</v>
      </c>
      <c r="G169" s="224" t="s">
        <v>4168</v>
      </c>
      <c r="H169" s="35" t="s">
        <v>1799</v>
      </c>
      <c r="I169" s="34"/>
      <c r="J169" s="35" t="s">
        <v>1799</v>
      </c>
      <c r="K169" s="34"/>
      <c r="L169" s="34"/>
      <c r="M169" s="35" t="s">
        <v>1799</v>
      </c>
      <c r="N169" s="35"/>
      <c r="O169" s="34"/>
      <c r="P169" s="36"/>
    </row>
    <row r="170" spans="1:16" s="146" customFormat="1" ht="39.75" customHeight="1" x14ac:dyDescent="0.2">
      <c r="A170" s="685"/>
      <c r="B170" s="147" t="s">
        <v>153</v>
      </c>
      <c r="C170" s="673"/>
      <c r="D170" s="208">
        <v>130</v>
      </c>
      <c r="E170" s="251">
        <v>6773</v>
      </c>
      <c r="F170" s="782"/>
      <c r="G170" s="224" t="s">
        <v>4169</v>
      </c>
      <c r="H170" s="35" t="s">
        <v>1799</v>
      </c>
      <c r="I170" s="34"/>
      <c r="J170" s="35" t="s">
        <v>1799</v>
      </c>
      <c r="K170" s="34"/>
      <c r="L170" s="34"/>
      <c r="M170" s="35" t="s">
        <v>1799</v>
      </c>
      <c r="N170" s="35"/>
      <c r="O170" s="34"/>
      <c r="P170" s="36"/>
    </row>
    <row r="171" spans="1:16" s="146" customFormat="1" ht="39.75" customHeight="1" x14ac:dyDescent="0.2">
      <c r="A171" s="685"/>
      <c r="B171" s="147" t="s">
        <v>1146</v>
      </c>
      <c r="C171" s="673"/>
      <c r="D171" s="208">
        <v>290.86</v>
      </c>
      <c r="E171" s="251">
        <v>6772</v>
      </c>
      <c r="F171" s="782"/>
      <c r="G171" s="224" t="s">
        <v>4170</v>
      </c>
      <c r="H171" s="35" t="s">
        <v>1799</v>
      </c>
      <c r="I171" s="34"/>
      <c r="J171" s="35" t="s">
        <v>1799</v>
      </c>
      <c r="K171" s="34"/>
      <c r="L171" s="34"/>
      <c r="M171" s="35" t="s">
        <v>1799</v>
      </c>
      <c r="N171" s="35"/>
      <c r="O171" s="34"/>
      <c r="P171" s="36"/>
    </row>
    <row r="172" spans="1:16" s="146" customFormat="1" ht="59.25" customHeight="1" x14ac:dyDescent="0.2">
      <c r="A172" s="140" t="s">
        <v>3244</v>
      </c>
      <c r="B172" s="147" t="s">
        <v>3970</v>
      </c>
      <c r="C172" s="147" t="s">
        <v>5568</v>
      </c>
      <c r="D172" s="208">
        <v>23405</v>
      </c>
      <c r="E172" s="251" t="s">
        <v>4171</v>
      </c>
      <c r="F172" s="253">
        <v>41591</v>
      </c>
      <c r="G172" s="224" t="s">
        <v>4172</v>
      </c>
      <c r="H172" s="35"/>
      <c r="I172" s="35" t="s">
        <v>1799</v>
      </c>
      <c r="J172" s="35" t="s">
        <v>1799</v>
      </c>
      <c r="K172" s="34"/>
      <c r="L172" s="34"/>
      <c r="M172" s="35"/>
      <c r="N172" s="35" t="s">
        <v>1799</v>
      </c>
      <c r="O172" s="34"/>
      <c r="P172" s="36" t="s">
        <v>4472</v>
      </c>
    </row>
    <row r="173" spans="1:16" s="146" customFormat="1" ht="40.5" customHeight="1" x14ac:dyDescent="0.2">
      <c r="A173" s="140" t="s">
        <v>3245</v>
      </c>
      <c r="B173" s="147" t="s">
        <v>3681</v>
      </c>
      <c r="C173" s="147" t="s">
        <v>5569</v>
      </c>
      <c r="D173" s="208">
        <v>490</v>
      </c>
      <c r="E173" s="251">
        <v>6762</v>
      </c>
      <c r="F173" s="253">
        <v>41415</v>
      </c>
      <c r="G173" s="224" t="s">
        <v>4173</v>
      </c>
      <c r="H173" s="35" t="s">
        <v>1799</v>
      </c>
      <c r="I173" s="34"/>
      <c r="J173" s="35" t="s">
        <v>1799</v>
      </c>
      <c r="K173" s="34"/>
      <c r="L173" s="34"/>
      <c r="M173" s="35" t="s">
        <v>1799</v>
      </c>
      <c r="N173" s="35"/>
      <c r="O173" s="34"/>
      <c r="P173" s="36"/>
    </row>
    <row r="174" spans="1:16" s="146" customFormat="1" ht="40.5" customHeight="1" x14ac:dyDescent="0.2">
      <c r="A174" s="140" t="s">
        <v>3246</v>
      </c>
      <c r="B174" s="147" t="s">
        <v>3971</v>
      </c>
      <c r="C174" s="147" t="s">
        <v>5570</v>
      </c>
      <c r="D174" s="208">
        <v>3842</v>
      </c>
      <c r="E174" s="251">
        <v>6790</v>
      </c>
      <c r="F174" s="253">
        <v>41453</v>
      </c>
      <c r="G174" s="224" t="s">
        <v>4174</v>
      </c>
      <c r="H174" s="35" t="s">
        <v>1799</v>
      </c>
      <c r="I174" s="34"/>
      <c r="J174" s="35" t="s">
        <v>1799</v>
      </c>
      <c r="K174" s="34"/>
      <c r="L174" s="34"/>
      <c r="M174" s="35" t="s">
        <v>1799</v>
      </c>
      <c r="N174" s="35"/>
      <c r="O174" s="34"/>
      <c r="P174" s="36"/>
    </row>
    <row r="175" spans="1:16" s="146" customFormat="1" ht="40.5" customHeight="1" x14ac:dyDescent="0.2">
      <c r="A175" s="685" t="s">
        <v>3247</v>
      </c>
      <c r="B175" s="147" t="s">
        <v>3972</v>
      </c>
      <c r="C175" s="673" t="s">
        <v>5571</v>
      </c>
      <c r="D175" s="208">
        <v>500</v>
      </c>
      <c r="E175" s="251">
        <v>6858</v>
      </c>
      <c r="F175" s="253">
        <v>41541</v>
      </c>
      <c r="G175" s="224" t="s">
        <v>4175</v>
      </c>
      <c r="H175" s="35" t="s">
        <v>1799</v>
      </c>
      <c r="I175" s="34"/>
      <c r="J175" s="35" t="s">
        <v>1799</v>
      </c>
      <c r="K175" s="34"/>
      <c r="L175" s="34"/>
      <c r="M175" s="35" t="s">
        <v>1799</v>
      </c>
      <c r="N175" s="35"/>
      <c r="O175" s="34"/>
      <c r="P175" s="36"/>
    </row>
    <row r="176" spans="1:16" s="146" customFormat="1" ht="40.5" customHeight="1" x14ac:dyDescent="0.2">
      <c r="A176" s="685"/>
      <c r="B176" s="147" t="s">
        <v>3973</v>
      </c>
      <c r="C176" s="673"/>
      <c r="D176" s="208">
        <v>475</v>
      </c>
      <c r="E176" s="251">
        <v>6859</v>
      </c>
      <c r="F176" s="253">
        <v>41541</v>
      </c>
      <c r="G176" s="224" t="s">
        <v>4175</v>
      </c>
      <c r="H176" s="35" t="s">
        <v>1799</v>
      </c>
      <c r="I176" s="34"/>
      <c r="J176" s="35" t="s">
        <v>1799</v>
      </c>
      <c r="K176" s="34"/>
      <c r="L176" s="34"/>
      <c r="M176" s="35" t="s">
        <v>1799</v>
      </c>
      <c r="N176" s="35"/>
      <c r="O176" s="34"/>
      <c r="P176" s="36"/>
    </row>
    <row r="177" spans="1:16" s="146" customFormat="1" ht="40.5" customHeight="1" x14ac:dyDescent="0.2">
      <c r="A177" s="685"/>
      <c r="B177" s="147" t="s">
        <v>3578</v>
      </c>
      <c r="C177" s="673"/>
      <c r="D177" s="208">
        <v>960</v>
      </c>
      <c r="E177" s="251">
        <v>6860</v>
      </c>
      <c r="F177" s="253">
        <v>41541</v>
      </c>
      <c r="G177" s="224" t="s">
        <v>4175</v>
      </c>
      <c r="H177" s="35" t="s">
        <v>1799</v>
      </c>
      <c r="I177" s="34"/>
      <c r="J177" s="35" t="s">
        <v>1799</v>
      </c>
      <c r="K177" s="34"/>
      <c r="L177" s="34"/>
      <c r="M177" s="35" t="s">
        <v>1799</v>
      </c>
      <c r="N177" s="35"/>
      <c r="O177" s="34"/>
      <c r="P177" s="36"/>
    </row>
    <row r="178" spans="1:16" s="146" customFormat="1" ht="40.5" customHeight="1" x14ac:dyDescent="0.2">
      <c r="A178" s="685"/>
      <c r="B178" s="147" t="s">
        <v>3970</v>
      </c>
      <c r="C178" s="673"/>
      <c r="D178" s="208">
        <v>2430</v>
      </c>
      <c r="E178" s="251">
        <v>6861</v>
      </c>
      <c r="F178" s="253">
        <v>41541</v>
      </c>
      <c r="G178" s="224" t="s">
        <v>4175</v>
      </c>
      <c r="H178" s="35" t="s">
        <v>1799</v>
      </c>
      <c r="I178" s="34"/>
      <c r="J178" s="35" t="s">
        <v>1799</v>
      </c>
      <c r="K178" s="34"/>
      <c r="L178" s="34"/>
      <c r="M178" s="35" t="s">
        <v>1799</v>
      </c>
      <c r="N178" s="35"/>
      <c r="O178" s="34"/>
      <c r="P178" s="36"/>
    </row>
    <row r="179" spans="1:16" s="146" customFormat="1" ht="40.5" customHeight="1" x14ac:dyDescent="0.2">
      <c r="A179" s="140" t="s">
        <v>3248</v>
      </c>
      <c r="B179" s="147" t="s">
        <v>67</v>
      </c>
      <c r="C179" s="147" t="s">
        <v>5528</v>
      </c>
      <c r="D179" s="208">
        <v>132.21</v>
      </c>
      <c r="E179" s="251">
        <v>6752</v>
      </c>
      <c r="F179" s="253">
        <v>41402</v>
      </c>
      <c r="G179" s="224" t="s">
        <v>4166</v>
      </c>
      <c r="H179" s="35" t="s">
        <v>1799</v>
      </c>
      <c r="I179" s="34"/>
      <c r="J179" s="35" t="s">
        <v>1799</v>
      </c>
      <c r="K179" s="34"/>
      <c r="L179" s="34"/>
      <c r="M179" s="35" t="s">
        <v>1799</v>
      </c>
      <c r="N179" s="35"/>
      <c r="O179" s="34"/>
      <c r="P179" s="36"/>
    </row>
    <row r="180" spans="1:16" s="146" customFormat="1" ht="40.5" customHeight="1" x14ac:dyDescent="0.2">
      <c r="A180" s="140" t="s">
        <v>3249</v>
      </c>
      <c r="B180" s="147" t="s">
        <v>3682</v>
      </c>
      <c r="C180" s="147" t="s">
        <v>5572</v>
      </c>
      <c r="D180" s="208">
        <v>124.3</v>
      </c>
      <c r="E180" s="251">
        <v>6753</v>
      </c>
      <c r="F180" s="253">
        <v>41402</v>
      </c>
      <c r="G180" s="224" t="s">
        <v>4176</v>
      </c>
      <c r="H180" s="35" t="s">
        <v>1799</v>
      </c>
      <c r="I180" s="34"/>
      <c r="J180" s="35" t="s">
        <v>1799</v>
      </c>
      <c r="K180" s="34"/>
      <c r="L180" s="34"/>
      <c r="M180" s="35" t="s">
        <v>1799</v>
      </c>
      <c r="N180" s="35"/>
      <c r="O180" s="34"/>
      <c r="P180" s="36"/>
    </row>
    <row r="181" spans="1:16" s="146" customFormat="1" ht="40.5" customHeight="1" x14ac:dyDescent="0.2">
      <c r="A181" s="140" t="s">
        <v>3250</v>
      </c>
      <c r="B181" s="147" t="s">
        <v>3928</v>
      </c>
      <c r="C181" s="147" t="s">
        <v>5573</v>
      </c>
      <c r="D181" s="208">
        <v>1430</v>
      </c>
      <c r="E181" s="251">
        <v>6757</v>
      </c>
      <c r="F181" s="253">
        <v>41408</v>
      </c>
      <c r="G181" s="224" t="s">
        <v>4177</v>
      </c>
      <c r="H181" s="35" t="s">
        <v>1799</v>
      </c>
      <c r="I181" s="34"/>
      <c r="J181" s="35" t="s">
        <v>1799</v>
      </c>
      <c r="K181" s="34"/>
      <c r="L181" s="34"/>
      <c r="M181" s="35" t="s">
        <v>1799</v>
      </c>
      <c r="N181" s="35"/>
      <c r="O181" s="34"/>
      <c r="P181" s="36"/>
    </row>
    <row r="182" spans="1:16" s="146" customFormat="1" ht="40.5" customHeight="1" x14ac:dyDescent="0.2">
      <c r="A182" s="140" t="s">
        <v>3251</v>
      </c>
      <c r="B182" s="147" t="s">
        <v>3974</v>
      </c>
      <c r="C182" s="147" t="s">
        <v>5574</v>
      </c>
      <c r="D182" s="208">
        <v>2000</v>
      </c>
      <c r="E182" s="251">
        <v>6765</v>
      </c>
      <c r="F182" s="253">
        <v>41415</v>
      </c>
      <c r="G182" s="224" t="s">
        <v>4178</v>
      </c>
      <c r="H182" s="35" t="s">
        <v>1799</v>
      </c>
      <c r="I182" s="34"/>
      <c r="J182" s="35" t="s">
        <v>1799</v>
      </c>
      <c r="K182" s="34"/>
      <c r="L182" s="34"/>
      <c r="M182" s="35" t="s">
        <v>1799</v>
      </c>
      <c r="N182" s="35"/>
      <c r="O182" s="34"/>
      <c r="P182" s="36"/>
    </row>
    <row r="183" spans="1:16" s="146" customFormat="1" ht="40.5" customHeight="1" x14ac:dyDescent="0.2">
      <c r="A183" s="140" t="s">
        <v>3252</v>
      </c>
      <c r="B183" s="147" t="s">
        <v>3975</v>
      </c>
      <c r="C183" s="147" t="s">
        <v>5575</v>
      </c>
      <c r="D183" s="208">
        <f>296+1785</f>
        <v>2081</v>
      </c>
      <c r="E183" s="251">
        <v>6775</v>
      </c>
      <c r="F183" s="253">
        <v>41431</v>
      </c>
      <c r="G183" s="224" t="s">
        <v>4179</v>
      </c>
      <c r="H183" s="35" t="s">
        <v>1799</v>
      </c>
      <c r="I183" s="34"/>
      <c r="J183" s="35" t="s">
        <v>1799</v>
      </c>
      <c r="K183" s="34"/>
      <c r="L183" s="34"/>
      <c r="M183" s="35" t="s">
        <v>1799</v>
      </c>
      <c r="N183" s="35"/>
      <c r="O183" s="34"/>
      <c r="P183" s="36"/>
    </row>
    <row r="184" spans="1:16" s="146" customFormat="1" ht="40.5" customHeight="1" x14ac:dyDescent="0.2">
      <c r="A184" s="685" t="s">
        <v>3253</v>
      </c>
      <c r="B184" s="147" t="s">
        <v>442</v>
      </c>
      <c r="C184" s="673" t="s">
        <v>5576</v>
      </c>
      <c r="D184" s="208">
        <v>120</v>
      </c>
      <c r="E184" s="251">
        <v>6755</v>
      </c>
      <c r="F184" s="782">
        <v>41408</v>
      </c>
      <c r="G184" s="759" t="s">
        <v>4180</v>
      </c>
      <c r="H184" s="35" t="s">
        <v>1799</v>
      </c>
      <c r="I184" s="34"/>
      <c r="J184" s="35" t="s">
        <v>1799</v>
      </c>
      <c r="K184" s="34"/>
      <c r="L184" s="34"/>
      <c r="M184" s="35" t="s">
        <v>1799</v>
      </c>
      <c r="N184" s="35"/>
      <c r="O184" s="34"/>
      <c r="P184" s="36"/>
    </row>
    <row r="185" spans="1:16" s="146" customFormat="1" ht="40.5" customHeight="1" x14ac:dyDescent="0.2">
      <c r="A185" s="685"/>
      <c r="B185" s="147" t="s">
        <v>1111</v>
      </c>
      <c r="C185" s="673"/>
      <c r="D185" s="208">
        <v>169.5</v>
      </c>
      <c r="E185" s="251">
        <v>6756</v>
      </c>
      <c r="F185" s="782"/>
      <c r="G185" s="759"/>
      <c r="H185" s="35" t="s">
        <v>1799</v>
      </c>
      <c r="I185" s="34"/>
      <c r="J185" s="35" t="s">
        <v>1799</v>
      </c>
      <c r="K185" s="34"/>
      <c r="L185" s="34"/>
      <c r="M185" s="35" t="s">
        <v>1799</v>
      </c>
      <c r="N185" s="35"/>
      <c r="O185" s="34"/>
      <c r="P185" s="36"/>
    </row>
    <row r="186" spans="1:16" s="146" customFormat="1" ht="40.5" customHeight="1" x14ac:dyDescent="0.2">
      <c r="A186" s="140" t="s">
        <v>3254</v>
      </c>
      <c r="B186" s="147" t="s">
        <v>3669</v>
      </c>
      <c r="C186" s="147" t="s">
        <v>5434</v>
      </c>
      <c r="D186" s="208">
        <v>1440</v>
      </c>
      <c r="E186" s="251">
        <v>6767</v>
      </c>
      <c r="F186" s="253">
        <v>41417</v>
      </c>
      <c r="G186" s="224" t="s">
        <v>4164</v>
      </c>
      <c r="H186" s="35" t="s">
        <v>1799</v>
      </c>
      <c r="I186" s="34"/>
      <c r="J186" s="35" t="s">
        <v>1799</v>
      </c>
      <c r="K186" s="34"/>
      <c r="L186" s="34"/>
      <c r="M186" s="35" t="s">
        <v>1799</v>
      </c>
      <c r="N186" s="35"/>
      <c r="O186" s="34"/>
      <c r="P186" s="36"/>
    </row>
    <row r="187" spans="1:16" s="146" customFormat="1" ht="45.75" customHeight="1" x14ac:dyDescent="0.2">
      <c r="A187" s="685" t="s">
        <v>3255</v>
      </c>
      <c r="B187" s="147" t="s">
        <v>3976</v>
      </c>
      <c r="C187" s="673" t="s">
        <v>5577</v>
      </c>
      <c r="D187" s="208">
        <v>16743</v>
      </c>
      <c r="E187" s="251" t="s">
        <v>4181</v>
      </c>
      <c r="F187" s="253">
        <v>41456</v>
      </c>
      <c r="G187" s="224" t="s">
        <v>4182</v>
      </c>
      <c r="H187" s="35" t="s">
        <v>1799</v>
      </c>
      <c r="I187" s="34"/>
      <c r="J187" s="35" t="s">
        <v>1799</v>
      </c>
      <c r="K187" s="34"/>
      <c r="L187" s="34"/>
      <c r="M187" s="35" t="s">
        <v>1799</v>
      </c>
      <c r="N187" s="35"/>
      <c r="O187" s="34"/>
      <c r="P187" s="36"/>
    </row>
    <row r="188" spans="1:16" s="146" customFormat="1" ht="45.75" customHeight="1" x14ac:dyDescent="0.2">
      <c r="A188" s="685"/>
      <c r="B188" s="147" t="s">
        <v>1140</v>
      </c>
      <c r="C188" s="673"/>
      <c r="D188" s="208">
        <v>1243.0999999999999</v>
      </c>
      <c r="E188" s="251">
        <v>6786</v>
      </c>
      <c r="F188" s="253">
        <v>41445</v>
      </c>
      <c r="G188" s="224" t="s">
        <v>4183</v>
      </c>
      <c r="H188" s="35" t="s">
        <v>1799</v>
      </c>
      <c r="I188" s="34"/>
      <c r="J188" s="35" t="s">
        <v>1799</v>
      </c>
      <c r="K188" s="34"/>
      <c r="L188" s="34"/>
      <c r="M188" s="35" t="s">
        <v>1799</v>
      </c>
      <c r="N188" s="35"/>
      <c r="O188" s="34"/>
      <c r="P188" s="36"/>
    </row>
    <row r="189" spans="1:16" s="146" customFormat="1" ht="45.75" customHeight="1" x14ac:dyDescent="0.2">
      <c r="A189" s="685"/>
      <c r="B189" s="147" t="s">
        <v>54</v>
      </c>
      <c r="C189" s="673"/>
      <c r="D189" s="208">
        <v>6600</v>
      </c>
      <c r="E189" s="251" t="s">
        <v>4184</v>
      </c>
      <c r="F189" s="253">
        <v>41456</v>
      </c>
      <c r="G189" s="224" t="s">
        <v>4182</v>
      </c>
      <c r="H189" s="35" t="s">
        <v>1799</v>
      </c>
      <c r="I189" s="34"/>
      <c r="J189" s="35" t="s">
        <v>1799</v>
      </c>
      <c r="K189" s="34"/>
      <c r="L189" s="34"/>
      <c r="M189" s="35" t="s">
        <v>1799</v>
      </c>
      <c r="N189" s="35"/>
      <c r="O189" s="34"/>
      <c r="P189" s="36"/>
    </row>
    <row r="190" spans="1:16" s="146" customFormat="1" ht="45.75" customHeight="1" x14ac:dyDescent="0.2">
      <c r="A190" s="685"/>
      <c r="B190" s="147" t="s">
        <v>78</v>
      </c>
      <c r="C190" s="673"/>
      <c r="D190" s="208">
        <v>755.6</v>
      </c>
      <c r="E190" s="251">
        <v>6788</v>
      </c>
      <c r="F190" s="253">
        <v>41446</v>
      </c>
      <c r="G190" s="224" t="s">
        <v>4185</v>
      </c>
      <c r="H190" s="35" t="s">
        <v>1799</v>
      </c>
      <c r="I190" s="34"/>
      <c r="J190" s="35" t="s">
        <v>1799</v>
      </c>
      <c r="K190" s="34"/>
      <c r="L190" s="34"/>
      <c r="M190" s="35" t="s">
        <v>1799</v>
      </c>
      <c r="N190" s="35"/>
      <c r="O190" s="34"/>
      <c r="P190" s="36"/>
    </row>
    <row r="191" spans="1:16" s="146" customFormat="1" ht="45.75" customHeight="1" x14ac:dyDescent="0.2">
      <c r="A191" s="685" t="s">
        <v>3256</v>
      </c>
      <c r="B191" s="147" t="s">
        <v>67</v>
      </c>
      <c r="C191" s="673" t="s">
        <v>4869</v>
      </c>
      <c r="D191" s="208">
        <v>254.25</v>
      </c>
      <c r="E191" s="251">
        <v>6759</v>
      </c>
      <c r="F191" s="782">
        <v>41414</v>
      </c>
      <c r="G191" s="759" t="s">
        <v>4186</v>
      </c>
      <c r="H191" s="35" t="s">
        <v>1799</v>
      </c>
      <c r="I191" s="34"/>
      <c r="J191" s="35" t="s">
        <v>1799</v>
      </c>
      <c r="K191" s="34"/>
      <c r="L191" s="34"/>
      <c r="M191" s="35" t="s">
        <v>1799</v>
      </c>
      <c r="N191" s="35"/>
      <c r="O191" s="34"/>
      <c r="P191" s="36"/>
    </row>
    <row r="192" spans="1:16" s="146" customFormat="1" ht="45.75" customHeight="1" x14ac:dyDescent="0.2">
      <c r="A192" s="685"/>
      <c r="B192" s="147" t="s">
        <v>442</v>
      </c>
      <c r="C192" s="673"/>
      <c r="D192" s="208">
        <v>180</v>
      </c>
      <c r="E192" s="251">
        <v>6760</v>
      </c>
      <c r="F192" s="782"/>
      <c r="G192" s="759"/>
      <c r="H192" s="35" t="s">
        <v>1799</v>
      </c>
      <c r="I192" s="34"/>
      <c r="J192" s="35" t="s">
        <v>1799</v>
      </c>
      <c r="K192" s="34"/>
      <c r="L192" s="34"/>
      <c r="M192" s="35" t="s">
        <v>1799</v>
      </c>
      <c r="N192" s="35"/>
      <c r="O192" s="34"/>
      <c r="P192" s="36"/>
    </row>
    <row r="193" spans="1:16" s="146" customFormat="1" ht="45.75" customHeight="1" x14ac:dyDescent="0.2">
      <c r="A193" s="685" t="s">
        <v>3257</v>
      </c>
      <c r="B193" s="147" t="s">
        <v>1111</v>
      </c>
      <c r="C193" s="673" t="s">
        <v>4869</v>
      </c>
      <c r="D193" s="208">
        <v>169.5</v>
      </c>
      <c r="E193" s="251">
        <v>6769</v>
      </c>
      <c r="F193" s="782">
        <v>41421</v>
      </c>
      <c r="G193" s="759" t="s">
        <v>4187</v>
      </c>
      <c r="H193" s="35" t="s">
        <v>1799</v>
      </c>
      <c r="I193" s="34"/>
      <c r="J193" s="35" t="s">
        <v>1799</v>
      </c>
      <c r="K193" s="34"/>
      <c r="L193" s="34"/>
      <c r="M193" s="35" t="s">
        <v>1799</v>
      </c>
      <c r="N193" s="35"/>
      <c r="O193" s="34"/>
      <c r="P193" s="36"/>
    </row>
    <row r="194" spans="1:16" s="146" customFormat="1" ht="45.75" customHeight="1" x14ac:dyDescent="0.2">
      <c r="A194" s="685"/>
      <c r="B194" s="147" t="s">
        <v>442</v>
      </c>
      <c r="C194" s="673"/>
      <c r="D194" s="208">
        <v>120</v>
      </c>
      <c r="E194" s="251">
        <v>6768</v>
      </c>
      <c r="F194" s="782"/>
      <c r="G194" s="759"/>
      <c r="H194" s="35" t="s">
        <v>1799</v>
      </c>
      <c r="I194" s="34"/>
      <c r="J194" s="35" t="s">
        <v>1799</v>
      </c>
      <c r="K194" s="34"/>
      <c r="L194" s="34"/>
      <c r="M194" s="35" t="s">
        <v>1799</v>
      </c>
      <c r="N194" s="35"/>
      <c r="O194" s="34"/>
      <c r="P194" s="36"/>
    </row>
    <row r="195" spans="1:16" s="146" customFormat="1" ht="45.75" customHeight="1" x14ac:dyDescent="0.2">
      <c r="A195" s="140" t="s">
        <v>3258</v>
      </c>
      <c r="B195" s="147" t="s">
        <v>1111</v>
      </c>
      <c r="C195" s="147" t="s">
        <v>5578</v>
      </c>
      <c r="D195" s="208">
        <v>209.5</v>
      </c>
      <c r="E195" s="251">
        <v>6770</v>
      </c>
      <c r="F195" s="253">
        <v>41424</v>
      </c>
      <c r="G195" s="224" t="s">
        <v>4188</v>
      </c>
      <c r="H195" s="35" t="s">
        <v>1799</v>
      </c>
      <c r="I195" s="34"/>
      <c r="J195" s="35" t="s">
        <v>1799</v>
      </c>
      <c r="K195" s="34"/>
      <c r="L195" s="34"/>
      <c r="M195" s="35" t="s">
        <v>1799</v>
      </c>
      <c r="N195" s="35"/>
      <c r="O195" s="34"/>
      <c r="P195" s="36"/>
    </row>
    <row r="196" spans="1:16" s="146" customFormat="1" ht="45.75" customHeight="1" x14ac:dyDescent="0.2">
      <c r="A196" s="140" t="s">
        <v>3259</v>
      </c>
      <c r="B196" s="147" t="s">
        <v>764</v>
      </c>
      <c r="C196" s="147" t="s">
        <v>4943</v>
      </c>
      <c r="D196" s="208">
        <v>99.46</v>
      </c>
      <c r="E196" s="251">
        <v>6771</v>
      </c>
      <c r="F196" s="253">
        <v>41429</v>
      </c>
      <c r="G196" s="224" t="s">
        <v>4189</v>
      </c>
      <c r="H196" s="35" t="s">
        <v>1799</v>
      </c>
      <c r="I196" s="34"/>
      <c r="J196" s="35" t="s">
        <v>1799</v>
      </c>
      <c r="K196" s="34"/>
      <c r="L196" s="34"/>
      <c r="M196" s="35" t="s">
        <v>1799</v>
      </c>
      <c r="N196" s="35"/>
      <c r="O196" s="34"/>
      <c r="P196" s="36"/>
    </row>
    <row r="197" spans="1:16" s="146" customFormat="1" ht="45.75" customHeight="1" x14ac:dyDescent="0.2">
      <c r="A197" s="685" t="s">
        <v>3260</v>
      </c>
      <c r="B197" s="147" t="s">
        <v>3927</v>
      </c>
      <c r="C197" s="673" t="s">
        <v>5579</v>
      </c>
      <c r="D197" s="208">
        <v>17550</v>
      </c>
      <c r="E197" s="251" t="s">
        <v>4190</v>
      </c>
      <c r="F197" s="253">
        <v>41498</v>
      </c>
      <c r="G197" s="224" t="s">
        <v>4191</v>
      </c>
      <c r="H197" s="35" t="s">
        <v>1799</v>
      </c>
      <c r="I197" s="34"/>
      <c r="J197" s="35" t="s">
        <v>1799</v>
      </c>
      <c r="K197" s="34"/>
      <c r="L197" s="34"/>
      <c r="M197" s="35" t="s">
        <v>1799</v>
      </c>
      <c r="N197" s="35"/>
      <c r="O197" s="34"/>
      <c r="P197" s="36"/>
    </row>
    <row r="198" spans="1:16" s="146" customFormat="1" ht="45.75" customHeight="1" x14ac:dyDescent="0.2">
      <c r="A198" s="685"/>
      <c r="B198" s="147" t="s">
        <v>3936</v>
      </c>
      <c r="C198" s="673"/>
      <c r="D198" s="208">
        <v>3390</v>
      </c>
      <c r="E198" s="251" t="s">
        <v>4192</v>
      </c>
      <c r="F198" s="253">
        <v>41498</v>
      </c>
      <c r="G198" s="224" t="s">
        <v>4193</v>
      </c>
      <c r="H198" s="35" t="s">
        <v>1799</v>
      </c>
      <c r="I198" s="34"/>
      <c r="J198" s="35" t="s">
        <v>1799</v>
      </c>
      <c r="K198" s="34"/>
      <c r="L198" s="34"/>
      <c r="M198" s="35" t="s">
        <v>1799</v>
      </c>
      <c r="N198" s="35"/>
      <c r="O198" s="34"/>
      <c r="P198" s="36"/>
    </row>
    <row r="199" spans="1:16" s="146" customFormat="1" ht="45.75" customHeight="1" x14ac:dyDescent="0.2">
      <c r="A199" s="140" t="s">
        <v>3261</v>
      </c>
      <c r="B199" s="147" t="s">
        <v>3884</v>
      </c>
      <c r="C199" s="147" t="s">
        <v>5580</v>
      </c>
      <c r="D199" s="208">
        <v>16690.96</v>
      </c>
      <c r="E199" s="251" t="s">
        <v>4194</v>
      </c>
      <c r="F199" s="253">
        <v>41477</v>
      </c>
      <c r="G199" s="224" t="s">
        <v>4195</v>
      </c>
      <c r="H199" s="35" t="s">
        <v>1799</v>
      </c>
      <c r="I199" s="34"/>
      <c r="J199" s="35" t="s">
        <v>1799</v>
      </c>
      <c r="K199" s="34"/>
      <c r="L199" s="34"/>
      <c r="M199" s="35" t="s">
        <v>1799</v>
      </c>
      <c r="N199" s="35"/>
      <c r="O199" s="34"/>
      <c r="P199" s="36"/>
    </row>
    <row r="200" spans="1:16" s="146" customFormat="1" ht="45.75" customHeight="1" x14ac:dyDescent="0.2">
      <c r="A200" s="685" t="s">
        <v>3262</v>
      </c>
      <c r="B200" s="147" t="s">
        <v>3693</v>
      </c>
      <c r="C200" s="673" t="s">
        <v>5581</v>
      </c>
      <c r="D200" s="208">
        <v>10065</v>
      </c>
      <c r="E200" s="251" t="s">
        <v>4196</v>
      </c>
      <c r="F200" s="253">
        <v>41471</v>
      </c>
      <c r="G200" s="224" t="s">
        <v>4197</v>
      </c>
      <c r="H200" s="35" t="s">
        <v>1799</v>
      </c>
      <c r="I200" s="34"/>
      <c r="J200" s="35" t="s">
        <v>1799</v>
      </c>
      <c r="K200" s="34"/>
      <c r="L200" s="34"/>
      <c r="M200" s="35" t="s">
        <v>1799</v>
      </c>
      <c r="N200" s="35"/>
      <c r="O200" s="34"/>
      <c r="P200" s="36"/>
    </row>
    <row r="201" spans="1:16" s="146" customFormat="1" ht="45.75" customHeight="1" x14ac:dyDescent="0.2">
      <c r="A201" s="685"/>
      <c r="B201" s="147" t="s">
        <v>3693</v>
      </c>
      <c r="C201" s="673"/>
      <c r="D201" s="208">
        <v>8970</v>
      </c>
      <c r="E201" s="251" t="s">
        <v>4198</v>
      </c>
      <c r="F201" s="253">
        <v>41506</v>
      </c>
      <c r="G201" s="224" t="s">
        <v>4199</v>
      </c>
      <c r="H201" s="35" t="s">
        <v>1799</v>
      </c>
      <c r="I201" s="34"/>
      <c r="J201" s="35" t="s">
        <v>1799</v>
      </c>
      <c r="K201" s="34"/>
      <c r="L201" s="34"/>
      <c r="M201" s="35" t="s">
        <v>1799</v>
      </c>
      <c r="N201" s="35"/>
      <c r="O201" s="34"/>
      <c r="P201" s="36"/>
    </row>
    <row r="202" spans="1:16" s="146" customFormat="1" ht="45.75" customHeight="1" x14ac:dyDescent="0.2">
      <c r="A202" s="140" t="s">
        <v>3263</v>
      </c>
      <c r="B202" s="147" t="s">
        <v>3977</v>
      </c>
      <c r="C202" s="147" t="s">
        <v>5582</v>
      </c>
      <c r="D202" s="208">
        <v>2220</v>
      </c>
      <c r="E202" s="251">
        <v>6800</v>
      </c>
      <c r="F202" s="253">
        <v>41463</v>
      </c>
      <c r="G202" s="224" t="s">
        <v>4200</v>
      </c>
      <c r="H202" s="35" t="s">
        <v>1799</v>
      </c>
      <c r="I202" s="34"/>
      <c r="J202" s="35" t="s">
        <v>1799</v>
      </c>
      <c r="K202" s="34"/>
      <c r="L202" s="34"/>
      <c r="M202" s="35" t="s">
        <v>1799</v>
      </c>
      <c r="N202" s="35"/>
      <c r="O202" s="34"/>
      <c r="P202" s="36"/>
    </row>
    <row r="203" spans="1:16" s="146" customFormat="1" ht="45.75" customHeight="1" x14ac:dyDescent="0.2">
      <c r="A203" s="140" t="s">
        <v>3264</v>
      </c>
      <c r="B203" s="147" t="s">
        <v>3978</v>
      </c>
      <c r="C203" s="147" t="s">
        <v>5583</v>
      </c>
      <c r="D203" s="208">
        <v>10000</v>
      </c>
      <c r="E203" s="251" t="s">
        <v>4201</v>
      </c>
      <c r="F203" s="253">
        <v>41470</v>
      </c>
      <c r="G203" s="224" t="s">
        <v>4202</v>
      </c>
      <c r="H203" s="35" t="s">
        <v>1799</v>
      </c>
      <c r="I203" s="34"/>
      <c r="J203" s="35" t="s">
        <v>1799</v>
      </c>
      <c r="K203" s="34"/>
      <c r="L203" s="34"/>
      <c r="M203" s="35" t="s">
        <v>1799</v>
      </c>
      <c r="N203" s="35"/>
      <c r="O203" s="34"/>
      <c r="P203" s="36"/>
    </row>
    <row r="204" spans="1:16" s="146" customFormat="1" ht="45.75" customHeight="1" x14ac:dyDescent="0.2">
      <c r="A204" s="140" t="s">
        <v>3265</v>
      </c>
      <c r="B204" s="147" t="s">
        <v>1111</v>
      </c>
      <c r="C204" s="147" t="s">
        <v>5578</v>
      </c>
      <c r="D204" s="208">
        <v>209.5</v>
      </c>
      <c r="E204" s="251">
        <v>6777</v>
      </c>
      <c r="F204" s="253">
        <v>41431</v>
      </c>
      <c r="G204" s="224" t="s">
        <v>4203</v>
      </c>
      <c r="H204" s="35" t="s">
        <v>1799</v>
      </c>
      <c r="I204" s="34"/>
      <c r="J204" s="35" t="s">
        <v>1799</v>
      </c>
      <c r="K204" s="34"/>
      <c r="L204" s="34"/>
      <c r="M204" s="35" t="s">
        <v>1799</v>
      </c>
      <c r="N204" s="35"/>
      <c r="O204" s="34"/>
      <c r="P204" s="36"/>
    </row>
    <row r="205" spans="1:16" s="146" customFormat="1" ht="45.75" customHeight="1" x14ac:dyDescent="0.2">
      <c r="A205" s="140" t="s">
        <v>3266</v>
      </c>
      <c r="B205" s="147" t="s">
        <v>3979</v>
      </c>
      <c r="C205" s="147" t="s">
        <v>5584</v>
      </c>
      <c r="D205" s="208">
        <v>225</v>
      </c>
      <c r="E205" s="251">
        <v>6791</v>
      </c>
      <c r="F205" s="253">
        <v>41456</v>
      </c>
      <c r="G205" s="224" t="s">
        <v>4204</v>
      </c>
      <c r="H205" s="35" t="s">
        <v>1799</v>
      </c>
      <c r="I205" s="34"/>
      <c r="J205" s="35" t="s">
        <v>1799</v>
      </c>
      <c r="K205" s="34"/>
      <c r="L205" s="34"/>
      <c r="M205" s="35" t="s">
        <v>1799</v>
      </c>
      <c r="N205" s="35"/>
      <c r="O205" s="34"/>
      <c r="P205" s="36"/>
    </row>
    <row r="206" spans="1:16" s="146" customFormat="1" ht="45.75" customHeight="1" x14ac:dyDescent="0.2">
      <c r="A206" s="140" t="s">
        <v>3267</v>
      </c>
      <c r="B206" s="147" t="s">
        <v>3980</v>
      </c>
      <c r="C206" s="147" t="s">
        <v>5585</v>
      </c>
      <c r="D206" s="208">
        <v>194.7</v>
      </c>
      <c r="E206" s="251">
        <v>6789</v>
      </c>
      <c r="F206" s="253">
        <v>41452</v>
      </c>
      <c r="G206" s="224" t="s">
        <v>4205</v>
      </c>
      <c r="H206" s="35" t="s">
        <v>1799</v>
      </c>
      <c r="I206" s="34"/>
      <c r="J206" s="35" t="s">
        <v>1799</v>
      </c>
      <c r="K206" s="34"/>
      <c r="L206" s="34"/>
      <c r="M206" s="35" t="s">
        <v>1799</v>
      </c>
      <c r="N206" s="35"/>
      <c r="O206" s="34"/>
      <c r="P206" s="36"/>
    </row>
    <row r="207" spans="1:16" s="146" customFormat="1" ht="45.75" customHeight="1" x14ac:dyDescent="0.2">
      <c r="A207" s="140" t="s">
        <v>3268</v>
      </c>
      <c r="B207" s="147" t="s">
        <v>3981</v>
      </c>
      <c r="C207" s="147" t="s">
        <v>5586</v>
      </c>
      <c r="D207" s="208">
        <v>2970</v>
      </c>
      <c r="E207" s="251">
        <v>6798</v>
      </c>
      <c r="F207" s="253">
        <v>41460</v>
      </c>
      <c r="G207" s="224" t="s">
        <v>4206</v>
      </c>
      <c r="H207" s="35" t="s">
        <v>1799</v>
      </c>
      <c r="I207" s="34"/>
      <c r="J207" s="35" t="s">
        <v>1799</v>
      </c>
      <c r="K207" s="34"/>
      <c r="L207" s="34"/>
      <c r="M207" s="35" t="s">
        <v>1799</v>
      </c>
      <c r="N207" s="35"/>
      <c r="O207" s="34"/>
      <c r="P207" s="36"/>
    </row>
    <row r="208" spans="1:16" s="146" customFormat="1" ht="45.75" customHeight="1" x14ac:dyDescent="0.2">
      <c r="A208" s="140" t="s">
        <v>3269</v>
      </c>
      <c r="B208" s="147" t="s">
        <v>3982</v>
      </c>
      <c r="C208" s="147" t="s">
        <v>5587</v>
      </c>
      <c r="D208" s="208">
        <v>1280</v>
      </c>
      <c r="E208" s="251">
        <v>6796</v>
      </c>
      <c r="F208" s="253">
        <v>41488</v>
      </c>
      <c r="G208" s="224" t="s">
        <v>4207</v>
      </c>
      <c r="H208" s="35" t="s">
        <v>1799</v>
      </c>
      <c r="I208" s="34"/>
      <c r="J208" s="35" t="s">
        <v>1799</v>
      </c>
      <c r="K208" s="34"/>
      <c r="L208" s="34"/>
      <c r="M208" s="35" t="s">
        <v>1799</v>
      </c>
      <c r="N208" s="35"/>
      <c r="O208" s="34"/>
      <c r="P208" s="36"/>
    </row>
    <row r="209" spans="1:16" s="146" customFormat="1" ht="45.75" customHeight="1" x14ac:dyDescent="0.2">
      <c r="A209" s="685" t="s">
        <v>3270</v>
      </c>
      <c r="B209" s="147" t="s">
        <v>3983</v>
      </c>
      <c r="C209" s="673" t="s">
        <v>5588</v>
      </c>
      <c r="D209" s="208">
        <v>1700</v>
      </c>
      <c r="E209" s="251">
        <v>6794</v>
      </c>
      <c r="F209" s="253">
        <v>41457</v>
      </c>
      <c r="G209" s="224" t="s">
        <v>4208</v>
      </c>
      <c r="H209" s="35" t="s">
        <v>1799</v>
      </c>
      <c r="I209" s="34"/>
      <c r="J209" s="35" t="s">
        <v>1799</v>
      </c>
      <c r="K209" s="34"/>
      <c r="L209" s="34"/>
      <c r="M209" s="35" t="s">
        <v>1799</v>
      </c>
      <c r="N209" s="35"/>
      <c r="O209" s="34"/>
      <c r="P209" s="36"/>
    </row>
    <row r="210" spans="1:16" s="146" customFormat="1" ht="45.75" customHeight="1" x14ac:dyDescent="0.2">
      <c r="A210" s="685"/>
      <c r="B210" s="147" t="s">
        <v>1187</v>
      </c>
      <c r="C210" s="673"/>
      <c r="D210" s="208">
        <v>1550</v>
      </c>
      <c r="E210" s="251">
        <v>6795</v>
      </c>
      <c r="F210" s="253">
        <v>41457</v>
      </c>
      <c r="G210" s="224" t="s">
        <v>4208</v>
      </c>
      <c r="H210" s="35" t="s">
        <v>1799</v>
      </c>
      <c r="I210" s="34"/>
      <c r="J210" s="35" t="s">
        <v>1799</v>
      </c>
      <c r="K210" s="34"/>
      <c r="L210" s="34"/>
      <c r="M210" s="35" t="s">
        <v>1799</v>
      </c>
      <c r="N210" s="35"/>
      <c r="O210" s="34"/>
      <c r="P210" s="36"/>
    </row>
    <row r="211" spans="1:16" s="146" customFormat="1" ht="45.75" customHeight="1" x14ac:dyDescent="0.2">
      <c r="A211" s="140" t="s">
        <v>3271</v>
      </c>
      <c r="B211" s="147" t="s">
        <v>1140</v>
      </c>
      <c r="C211" s="147" t="s">
        <v>5589</v>
      </c>
      <c r="D211" s="208">
        <v>410</v>
      </c>
      <c r="E211" s="251">
        <v>6792</v>
      </c>
      <c r="F211" s="253">
        <v>41456</v>
      </c>
      <c r="G211" s="224" t="s">
        <v>4209</v>
      </c>
      <c r="H211" s="35" t="s">
        <v>1799</v>
      </c>
      <c r="I211" s="34"/>
      <c r="J211" s="35" t="s">
        <v>1799</v>
      </c>
      <c r="K211" s="34"/>
      <c r="L211" s="34"/>
      <c r="M211" s="35" t="s">
        <v>1799</v>
      </c>
      <c r="N211" s="35"/>
      <c r="O211" s="34"/>
      <c r="P211" s="36"/>
    </row>
    <row r="212" spans="1:16" s="146" customFormat="1" ht="45.75" customHeight="1" x14ac:dyDescent="0.2">
      <c r="A212" s="140" t="s">
        <v>3272</v>
      </c>
      <c r="B212" s="147" t="s">
        <v>764</v>
      </c>
      <c r="C212" s="147" t="s">
        <v>4943</v>
      </c>
      <c r="D212" s="208">
        <v>99.46</v>
      </c>
      <c r="E212" s="251">
        <v>6787</v>
      </c>
      <c r="F212" s="253">
        <v>41445</v>
      </c>
      <c r="G212" s="224" t="s">
        <v>4210</v>
      </c>
      <c r="H212" s="35" t="s">
        <v>1799</v>
      </c>
      <c r="I212" s="34"/>
      <c r="J212" s="35" t="s">
        <v>1799</v>
      </c>
      <c r="K212" s="34"/>
      <c r="L212" s="34"/>
      <c r="M212" s="35" t="s">
        <v>1799</v>
      </c>
      <c r="N212" s="35"/>
      <c r="O212" s="34"/>
      <c r="P212" s="36"/>
    </row>
    <row r="213" spans="1:16" s="146" customFormat="1" ht="45.75" customHeight="1" x14ac:dyDescent="0.2">
      <c r="A213" s="685" t="s">
        <v>3273</v>
      </c>
      <c r="B213" s="147" t="s">
        <v>3984</v>
      </c>
      <c r="C213" s="673" t="s">
        <v>5590</v>
      </c>
      <c r="D213" s="208">
        <v>775.53</v>
      </c>
      <c r="E213" s="251">
        <v>6813</v>
      </c>
      <c r="F213" s="253">
        <v>41474</v>
      </c>
      <c r="G213" s="224" t="s">
        <v>4211</v>
      </c>
      <c r="H213" s="35" t="s">
        <v>1799</v>
      </c>
      <c r="I213" s="34"/>
      <c r="J213" s="35" t="s">
        <v>1799</v>
      </c>
      <c r="K213" s="34"/>
      <c r="L213" s="34"/>
      <c r="M213" s="35" t="s">
        <v>1799</v>
      </c>
      <c r="N213" s="35"/>
      <c r="O213" s="34"/>
      <c r="P213" s="36"/>
    </row>
    <row r="214" spans="1:16" s="146" customFormat="1" ht="45.75" customHeight="1" x14ac:dyDescent="0.2">
      <c r="A214" s="685"/>
      <c r="B214" s="147" t="s">
        <v>3985</v>
      </c>
      <c r="C214" s="673"/>
      <c r="D214" s="208">
        <v>2983.73</v>
      </c>
      <c r="E214" s="251">
        <v>6814</v>
      </c>
      <c r="F214" s="253">
        <v>41474</v>
      </c>
      <c r="G214" s="224" t="s">
        <v>4212</v>
      </c>
      <c r="H214" s="35" t="s">
        <v>1799</v>
      </c>
      <c r="I214" s="34"/>
      <c r="J214" s="35" t="s">
        <v>1799</v>
      </c>
      <c r="K214" s="34"/>
      <c r="L214" s="34"/>
      <c r="M214" s="35" t="s">
        <v>1799</v>
      </c>
      <c r="N214" s="35"/>
      <c r="O214" s="34"/>
      <c r="P214" s="36"/>
    </row>
    <row r="215" spans="1:16" s="146" customFormat="1" ht="45.75" customHeight="1" x14ac:dyDescent="0.2">
      <c r="A215" s="685"/>
      <c r="B215" s="147" t="s">
        <v>3986</v>
      </c>
      <c r="C215" s="673"/>
      <c r="D215" s="208">
        <v>140</v>
      </c>
      <c r="E215" s="251">
        <v>6815</v>
      </c>
      <c r="F215" s="253">
        <v>41474</v>
      </c>
      <c r="G215" s="224" t="s">
        <v>4213</v>
      </c>
      <c r="H215" s="35" t="s">
        <v>1799</v>
      </c>
      <c r="I215" s="34"/>
      <c r="J215" s="35" t="s">
        <v>1799</v>
      </c>
      <c r="K215" s="34"/>
      <c r="L215" s="34"/>
      <c r="M215" s="35" t="s">
        <v>1799</v>
      </c>
      <c r="N215" s="35"/>
      <c r="O215" s="34"/>
      <c r="P215" s="36"/>
    </row>
    <row r="216" spans="1:16" s="146" customFormat="1" ht="45.75" customHeight="1" x14ac:dyDescent="0.2">
      <c r="A216" s="685"/>
      <c r="B216" s="147" t="s">
        <v>3987</v>
      </c>
      <c r="C216" s="673"/>
      <c r="D216" s="208">
        <v>140</v>
      </c>
      <c r="E216" s="251">
        <v>6816</v>
      </c>
      <c r="F216" s="253">
        <v>41474</v>
      </c>
      <c r="G216" s="224" t="s">
        <v>4213</v>
      </c>
      <c r="H216" s="35" t="s">
        <v>1799</v>
      </c>
      <c r="I216" s="34"/>
      <c r="J216" s="35" t="s">
        <v>1799</v>
      </c>
      <c r="K216" s="34"/>
      <c r="L216" s="34"/>
      <c r="M216" s="35" t="s">
        <v>1799</v>
      </c>
      <c r="N216" s="35"/>
      <c r="O216" s="34"/>
      <c r="P216" s="36"/>
    </row>
    <row r="217" spans="1:16" s="146" customFormat="1" ht="45.75" customHeight="1" x14ac:dyDescent="0.2">
      <c r="A217" s="685"/>
      <c r="B217" s="147" t="s">
        <v>3988</v>
      </c>
      <c r="C217" s="673"/>
      <c r="D217" s="208">
        <v>35</v>
      </c>
      <c r="E217" s="251">
        <v>6817</v>
      </c>
      <c r="F217" s="253">
        <v>41474</v>
      </c>
      <c r="G217" s="224" t="s">
        <v>4213</v>
      </c>
      <c r="H217" s="35" t="s">
        <v>1799</v>
      </c>
      <c r="I217" s="34"/>
      <c r="J217" s="35" t="s">
        <v>1799</v>
      </c>
      <c r="K217" s="34"/>
      <c r="L217" s="34"/>
      <c r="M217" s="35" t="s">
        <v>1799</v>
      </c>
      <c r="N217" s="35"/>
      <c r="O217" s="34"/>
      <c r="P217" s="36"/>
    </row>
    <row r="218" spans="1:16" s="146" customFormat="1" ht="45.75" customHeight="1" x14ac:dyDescent="0.2">
      <c r="A218" s="685"/>
      <c r="B218" s="147" t="s">
        <v>3989</v>
      </c>
      <c r="C218" s="673"/>
      <c r="D218" s="208">
        <v>140</v>
      </c>
      <c r="E218" s="251">
        <v>6818</v>
      </c>
      <c r="F218" s="253">
        <v>41474</v>
      </c>
      <c r="G218" s="224" t="s">
        <v>4213</v>
      </c>
      <c r="H218" s="35" t="s">
        <v>1799</v>
      </c>
      <c r="I218" s="34"/>
      <c r="J218" s="35" t="s">
        <v>1799</v>
      </c>
      <c r="K218" s="34"/>
      <c r="L218" s="34"/>
      <c r="M218" s="35" t="s">
        <v>1799</v>
      </c>
      <c r="N218" s="35"/>
      <c r="O218" s="34"/>
      <c r="P218" s="36"/>
    </row>
    <row r="219" spans="1:16" s="146" customFormat="1" ht="45.75" customHeight="1" x14ac:dyDescent="0.2">
      <c r="A219" s="140" t="s">
        <v>3274</v>
      </c>
      <c r="B219" s="147" t="s">
        <v>3990</v>
      </c>
      <c r="C219" s="147" t="s">
        <v>5591</v>
      </c>
      <c r="D219" s="208">
        <v>1019.54</v>
      </c>
      <c r="E219" s="251">
        <v>6830</v>
      </c>
      <c r="F219" s="253">
        <v>41506</v>
      </c>
      <c r="G219" s="224" t="s">
        <v>4214</v>
      </c>
      <c r="H219" s="35" t="s">
        <v>1799</v>
      </c>
      <c r="I219" s="34"/>
      <c r="J219" s="35" t="s">
        <v>1799</v>
      </c>
      <c r="K219" s="34"/>
      <c r="L219" s="34"/>
      <c r="M219" s="35" t="s">
        <v>1799</v>
      </c>
      <c r="N219" s="35"/>
      <c r="O219" s="34"/>
      <c r="P219" s="36"/>
    </row>
    <row r="220" spans="1:16" s="146" customFormat="1" ht="45.75" customHeight="1" x14ac:dyDescent="0.2">
      <c r="A220" s="685" t="s">
        <v>3275</v>
      </c>
      <c r="B220" s="147" t="s">
        <v>3569</v>
      </c>
      <c r="C220" s="673" t="s">
        <v>5592</v>
      </c>
      <c r="D220" s="208">
        <v>1460</v>
      </c>
      <c r="E220" s="251">
        <v>6811</v>
      </c>
      <c r="F220" s="253">
        <v>41474</v>
      </c>
      <c r="G220" s="224" t="s">
        <v>4215</v>
      </c>
      <c r="H220" s="35" t="s">
        <v>1799</v>
      </c>
      <c r="I220" s="34"/>
      <c r="J220" s="35" t="s">
        <v>1799</v>
      </c>
      <c r="K220" s="34"/>
      <c r="L220" s="34"/>
      <c r="M220" s="35" t="s">
        <v>1799</v>
      </c>
      <c r="N220" s="35"/>
      <c r="O220" s="34"/>
      <c r="P220" s="36"/>
    </row>
    <row r="221" spans="1:16" s="146" customFormat="1" ht="45.75" customHeight="1" x14ac:dyDescent="0.2">
      <c r="A221" s="685"/>
      <c r="B221" s="147" t="s">
        <v>1187</v>
      </c>
      <c r="C221" s="673"/>
      <c r="D221" s="208">
        <v>190</v>
      </c>
      <c r="E221" s="251">
        <v>6807</v>
      </c>
      <c r="F221" s="253">
        <v>41472</v>
      </c>
      <c r="G221" s="224" t="s">
        <v>4216</v>
      </c>
      <c r="H221" s="35" t="s">
        <v>1799</v>
      </c>
      <c r="I221" s="34"/>
      <c r="J221" s="35" t="s">
        <v>1799</v>
      </c>
      <c r="K221" s="34"/>
      <c r="L221" s="34"/>
      <c r="M221" s="35" t="s">
        <v>1799</v>
      </c>
      <c r="N221" s="35"/>
      <c r="O221" s="34"/>
      <c r="P221" s="36"/>
    </row>
    <row r="222" spans="1:16" s="146" customFormat="1" ht="45.75" customHeight="1" x14ac:dyDescent="0.2">
      <c r="A222" s="140" t="s">
        <v>3276</v>
      </c>
      <c r="B222" s="147" t="s">
        <v>3961</v>
      </c>
      <c r="C222" s="147" t="s">
        <v>5359</v>
      </c>
      <c r="D222" s="208">
        <v>3000</v>
      </c>
      <c r="E222" s="251">
        <v>6806</v>
      </c>
      <c r="F222" s="253">
        <v>41472</v>
      </c>
      <c r="G222" s="224" t="s">
        <v>4217</v>
      </c>
      <c r="H222" s="35" t="s">
        <v>1799</v>
      </c>
      <c r="I222" s="34"/>
      <c r="J222" s="35" t="s">
        <v>1799</v>
      </c>
      <c r="K222" s="34"/>
      <c r="L222" s="34"/>
      <c r="M222" s="35" t="s">
        <v>1799</v>
      </c>
      <c r="N222" s="35"/>
      <c r="O222" s="34"/>
      <c r="P222" s="36"/>
    </row>
    <row r="223" spans="1:16" s="146" customFormat="1" ht="45.75" customHeight="1" x14ac:dyDescent="0.2">
      <c r="A223" s="140" t="s">
        <v>3277</v>
      </c>
      <c r="B223" s="147" t="s">
        <v>172</v>
      </c>
      <c r="C223" s="147" t="s">
        <v>5593</v>
      </c>
      <c r="D223" s="208">
        <v>535</v>
      </c>
      <c r="E223" s="251">
        <v>6803</v>
      </c>
      <c r="F223" s="253">
        <v>41466</v>
      </c>
      <c r="G223" s="224" t="s">
        <v>4218</v>
      </c>
      <c r="H223" s="35" t="s">
        <v>1799</v>
      </c>
      <c r="I223" s="34"/>
      <c r="J223" s="35" t="s">
        <v>1799</v>
      </c>
      <c r="K223" s="34"/>
      <c r="L223" s="34"/>
      <c r="M223" s="35" t="s">
        <v>1799</v>
      </c>
      <c r="N223" s="35"/>
      <c r="O223" s="34"/>
      <c r="P223" s="36"/>
    </row>
    <row r="224" spans="1:16" s="146" customFormat="1" ht="45.75" customHeight="1" x14ac:dyDescent="0.2">
      <c r="A224" s="140" t="s">
        <v>3278</v>
      </c>
      <c r="B224" s="147" t="s">
        <v>3991</v>
      </c>
      <c r="C224" s="147" t="s">
        <v>5594</v>
      </c>
      <c r="D224" s="208">
        <f>379.68+665</f>
        <v>1044.68</v>
      </c>
      <c r="E224" s="251" t="s">
        <v>8</v>
      </c>
      <c r="F224" s="253">
        <v>41456</v>
      </c>
      <c r="G224" s="224" t="s">
        <v>4219</v>
      </c>
      <c r="H224" s="35" t="s">
        <v>1799</v>
      </c>
      <c r="I224" s="34"/>
      <c r="J224" s="35" t="s">
        <v>1799</v>
      </c>
      <c r="K224" s="34"/>
      <c r="L224" s="34"/>
      <c r="M224" s="35" t="s">
        <v>1799</v>
      </c>
      <c r="N224" s="35"/>
      <c r="O224" s="34"/>
      <c r="P224" s="36"/>
    </row>
    <row r="225" spans="1:16" s="146" customFormat="1" ht="45.75" customHeight="1" x14ac:dyDescent="0.2">
      <c r="A225" s="140" t="s">
        <v>3279</v>
      </c>
      <c r="B225" s="147" t="s">
        <v>3992</v>
      </c>
      <c r="C225" s="147" t="s">
        <v>5595</v>
      </c>
      <c r="D225" s="208">
        <v>750.6</v>
      </c>
      <c r="E225" s="251">
        <v>6797</v>
      </c>
      <c r="F225" s="253">
        <v>41459</v>
      </c>
      <c r="G225" s="224" t="s">
        <v>4220</v>
      </c>
      <c r="H225" s="35" t="s">
        <v>1799</v>
      </c>
      <c r="I225" s="34"/>
      <c r="J225" s="35" t="s">
        <v>1799</v>
      </c>
      <c r="K225" s="34"/>
      <c r="L225" s="34"/>
      <c r="M225" s="35" t="s">
        <v>1799</v>
      </c>
      <c r="N225" s="35"/>
      <c r="O225" s="34"/>
      <c r="P225" s="36"/>
    </row>
    <row r="226" spans="1:16" s="146" customFormat="1" ht="45.75" customHeight="1" x14ac:dyDescent="0.2">
      <c r="A226" s="140" t="s">
        <v>3280</v>
      </c>
      <c r="B226" s="147" t="s">
        <v>3927</v>
      </c>
      <c r="C226" s="147" t="s">
        <v>5596</v>
      </c>
      <c r="D226" s="208">
        <v>375</v>
      </c>
      <c r="E226" s="251">
        <v>6820</v>
      </c>
      <c r="F226" s="253">
        <v>41486</v>
      </c>
      <c r="G226" s="224" t="s">
        <v>4221</v>
      </c>
      <c r="H226" s="35" t="s">
        <v>1799</v>
      </c>
      <c r="I226" s="34"/>
      <c r="J226" s="35" t="s">
        <v>1799</v>
      </c>
      <c r="K226" s="34"/>
      <c r="L226" s="34"/>
      <c r="M226" s="35" t="s">
        <v>1799</v>
      </c>
      <c r="N226" s="35"/>
      <c r="O226" s="34"/>
      <c r="P226" s="36"/>
    </row>
    <row r="227" spans="1:16" s="146" customFormat="1" ht="45.75" customHeight="1" x14ac:dyDescent="0.2">
      <c r="A227" s="140" t="s">
        <v>3281</v>
      </c>
      <c r="B227" s="147" t="s">
        <v>3993</v>
      </c>
      <c r="C227" s="147" t="s">
        <v>5597</v>
      </c>
      <c r="D227" s="208">
        <v>1920.85</v>
      </c>
      <c r="E227" s="251">
        <v>6831</v>
      </c>
      <c r="F227" s="253">
        <v>41506</v>
      </c>
      <c r="G227" s="224" t="s">
        <v>4222</v>
      </c>
      <c r="H227" s="35" t="s">
        <v>1799</v>
      </c>
      <c r="I227" s="34"/>
      <c r="J227" s="35" t="s">
        <v>1799</v>
      </c>
      <c r="K227" s="34"/>
      <c r="L227" s="34"/>
      <c r="M227" s="35" t="s">
        <v>1799</v>
      </c>
      <c r="N227" s="35"/>
      <c r="O227" s="34"/>
      <c r="P227" s="36"/>
    </row>
    <row r="228" spans="1:16" s="146" customFormat="1" ht="45.75" customHeight="1" x14ac:dyDescent="0.2">
      <c r="A228" s="140" t="s">
        <v>3282</v>
      </c>
      <c r="B228" s="147" t="s">
        <v>3569</v>
      </c>
      <c r="C228" s="147" t="s">
        <v>5598</v>
      </c>
      <c r="D228" s="208">
        <v>675</v>
      </c>
      <c r="E228" s="251">
        <v>6822</v>
      </c>
      <c r="F228" s="253">
        <v>41486</v>
      </c>
      <c r="G228" s="224" t="s">
        <v>4223</v>
      </c>
      <c r="H228" s="35" t="s">
        <v>1799</v>
      </c>
      <c r="I228" s="34"/>
      <c r="J228" s="35" t="s">
        <v>1799</v>
      </c>
      <c r="K228" s="34"/>
      <c r="L228" s="34"/>
      <c r="M228" s="35" t="s">
        <v>1799</v>
      </c>
      <c r="N228" s="35"/>
      <c r="O228" s="34"/>
      <c r="P228" s="36"/>
    </row>
    <row r="229" spans="1:16" s="146" customFormat="1" ht="45.75" customHeight="1" x14ac:dyDescent="0.2">
      <c r="A229" s="140" t="s">
        <v>3283</v>
      </c>
      <c r="B229" s="147" t="s">
        <v>9</v>
      </c>
      <c r="C229" s="147" t="s">
        <v>5599</v>
      </c>
      <c r="D229" s="208">
        <v>5622.2</v>
      </c>
      <c r="E229" s="251">
        <v>6812</v>
      </c>
      <c r="F229" s="253">
        <v>41474</v>
      </c>
      <c r="G229" s="224" t="s">
        <v>4224</v>
      </c>
      <c r="H229" s="35" t="s">
        <v>1799</v>
      </c>
      <c r="I229" s="34"/>
      <c r="J229" s="35" t="s">
        <v>1799</v>
      </c>
      <c r="K229" s="34"/>
      <c r="L229" s="34"/>
      <c r="M229" s="35" t="s">
        <v>1799</v>
      </c>
      <c r="N229" s="35"/>
      <c r="O229" s="34"/>
      <c r="P229" s="36"/>
    </row>
    <row r="230" spans="1:16" s="146" customFormat="1" ht="45.75" customHeight="1" x14ac:dyDescent="0.2">
      <c r="A230" s="140" t="s">
        <v>3284</v>
      </c>
      <c r="B230" s="147" t="s">
        <v>764</v>
      </c>
      <c r="C230" s="147" t="s">
        <v>4943</v>
      </c>
      <c r="D230" s="208">
        <v>99.46</v>
      </c>
      <c r="E230" s="251">
        <v>6801</v>
      </c>
      <c r="F230" s="253">
        <v>41463</v>
      </c>
      <c r="G230" s="224" t="s">
        <v>4225</v>
      </c>
      <c r="H230" s="35" t="s">
        <v>1799</v>
      </c>
      <c r="I230" s="34"/>
      <c r="J230" s="35" t="s">
        <v>1799</v>
      </c>
      <c r="K230" s="34"/>
      <c r="L230" s="34"/>
      <c r="M230" s="35" t="s">
        <v>1799</v>
      </c>
      <c r="N230" s="35"/>
      <c r="O230" s="34"/>
      <c r="P230" s="36"/>
    </row>
    <row r="231" spans="1:16" s="146" customFormat="1" ht="45.75" customHeight="1" x14ac:dyDescent="0.2">
      <c r="A231" s="140" t="s">
        <v>3285</v>
      </c>
      <c r="B231" s="147" t="s">
        <v>111</v>
      </c>
      <c r="C231" s="147" t="s">
        <v>5600</v>
      </c>
      <c r="D231" s="208">
        <v>393</v>
      </c>
      <c r="E231" s="251">
        <v>6805</v>
      </c>
      <c r="F231" s="253">
        <v>41472</v>
      </c>
      <c r="G231" s="224" t="s">
        <v>4226</v>
      </c>
      <c r="H231" s="35" t="s">
        <v>1799</v>
      </c>
      <c r="I231" s="34"/>
      <c r="J231" s="35" t="s">
        <v>1799</v>
      </c>
      <c r="K231" s="34"/>
      <c r="L231" s="34"/>
      <c r="M231" s="35" t="s">
        <v>1799</v>
      </c>
      <c r="N231" s="35"/>
      <c r="O231" s="34"/>
      <c r="P231" s="36"/>
    </row>
    <row r="232" spans="1:16" s="146" customFormat="1" ht="45.75" customHeight="1" x14ac:dyDescent="0.2">
      <c r="A232" s="140" t="s">
        <v>3286</v>
      </c>
      <c r="B232" s="147" t="s">
        <v>3994</v>
      </c>
      <c r="C232" s="147" t="s">
        <v>5601</v>
      </c>
      <c r="D232" s="208">
        <v>3500</v>
      </c>
      <c r="E232" s="251">
        <v>6834</v>
      </c>
      <c r="F232" s="253">
        <v>41509</v>
      </c>
      <c r="G232" s="224" t="s">
        <v>4227</v>
      </c>
      <c r="H232" s="35" t="s">
        <v>1799</v>
      </c>
      <c r="I232" s="34"/>
      <c r="J232" s="35" t="s">
        <v>1799</v>
      </c>
      <c r="K232" s="34"/>
      <c r="L232" s="34"/>
      <c r="M232" s="35" t="s">
        <v>1799</v>
      </c>
      <c r="N232" s="35"/>
      <c r="O232" s="34"/>
      <c r="P232" s="36"/>
    </row>
    <row r="233" spans="1:16" s="146" customFormat="1" ht="45.75" customHeight="1" x14ac:dyDescent="0.2">
      <c r="A233" s="140" t="s">
        <v>3287</v>
      </c>
      <c r="B233" s="147" t="s">
        <v>3995</v>
      </c>
      <c r="C233" s="147" t="s">
        <v>5389</v>
      </c>
      <c r="D233" s="208">
        <v>3000</v>
      </c>
      <c r="E233" s="251" t="s">
        <v>4228</v>
      </c>
      <c r="F233" s="253">
        <v>41542</v>
      </c>
      <c r="G233" s="224" t="s">
        <v>4229</v>
      </c>
      <c r="H233" s="35" t="s">
        <v>1799</v>
      </c>
      <c r="I233" s="34"/>
      <c r="J233" s="35" t="s">
        <v>1799</v>
      </c>
      <c r="K233" s="34"/>
      <c r="L233" s="34"/>
      <c r="M233" s="35" t="s">
        <v>1799</v>
      </c>
      <c r="N233" s="35"/>
      <c r="O233" s="34"/>
      <c r="P233" s="36"/>
    </row>
    <row r="234" spans="1:16" s="146" customFormat="1" ht="45.75" customHeight="1" x14ac:dyDescent="0.2">
      <c r="A234" s="140" t="s">
        <v>3288</v>
      </c>
      <c r="B234" s="147" t="s">
        <v>764</v>
      </c>
      <c r="C234" s="147" t="s">
        <v>4943</v>
      </c>
      <c r="D234" s="208">
        <v>99.46</v>
      </c>
      <c r="E234" s="251">
        <v>6804</v>
      </c>
      <c r="F234" s="253">
        <v>41472</v>
      </c>
      <c r="G234" s="224" t="s">
        <v>4230</v>
      </c>
      <c r="H234" s="35" t="s">
        <v>1799</v>
      </c>
      <c r="I234" s="34"/>
      <c r="J234" s="35" t="s">
        <v>1799</v>
      </c>
      <c r="K234" s="34"/>
      <c r="L234" s="34"/>
      <c r="M234" s="35" t="s">
        <v>1799</v>
      </c>
      <c r="N234" s="35"/>
      <c r="O234" s="34"/>
      <c r="P234" s="36"/>
    </row>
    <row r="235" spans="1:16" s="146" customFormat="1" ht="48" customHeight="1" x14ac:dyDescent="0.2">
      <c r="A235" s="140" t="s">
        <v>3289</v>
      </c>
      <c r="B235" s="147" t="s">
        <v>852</v>
      </c>
      <c r="C235" s="147" t="s">
        <v>5602</v>
      </c>
      <c r="D235" s="208">
        <v>4657</v>
      </c>
      <c r="E235" s="251">
        <v>6837</v>
      </c>
      <c r="F235" s="253">
        <v>41512</v>
      </c>
      <c r="G235" s="224" t="s">
        <v>4231</v>
      </c>
      <c r="H235" s="35" t="s">
        <v>1799</v>
      </c>
      <c r="I235" s="34"/>
      <c r="J235" s="35" t="s">
        <v>1799</v>
      </c>
      <c r="K235" s="34"/>
      <c r="L235" s="34"/>
      <c r="M235" s="35" t="s">
        <v>1799</v>
      </c>
      <c r="N235" s="35"/>
      <c r="O235" s="34"/>
      <c r="P235" s="36"/>
    </row>
    <row r="236" spans="1:16" s="146" customFormat="1" ht="48" customHeight="1" x14ac:dyDescent="0.2">
      <c r="A236" s="140" t="s">
        <v>3290</v>
      </c>
      <c r="B236" s="147" t="s">
        <v>3936</v>
      </c>
      <c r="C236" s="147" t="s">
        <v>5603</v>
      </c>
      <c r="D236" s="208">
        <v>2361.6999999999998</v>
      </c>
      <c r="E236" s="251">
        <v>6826</v>
      </c>
      <c r="F236" s="253">
        <v>41494</v>
      </c>
      <c r="G236" s="224" t="s">
        <v>4232</v>
      </c>
      <c r="H236" s="35" t="s">
        <v>1799</v>
      </c>
      <c r="I236" s="34"/>
      <c r="J236" s="35" t="s">
        <v>1799</v>
      </c>
      <c r="K236" s="34"/>
      <c r="L236" s="34"/>
      <c r="M236" s="35" t="s">
        <v>1799</v>
      </c>
      <c r="N236" s="35"/>
      <c r="O236" s="34"/>
      <c r="P236" s="36"/>
    </row>
    <row r="237" spans="1:16" s="146" customFormat="1" ht="48" customHeight="1" x14ac:dyDescent="0.2">
      <c r="A237" s="140" t="s">
        <v>3291</v>
      </c>
      <c r="B237" s="147" t="s">
        <v>719</v>
      </c>
      <c r="C237" s="147" t="s">
        <v>5604</v>
      </c>
      <c r="D237" s="208">
        <v>2000</v>
      </c>
      <c r="E237" s="251">
        <v>6819</v>
      </c>
      <c r="F237" s="253">
        <v>41485</v>
      </c>
      <c r="G237" s="224" t="s">
        <v>4233</v>
      </c>
      <c r="H237" s="35" t="s">
        <v>1799</v>
      </c>
      <c r="I237" s="34"/>
      <c r="J237" s="35" t="s">
        <v>1799</v>
      </c>
      <c r="K237" s="34"/>
      <c r="L237" s="34"/>
      <c r="M237" s="35" t="s">
        <v>1799</v>
      </c>
      <c r="N237" s="35"/>
      <c r="O237" s="34"/>
      <c r="P237" s="36"/>
    </row>
    <row r="238" spans="1:16" s="146" customFormat="1" ht="48" customHeight="1" x14ac:dyDescent="0.2">
      <c r="A238" s="140" t="s">
        <v>3292</v>
      </c>
      <c r="B238" s="147" t="s">
        <v>3981</v>
      </c>
      <c r="C238" s="147" t="s">
        <v>5605</v>
      </c>
      <c r="D238" s="208">
        <v>1575</v>
      </c>
      <c r="E238" s="251">
        <v>6827</v>
      </c>
      <c r="F238" s="253">
        <v>41495</v>
      </c>
      <c r="G238" s="224" t="s">
        <v>4234</v>
      </c>
      <c r="H238" s="35" t="s">
        <v>1799</v>
      </c>
      <c r="I238" s="34"/>
      <c r="J238" s="35" t="s">
        <v>1799</v>
      </c>
      <c r="K238" s="34"/>
      <c r="L238" s="34"/>
      <c r="M238" s="35" t="s">
        <v>1799</v>
      </c>
      <c r="N238" s="35"/>
      <c r="O238" s="34"/>
      <c r="P238" s="36"/>
    </row>
    <row r="239" spans="1:16" s="146" customFormat="1" ht="48" customHeight="1" x14ac:dyDescent="0.2">
      <c r="A239" s="140" t="s">
        <v>3293</v>
      </c>
      <c r="B239" s="147" t="s">
        <v>10</v>
      </c>
      <c r="C239" s="147" t="s">
        <v>5606</v>
      </c>
      <c r="D239" s="208">
        <v>405.8</v>
      </c>
      <c r="E239" s="251">
        <v>6833</v>
      </c>
      <c r="F239" s="253">
        <v>41507</v>
      </c>
      <c r="G239" s="224" t="s">
        <v>4235</v>
      </c>
      <c r="H239" s="35" t="s">
        <v>1799</v>
      </c>
      <c r="I239" s="34"/>
      <c r="J239" s="35" t="s">
        <v>1799</v>
      </c>
      <c r="K239" s="34"/>
      <c r="L239" s="34"/>
      <c r="M239" s="35" t="s">
        <v>1799</v>
      </c>
      <c r="N239" s="35"/>
      <c r="O239" s="34"/>
      <c r="P239" s="36"/>
    </row>
    <row r="240" spans="1:16" s="146" customFormat="1" ht="48" customHeight="1" x14ac:dyDescent="0.2">
      <c r="A240" s="140" t="s">
        <v>3294</v>
      </c>
      <c r="B240" s="147" t="s">
        <v>153</v>
      </c>
      <c r="C240" s="147" t="s">
        <v>5607</v>
      </c>
      <c r="D240" s="208">
        <v>381</v>
      </c>
      <c r="E240" s="251">
        <v>6828</v>
      </c>
      <c r="F240" s="253">
        <v>41501</v>
      </c>
      <c r="G240" s="224" t="s">
        <v>4236</v>
      </c>
      <c r="H240" s="35" t="s">
        <v>1799</v>
      </c>
      <c r="I240" s="34"/>
      <c r="J240" s="35" t="s">
        <v>1799</v>
      </c>
      <c r="K240" s="34"/>
      <c r="L240" s="34"/>
      <c r="M240" s="35" t="s">
        <v>1799</v>
      </c>
      <c r="N240" s="35"/>
      <c r="O240" s="34"/>
      <c r="P240" s="36"/>
    </row>
    <row r="241" spans="1:16" s="146" customFormat="1" ht="48" customHeight="1" x14ac:dyDescent="0.2">
      <c r="A241" s="140" t="s">
        <v>3295</v>
      </c>
      <c r="B241" s="147" t="s">
        <v>3996</v>
      </c>
      <c r="C241" s="147" t="s">
        <v>5608</v>
      </c>
      <c r="D241" s="208">
        <v>1975</v>
      </c>
      <c r="E241" s="251">
        <v>6823</v>
      </c>
      <c r="F241" s="253">
        <v>41486</v>
      </c>
      <c r="G241" s="224" t="s">
        <v>4237</v>
      </c>
      <c r="H241" s="35" t="s">
        <v>1799</v>
      </c>
      <c r="I241" s="34"/>
      <c r="J241" s="35" t="s">
        <v>1799</v>
      </c>
      <c r="K241" s="34"/>
      <c r="L241" s="34"/>
      <c r="M241" s="35" t="s">
        <v>1799</v>
      </c>
      <c r="N241" s="35"/>
      <c r="O241" s="34"/>
      <c r="P241" s="36"/>
    </row>
    <row r="242" spans="1:16" s="146" customFormat="1" ht="48" customHeight="1" x14ac:dyDescent="0.2">
      <c r="A242" s="685" t="s">
        <v>3296</v>
      </c>
      <c r="B242" s="147" t="s">
        <v>3905</v>
      </c>
      <c r="C242" s="673" t="s">
        <v>5609</v>
      </c>
      <c r="D242" s="208">
        <v>265</v>
      </c>
      <c r="E242" s="251">
        <v>6836</v>
      </c>
      <c r="F242" s="253">
        <v>41512</v>
      </c>
      <c r="G242" s="224" t="s">
        <v>4238</v>
      </c>
      <c r="H242" s="35" t="s">
        <v>1799</v>
      </c>
      <c r="I242" s="34"/>
      <c r="J242" s="35" t="s">
        <v>1799</v>
      </c>
      <c r="K242" s="34"/>
      <c r="L242" s="34"/>
      <c r="M242" s="35" t="s">
        <v>1799</v>
      </c>
      <c r="N242" s="35"/>
      <c r="O242" s="34"/>
      <c r="P242" s="36"/>
    </row>
    <row r="243" spans="1:16" s="146" customFormat="1" ht="48" customHeight="1" x14ac:dyDescent="0.2">
      <c r="A243" s="685"/>
      <c r="B243" s="147" t="s">
        <v>1187</v>
      </c>
      <c r="C243" s="673"/>
      <c r="D243" s="208">
        <v>429.4</v>
      </c>
      <c r="E243" s="251">
        <v>6838</v>
      </c>
      <c r="F243" s="253">
        <v>41512</v>
      </c>
      <c r="G243" s="224" t="s">
        <v>4239</v>
      </c>
      <c r="H243" s="35" t="s">
        <v>1799</v>
      </c>
      <c r="I243" s="34"/>
      <c r="J243" s="35" t="s">
        <v>1799</v>
      </c>
      <c r="K243" s="34"/>
      <c r="L243" s="34"/>
      <c r="M243" s="35" t="s">
        <v>1799</v>
      </c>
      <c r="N243" s="35"/>
      <c r="O243" s="34"/>
      <c r="P243" s="36"/>
    </row>
    <row r="244" spans="1:16" s="146" customFormat="1" ht="48" customHeight="1" x14ac:dyDescent="0.2">
      <c r="A244" s="685"/>
      <c r="B244" s="147" t="s">
        <v>3936</v>
      </c>
      <c r="C244" s="673"/>
      <c r="D244" s="208">
        <v>114</v>
      </c>
      <c r="E244" s="251">
        <v>6840</v>
      </c>
      <c r="F244" s="253">
        <v>41514</v>
      </c>
      <c r="G244" s="224" t="s">
        <v>4240</v>
      </c>
      <c r="H244" s="35" t="s">
        <v>1799</v>
      </c>
      <c r="I244" s="34"/>
      <c r="J244" s="35" t="s">
        <v>1799</v>
      </c>
      <c r="K244" s="34"/>
      <c r="L244" s="34"/>
      <c r="M244" s="35" t="s">
        <v>1799</v>
      </c>
      <c r="N244" s="35"/>
      <c r="O244" s="34"/>
      <c r="P244" s="36"/>
    </row>
    <row r="245" spans="1:16" s="146" customFormat="1" ht="48" customHeight="1" x14ac:dyDescent="0.2">
      <c r="A245" s="685" t="s">
        <v>3297</v>
      </c>
      <c r="B245" s="147" t="s">
        <v>67</v>
      </c>
      <c r="C245" s="673" t="s">
        <v>5610</v>
      </c>
      <c r="D245" s="208">
        <v>122.04</v>
      </c>
      <c r="E245" s="251">
        <v>6824</v>
      </c>
      <c r="F245" s="782">
        <v>41486</v>
      </c>
      <c r="G245" s="224" t="s">
        <v>4241</v>
      </c>
      <c r="H245" s="35" t="s">
        <v>1799</v>
      </c>
      <c r="I245" s="34"/>
      <c r="J245" s="35" t="s">
        <v>1799</v>
      </c>
      <c r="K245" s="34"/>
      <c r="L245" s="34"/>
      <c r="M245" s="35" t="s">
        <v>1799</v>
      </c>
      <c r="N245" s="35"/>
      <c r="O245" s="34"/>
      <c r="P245" s="36"/>
    </row>
    <row r="246" spans="1:16" s="146" customFormat="1" ht="48" customHeight="1" x14ac:dyDescent="0.2">
      <c r="A246" s="685"/>
      <c r="B246" s="147" t="s">
        <v>1111</v>
      </c>
      <c r="C246" s="673"/>
      <c r="D246" s="208">
        <v>183.06</v>
      </c>
      <c r="E246" s="251">
        <v>6825</v>
      </c>
      <c r="F246" s="782"/>
      <c r="G246" s="224" t="s">
        <v>4241</v>
      </c>
      <c r="H246" s="35" t="s">
        <v>1799</v>
      </c>
      <c r="I246" s="34"/>
      <c r="J246" s="35" t="s">
        <v>1799</v>
      </c>
      <c r="K246" s="34"/>
      <c r="L246" s="34"/>
      <c r="M246" s="35" t="s">
        <v>1799</v>
      </c>
      <c r="N246" s="35"/>
      <c r="O246" s="34"/>
      <c r="P246" s="36"/>
    </row>
    <row r="247" spans="1:16" s="146" customFormat="1" ht="48" customHeight="1" x14ac:dyDescent="0.2">
      <c r="A247" s="140" t="s">
        <v>3298</v>
      </c>
      <c r="B247" s="147" t="s">
        <v>3957</v>
      </c>
      <c r="C247" s="147" t="s">
        <v>5611</v>
      </c>
      <c r="D247" s="208">
        <v>13756.62</v>
      </c>
      <c r="E247" s="251">
        <v>6839</v>
      </c>
      <c r="F247" s="253">
        <v>41514</v>
      </c>
      <c r="G247" s="224" t="s">
        <v>4242</v>
      </c>
      <c r="H247" s="35" t="s">
        <v>1799</v>
      </c>
      <c r="I247" s="34"/>
      <c r="J247" s="35" t="s">
        <v>1799</v>
      </c>
      <c r="K247" s="34"/>
      <c r="L247" s="34"/>
      <c r="M247" s="35" t="s">
        <v>1799</v>
      </c>
      <c r="N247" s="35"/>
      <c r="O247" s="34"/>
      <c r="P247" s="36"/>
    </row>
    <row r="248" spans="1:16" s="146" customFormat="1" ht="48" customHeight="1" x14ac:dyDescent="0.2">
      <c r="A248" s="140" t="s">
        <v>3299</v>
      </c>
      <c r="B248" s="147" t="s">
        <v>3997</v>
      </c>
      <c r="C248" s="147" t="s">
        <v>5612</v>
      </c>
      <c r="D248" s="208">
        <v>2000</v>
      </c>
      <c r="E248" s="251">
        <v>6850</v>
      </c>
      <c r="F248" s="253">
        <v>41522</v>
      </c>
      <c r="G248" s="224" t="s">
        <v>4243</v>
      </c>
      <c r="H248" s="35" t="s">
        <v>1799</v>
      </c>
      <c r="I248" s="34"/>
      <c r="J248" s="35" t="s">
        <v>1799</v>
      </c>
      <c r="K248" s="34"/>
      <c r="L248" s="34"/>
      <c r="M248" s="35" t="s">
        <v>1799</v>
      </c>
      <c r="N248" s="35"/>
      <c r="O248" s="34"/>
      <c r="P248" s="36"/>
    </row>
    <row r="249" spans="1:16" s="146" customFormat="1" ht="48" customHeight="1" x14ac:dyDescent="0.2">
      <c r="A249" s="140" t="s">
        <v>3300</v>
      </c>
      <c r="B249" s="147" t="s">
        <v>67</v>
      </c>
      <c r="C249" s="147" t="s">
        <v>4452</v>
      </c>
      <c r="D249" s="208">
        <v>132.21</v>
      </c>
      <c r="E249" s="251">
        <v>6829</v>
      </c>
      <c r="F249" s="253">
        <v>41502</v>
      </c>
      <c r="G249" s="224" t="s">
        <v>4244</v>
      </c>
      <c r="H249" s="35" t="s">
        <v>1799</v>
      </c>
      <c r="I249" s="34"/>
      <c r="J249" s="35" t="s">
        <v>1799</v>
      </c>
      <c r="K249" s="34"/>
      <c r="L249" s="34"/>
      <c r="M249" s="35" t="s">
        <v>1799</v>
      </c>
      <c r="N249" s="35"/>
      <c r="O249" s="34"/>
      <c r="P249" s="36"/>
    </row>
    <row r="250" spans="1:16" s="146" customFormat="1" ht="48" customHeight="1" x14ac:dyDescent="0.2">
      <c r="A250" s="685" t="s">
        <v>3301</v>
      </c>
      <c r="B250" s="147" t="s">
        <v>3661</v>
      </c>
      <c r="C250" s="673" t="s">
        <v>5613</v>
      </c>
      <c r="D250" s="208">
        <v>165.79</v>
      </c>
      <c r="E250" s="251">
        <v>6846</v>
      </c>
      <c r="F250" s="253">
        <v>41516</v>
      </c>
      <c r="G250" s="224" t="s">
        <v>4245</v>
      </c>
      <c r="H250" s="35" t="s">
        <v>1799</v>
      </c>
      <c r="I250" s="34"/>
      <c r="J250" s="35" t="s">
        <v>1799</v>
      </c>
      <c r="K250" s="34"/>
      <c r="L250" s="34"/>
      <c r="M250" s="35" t="s">
        <v>1799</v>
      </c>
      <c r="N250" s="35"/>
      <c r="O250" s="34"/>
      <c r="P250" s="36"/>
    </row>
    <row r="251" spans="1:16" s="146" customFormat="1" ht="48" customHeight="1" x14ac:dyDescent="0.2">
      <c r="A251" s="685"/>
      <c r="B251" s="147" t="s">
        <v>3998</v>
      </c>
      <c r="C251" s="673"/>
      <c r="D251" s="208">
        <v>791</v>
      </c>
      <c r="E251" s="251">
        <v>6841</v>
      </c>
      <c r="F251" s="253">
        <v>41516</v>
      </c>
      <c r="G251" s="224" t="s">
        <v>4246</v>
      </c>
      <c r="H251" s="35" t="s">
        <v>1799</v>
      </c>
      <c r="I251" s="34"/>
      <c r="J251" s="35" t="s">
        <v>1799</v>
      </c>
      <c r="K251" s="34"/>
      <c r="L251" s="34"/>
      <c r="M251" s="35" t="s">
        <v>1799</v>
      </c>
      <c r="N251" s="35"/>
      <c r="O251" s="34"/>
      <c r="P251" s="36"/>
    </row>
    <row r="252" spans="1:16" s="146" customFormat="1" ht="48" customHeight="1" x14ac:dyDescent="0.2">
      <c r="A252" s="685"/>
      <c r="B252" s="147" t="s">
        <v>112</v>
      </c>
      <c r="C252" s="673"/>
      <c r="D252" s="208">
        <v>190</v>
      </c>
      <c r="E252" s="251">
        <v>6843</v>
      </c>
      <c r="F252" s="253">
        <v>41516</v>
      </c>
      <c r="G252" s="224" t="s">
        <v>4247</v>
      </c>
      <c r="H252" s="35" t="s">
        <v>1799</v>
      </c>
      <c r="I252" s="34"/>
      <c r="J252" s="35" t="s">
        <v>1799</v>
      </c>
      <c r="K252" s="34"/>
      <c r="L252" s="34"/>
      <c r="M252" s="35" t="s">
        <v>1799</v>
      </c>
      <c r="N252" s="35"/>
      <c r="O252" s="34"/>
      <c r="P252" s="36"/>
    </row>
    <row r="253" spans="1:16" s="146" customFormat="1" ht="48" customHeight="1" x14ac:dyDescent="0.2">
      <c r="A253" s="685"/>
      <c r="B253" s="147" t="s">
        <v>3999</v>
      </c>
      <c r="C253" s="673"/>
      <c r="D253" s="208">
        <f>85*3</f>
        <v>255</v>
      </c>
      <c r="E253" s="251">
        <v>6845</v>
      </c>
      <c r="F253" s="253">
        <v>41516</v>
      </c>
      <c r="G253" s="224" t="s">
        <v>4247</v>
      </c>
      <c r="H253" s="35" t="s">
        <v>1799</v>
      </c>
      <c r="I253" s="34"/>
      <c r="J253" s="35" t="s">
        <v>1799</v>
      </c>
      <c r="K253" s="34"/>
      <c r="L253" s="34"/>
      <c r="M253" s="35" t="s">
        <v>1799</v>
      </c>
      <c r="N253" s="35"/>
      <c r="O253" s="34"/>
      <c r="P253" s="36"/>
    </row>
    <row r="254" spans="1:16" s="146" customFormat="1" ht="48" customHeight="1" x14ac:dyDescent="0.2">
      <c r="A254" s="685"/>
      <c r="B254" s="147" t="s">
        <v>4000</v>
      </c>
      <c r="C254" s="673"/>
      <c r="D254" s="208">
        <v>1280</v>
      </c>
      <c r="E254" s="251">
        <v>6844</v>
      </c>
      <c r="F254" s="253">
        <v>41516</v>
      </c>
      <c r="G254" s="224" t="s">
        <v>4248</v>
      </c>
      <c r="H254" s="35" t="s">
        <v>1799</v>
      </c>
      <c r="I254" s="34"/>
      <c r="J254" s="35" t="s">
        <v>1799</v>
      </c>
      <c r="K254" s="34"/>
      <c r="L254" s="34"/>
      <c r="M254" s="35" t="s">
        <v>1799</v>
      </c>
      <c r="N254" s="35"/>
      <c r="O254" s="34"/>
      <c r="P254" s="36"/>
    </row>
    <row r="255" spans="1:16" s="146" customFormat="1" ht="48" customHeight="1" x14ac:dyDescent="0.2">
      <c r="A255" s="685"/>
      <c r="B255" s="147" t="s">
        <v>4001</v>
      </c>
      <c r="C255" s="673"/>
      <c r="D255" s="208">
        <v>6406.25</v>
      </c>
      <c r="E255" s="251">
        <v>6848</v>
      </c>
      <c r="F255" s="253">
        <v>41516</v>
      </c>
      <c r="G255" s="224" t="s">
        <v>4249</v>
      </c>
      <c r="H255" s="35" t="s">
        <v>1799</v>
      </c>
      <c r="I255" s="34"/>
      <c r="J255" s="35" t="s">
        <v>1799</v>
      </c>
      <c r="K255" s="34"/>
      <c r="L255" s="34"/>
      <c r="M255" s="35" t="s">
        <v>1799</v>
      </c>
      <c r="N255" s="35"/>
      <c r="O255" s="34"/>
      <c r="P255" s="36"/>
    </row>
    <row r="256" spans="1:16" s="146" customFormat="1" ht="48" customHeight="1" x14ac:dyDescent="0.2">
      <c r="A256" s="140" t="s">
        <v>3302</v>
      </c>
      <c r="B256" s="147" t="s">
        <v>764</v>
      </c>
      <c r="C256" s="147" t="s">
        <v>5614</v>
      </c>
      <c r="D256" s="208">
        <v>132.62</v>
      </c>
      <c r="E256" s="251">
        <v>6832</v>
      </c>
      <c r="F256" s="253">
        <v>41507</v>
      </c>
      <c r="G256" s="224" t="s">
        <v>4250</v>
      </c>
      <c r="H256" s="35" t="s">
        <v>1799</v>
      </c>
      <c r="I256" s="34"/>
      <c r="J256" s="35" t="s">
        <v>1799</v>
      </c>
      <c r="K256" s="34"/>
      <c r="L256" s="34"/>
      <c r="M256" s="35" t="s">
        <v>1799</v>
      </c>
      <c r="N256" s="35"/>
      <c r="O256" s="34"/>
      <c r="P256" s="36"/>
    </row>
    <row r="257" spans="1:16" s="146" customFormat="1" ht="48" customHeight="1" x14ac:dyDescent="0.2">
      <c r="A257" s="140" t="s">
        <v>3303</v>
      </c>
      <c r="B257" s="147" t="s">
        <v>3905</v>
      </c>
      <c r="C257" s="147" t="s">
        <v>5615</v>
      </c>
      <c r="D257" s="208">
        <v>1875</v>
      </c>
      <c r="E257" s="251">
        <v>6842</v>
      </c>
      <c r="F257" s="253">
        <v>41515</v>
      </c>
      <c r="G257" s="224" t="s">
        <v>4246</v>
      </c>
      <c r="H257" s="35" t="s">
        <v>1799</v>
      </c>
      <c r="I257" s="34"/>
      <c r="J257" s="35" t="s">
        <v>1799</v>
      </c>
      <c r="K257" s="34"/>
      <c r="L257" s="34"/>
      <c r="M257" s="35" t="s">
        <v>1799</v>
      </c>
      <c r="N257" s="35"/>
      <c r="O257" s="34"/>
      <c r="P257" s="36"/>
    </row>
    <row r="258" spans="1:16" s="146" customFormat="1" ht="53.25" customHeight="1" x14ac:dyDescent="0.2">
      <c r="A258" s="685" t="s">
        <v>3304</v>
      </c>
      <c r="B258" s="147" t="s">
        <v>3569</v>
      </c>
      <c r="C258" s="673" t="s">
        <v>5616</v>
      </c>
      <c r="D258" s="208">
        <v>7475</v>
      </c>
      <c r="E258" s="251" t="s">
        <v>4251</v>
      </c>
      <c r="F258" s="253">
        <v>41549</v>
      </c>
      <c r="G258" s="224" t="s">
        <v>4252</v>
      </c>
      <c r="H258" s="35" t="s">
        <v>1799</v>
      </c>
      <c r="I258" s="34"/>
      <c r="J258" s="35" t="s">
        <v>1799</v>
      </c>
      <c r="K258" s="34"/>
      <c r="L258" s="34"/>
      <c r="M258" s="35" t="s">
        <v>1799</v>
      </c>
      <c r="N258" s="35"/>
      <c r="O258" s="34"/>
      <c r="P258" s="36"/>
    </row>
    <row r="259" spans="1:16" s="146" customFormat="1" ht="53.25" customHeight="1" x14ac:dyDescent="0.2">
      <c r="A259" s="685"/>
      <c r="B259" s="147" t="s">
        <v>3930</v>
      </c>
      <c r="C259" s="673"/>
      <c r="D259" s="208">
        <v>5750</v>
      </c>
      <c r="E259" s="251" t="s">
        <v>4253</v>
      </c>
      <c r="F259" s="253">
        <v>41549</v>
      </c>
      <c r="G259" s="224" t="s">
        <v>4252</v>
      </c>
      <c r="H259" s="35" t="s">
        <v>1799</v>
      </c>
      <c r="I259" s="34"/>
      <c r="J259" s="35" t="s">
        <v>1799</v>
      </c>
      <c r="K259" s="34"/>
      <c r="L259" s="34"/>
      <c r="M259" s="35" t="s">
        <v>1799</v>
      </c>
      <c r="N259" s="35"/>
      <c r="O259" s="34"/>
      <c r="P259" s="36"/>
    </row>
    <row r="260" spans="1:16" s="146" customFormat="1" ht="48" customHeight="1" x14ac:dyDescent="0.2">
      <c r="A260" s="685" t="s">
        <v>3305</v>
      </c>
      <c r="B260" s="147" t="s">
        <v>3970</v>
      </c>
      <c r="C260" s="673" t="s">
        <v>5617</v>
      </c>
      <c r="D260" s="208">
        <v>1520</v>
      </c>
      <c r="E260" s="251">
        <v>6855</v>
      </c>
      <c r="F260" s="253">
        <v>41533</v>
      </c>
      <c r="G260" s="224" t="s">
        <v>4254</v>
      </c>
      <c r="H260" s="35" t="s">
        <v>1799</v>
      </c>
      <c r="I260" s="34"/>
      <c r="J260" s="35" t="s">
        <v>1799</v>
      </c>
      <c r="K260" s="34"/>
      <c r="L260" s="34"/>
      <c r="M260" s="35" t="s">
        <v>1799</v>
      </c>
      <c r="N260" s="35"/>
      <c r="O260" s="34"/>
      <c r="P260" s="36"/>
    </row>
    <row r="261" spans="1:16" s="146" customFormat="1" ht="48" customHeight="1" x14ac:dyDescent="0.2">
      <c r="A261" s="685"/>
      <c r="B261" s="147" t="s">
        <v>4002</v>
      </c>
      <c r="C261" s="673"/>
      <c r="D261" s="208">
        <v>1100</v>
      </c>
      <c r="E261" s="251">
        <v>6853</v>
      </c>
      <c r="F261" s="253">
        <v>41529</v>
      </c>
      <c r="G261" s="224" t="s">
        <v>4255</v>
      </c>
      <c r="H261" s="35" t="s">
        <v>1799</v>
      </c>
      <c r="I261" s="34"/>
      <c r="J261" s="35" t="s">
        <v>1799</v>
      </c>
      <c r="K261" s="34"/>
      <c r="L261" s="34"/>
      <c r="M261" s="35" t="s">
        <v>1799</v>
      </c>
      <c r="N261" s="35"/>
      <c r="O261" s="34"/>
      <c r="P261" s="36"/>
    </row>
    <row r="262" spans="1:16" s="146" customFormat="1" ht="48" customHeight="1" x14ac:dyDescent="0.2">
      <c r="A262" s="685"/>
      <c r="B262" s="147" t="s">
        <v>274</v>
      </c>
      <c r="C262" s="673"/>
      <c r="D262" s="208">
        <v>17102.28</v>
      </c>
      <c r="E262" s="251">
        <v>6854</v>
      </c>
      <c r="F262" s="253">
        <v>41530</v>
      </c>
      <c r="G262" s="224" t="s">
        <v>4256</v>
      </c>
      <c r="H262" s="35" t="s">
        <v>1799</v>
      </c>
      <c r="I262" s="34"/>
      <c r="J262" s="35" t="s">
        <v>1799</v>
      </c>
      <c r="K262" s="34"/>
      <c r="L262" s="34"/>
      <c r="M262" s="35" t="s">
        <v>1799</v>
      </c>
      <c r="N262" s="35"/>
      <c r="O262" s="34"/>
      <c r="P262" s="36"/>
    </row>
    <row r="263" spans="1:16" s="146" customFormat="1" ht="48" customHeight="1" x14ac:dyDescent="0.2">
      <c r="A263" s="140" t="s">
        <v>3306</v>
      </c>
      <c r="B263" s="147" t="s">
        <v>3905</v>
      </c>
      <c r="C263" s="147" t="s">
        <v>5618</v>
      </c>
      <c r="D263" s="208">
        <v>2650</v>
      </c>
      <c r="E263" s="251">
        <v>6852</v>
      </c>
      <c r="F263" s="253">
        <v>41529</v>
      </c>
      <c r="G263" s="224" t="s">
        <v>4257</v>
      </c>
      <c r="H263" s="35" t="s">
        <v>1799</v>
      </c>
      <c r="I263" s="34"/>
      <c r="J263" s="35" t="s">
        <v>1799</v>
      </c>
      <c r="K263" s="34"/>
      <c r="L263" s="34"/>
      <c r="M263" s="35" t="s">
        <v>1799</v>
      </c>
      <c r="N263" s="35"/>
      <c r="O263" s="34"/>
      <c r="P263" s="36"/>
    </row>
    <row r="264" spans="1:16" s="146" customFormat="1" ht="48" customHeight="1" x14ac:dyDescent="0.2">
      <c r="A264" s="140" t="s">
        <v>3307</v>
      </c>
      <c r="B264" s="147" t="s">
        <v>66</v>
      </c>
      <c r="C264" s="147" t="s">
        <v>5619</v>
      </c>
      <c r="D264" s="208">
        <v>97.9</v>
      </c>
      <c r="E264" s="251">
        <v>6849</v>
      </c>
      <c r="F264" s="253">
        <v>41519</v>
      </c>
      <c r="G264" s="224" t="s">
        <v>4258</v>
      </c>
      <c r="H264" s="35" t="s">
        <v>1799</v>
      </c>
      <c r="I264" s="34"/>
      <c r="J264" s="35" t="s">
        <v>1799</v>
      </c>
      <c r="K264" s="34"/>
      <c r="L264" s="34"/>
      <c r="M264" s="35" t="s">
        <v>1799</v>
      </c>
      <c r="N264" s="35"/>
      <c r="O264" s="34"/>
      <c r="P264" s="36"/>
    </row>
    <row r="265" spans="1:16" s="146" customFormat="1" ht="48" customHeight="1" x14ac:dyDescent="0.2">
      <c r="A265" s="140" t="s">
        <v>3308</v>
      </c>
      <c r="B265" s="147" t="s">
        <v>3655</v>
      </c>
      <c r="C265" s="147" t="s">
        <v>5620</v>
      </c>
      <c r="D265" s="208">
        <v>380</v>
      </c>
      <c r="E265" s="251">
        <v>6856</v>
      </c>
      <c r="F265" s="253">
        <v>41536</v>
      </c>
      <c r="G265" s="224" t="s">
        <v>4259</v>
      </c>
      <c r="H265" s="35" t="s">
        <v>1799</v>
      </c>
      <c r="I265" s="34"/>
      <c r="J265" s="35" t="s">
        <v>1799</v>
      </c>
      <c r="K265" s="34"/>
      <c r="L265" s="34"/>
      <c r="M265" s="35" t="s">
        <v>1799</v>
      </c>
      <c r="N265" s="35"/>
      <c r="O265" s="34"/>
      <c r="P265" s="36"/>
    </row>
    <row r="266" spans="1:16" s="146" customFormat="1" ht="48" customHeight="1" x14ac:dyDescent="0.2">
      <c r="A266" s="140" t="s">
        <v>3309</v>
      </c>
      <c r="B266" s="147" t="s">
        <v>67</v>
      </c>
      <c r="C266" s="147" t="s">
        <v>5578</v>
      </c>
      <c r="D266" s="208">
        <v>254.25</v>
      </c>
      <c r="E266" s="251">
        <v>6857</v>
      </c>
      <c r="F266" s="253">
        <v>41536</v>
      </c>
      <c r="G266" s="224" t="s">
        <v>4260</v>
      </c>
      <c r="H266" s="35" t="s">
        <v>1799</v>
      </c>
      <c r="I266" s="34"/>
      <c r="J266" s="35" t="s">
        <v>1799</v>
      </c>
      <c r="K266" s="34"/>
      <c r="L266" s="34"/>
      <c r="M266" s="35" t="s">
        <v>1799</v>
      </c>
      <c r="N266" s="35"/>
      <c r="O266" s="34"/>
      <c r="P266" s="36"/>
    </row>
    <row r="267" spans="1:16" s="146" customFormat="1" ht="48" customHeight="1" x14ac:dyDescent="0.2">
      <c r="A267" s="685" t="s">
        <v>3310</v>
      </c>
      <c r="B267" s="147" t="s">
        <v>3569</v>
      </c>
      <c r="C267" s="673" t="s">
        <v>5592</v>
      </c>
      <c r="D267" s="208">
        <v>1247</v>
      </c>
      <c r="E267" s="251">
        <v>6863</v>
      </c>
      <c r="F267" s="253">
        <v>41551</v>
      </c>
      <c r="G267" s="224" t="s">
        <v>4261</v>
      </c>
      <c r="H267" s="35" t="s">
        <v>1799</v>
      </c>
      <c r="I267" s="34"/>
      <c r="J267" s="35" t="s">
        <v>1799</v>
      </c>
      <c r="K267" s="34"/>
      <c r="L267" s="34"/>
      <c r="M267" s="35" t="s">
        <v>1799</v>
      </c>
      <c r="N267" s="35"/>
      <c r="O267" s="34"/>
      <c r="P267" s="36"/>
    </row>
    <row r="268" spans="1:16" s="146" customFormat="1" ht="48" customHeight="1" x14ac:dyDescent="0.2">
      <c r="A268" s="685"/>
      <c r="B268" s="147" t="s">
        <v>3905</v>
      </c>
      <c r="C268" s="673"/>
      <c r="D268" s="208">
        <v>575</v>
      </c>
      <c r="E268" s="251">
        <v>6864</v>
      </c>
      <c r="F268" s="253">
        <v>41551</v>
      </c>
      <c r="G268" s="224" t="s">
        <v>4262</v>
      </c>
      <c r="H268" s="35" t="s">
        <v>1799</v>
      </c>
      <c r="I268" s="34"/>
      <c r="J268" s="35" t="s">
        <v>1799</v>
      </c>
      <c r="K268" s="34"/>
      <c r="L268" s="34"/>
      <c r="M268" s="35" t="s">
        <v>1799</v>
      </c>
      <c r="N268" s="35"/>
      <c r="O268" s="34"/>
      <c r="P268" s="36"/>
    </row>
    <row r="269" spans="1:16" s="146" customFormat="1" ht="48" customHeight="1" x14ac:dyDescent="0.2">
      <c r="A269" s="685" t="s">
        <v>3311</v>
      </c>
      <c r="B269" s="147" t="s">
        <v>3927</v>
      </c>
      <c r="C269" s="673" t="s">
        <v>5621</v>
      </c>
      <c r="D269" s="208">
        <v>43</v>
      </c>
      <c r="E269" s="251">
        <v>6906</v>
      </c>
      <c r="F269" s="782">
        <v>41579</v>
      </c>
      <c r="G269" s="224" t="s">
        <v>4263</v>
      </c>
      <c r="H269" s="35" t="s">
        <v>1799</v>
      </c>
      <c r="I269" s="34"/>
      <c r="J269" s="35" t="s">
        <v>1799</v>
      </c>
      <c r="K269" s="34"/>
      <c r="L269" s="34"/>
      <c r="M269" s="35" t="s">
        <v>1799</v>
      </c>
      <c r="N269" s="35"/>
      <c r="O269" s="34"/>
      <c r="P269" s="36"/>
    </row>
    <row r="270" spans="1:16" s="146" customFormat="1" ht="48" customHeight="1" x14ac:dyDescent="0.2">
      <c r="A270" s="685"/>
      <c r="B270" s="147" t="s">
        <v>3936</v>
      </c>
      <c r="C270" s="673"/>
      <c r="D270" s="208">
        <v>39.549999999999997</v>
      </c>
      <c r="E270" s="251">
        <v>6908</v>
      </c>
      <c r="F270" s="782"/>
      <c r="G270" s="224" t="s">
        <v>4264</v>
      </c>
      <c r="H270" s="35" t="s">
        <v>1799</v>
      </c>
      <c r="I270" s="34"/>
      <c r="J270" s="35" t="s">
        <v>1799</v>
      </c>
      <c r="K270" s="34"/>
      <c r="L270" s="34"/>
      <c r="M270" s="35" t="s">
        <v>1799</v>
      </c>
      <c r="N270" s="35"/>
      <c r="O270" s="34"/>
      <c r="P270" s="36"/>
    </row>
    <row r="271" spans="1:16" s="146" customFormat="1" ht="48" customHeight="1" x14ac:dyDescent="0.2">
      <c r="A271" s="685"/>
      <c r="B271" s="147" t="s">
        <v>3928</v>
      </c>
      <c r="C271" s="673"/>
      <c r="D271" s="208">
        <v>150</v>
      </c>
      <c r="E271" s="251">
        <v>6907</v>
      </c>
      <c r="F271" s="782"/>
      <c r="G271" s="224" t="s">
        <v>4265</v>
      </c>
      <c r="H271" s="35" t="s">
        <v>1799</v>
      </c>
      <c r="I271" s="34"/>
      <c r="J271" s="35" t="s">
        <v>1799</v>
      </c>
      <c r="K271" s="34"/>
      <c r="L271" s="34"/>
      <c r="M271" s="35" t="s">
        <v>1799</v>
      </c>
      <c r="N271" s="35"/>
      <c r="O271" s="34"/>
      <c r="P271" s="36"/>
    </row>
    <row r="272" spans="1:16" s="146" customFormat="1" ht="48" customHeight="1" x14ac:dyDescent="0.2">
      <c r="A272" s="685"/>
      <c r="B272" s="147" t="s">
        <v>759</v>
      </c>
      <c r="C272" s="673"/>
      <c r="D272" s="208">
        <f>43+40.36+96+52.44+682</f>
        <v>913.8</v>
      </c>
      <c r="E272" s="251">
        <v>6905</v>
      </c>
      <c r="F272" s="782"/>
      <c r="G272" s="224" t="s">
        <v>4266</v>
      </c>
      <c r="H272" s="35" t="s">
        <v>1799</v>
      </c>
      <c r="I272" s="34"/>
      <c r="J272" s="35" t="s">
        <v>1799</v>
      </c>
      <c r="K272" s="34"/>
      <c r="L272" s="34"/>
      <c r="M272" s="35" t="s">
        <v>1799</v>
      </c>
      <c r="N272" s="35"/>
      <c r="O272" s="34"/>
      <c r="P272" s="36"/>
    </row>
    <row r="273" spans="1:16" s="146" customFormat="1" ht="48" customHeight="1" x14ac:dyDescent="0.2">
      <c r="A273" s="140" t="s">
        <v>3312</v>
      </c>
      <c r="B273" s="147" t="s">
        <v>3636</v>
      </c>
      <c r="C273" s="147" t="s">
        <v>5622</v>
      </c>
      <c r="D273" s="208">
        <v>1423.09</v>
      </c>
      <c r="E273" s="251" t="s">
        <v>11</v>
      </c>
      <c r="F273" s="253">
        <v>41562</v>
      </c>
      <c r="G273" s="224" t="s">
        <v>4267</v>
      </c>
      <c r="H273" s="35" t="s">
        <v>1799</v>
      </c>
      <c r="I273" s="34"/>
      <c r="J273" s="35" t="s">
        <v>1799</v>
      </c>
      <c r="K273" s="34"/>
      <c r="L273" s="34"/>
      <c r="M273" s="35" t="s">
        <v>1799</v>
      </c>
      <c r="N273" s="35"/>
      <c r="O273" s="34"/>
      <c r="P273" s="36"/>
    </row>
    <row r="274" spans="1:16" s="146" customFormat="1" ht="48" customHeight="1" x14ac:dyDescent="0.2">
      <c r="A274" s="140" t="s">
        <v>3313</v>
      </c>
      <c r="B274" s="147" t="s">
        <v>1146</v>
      </c>
      <c r="C274" s="147" t="s">
        <v>4456</v>
      </c>
      <c r="D274" s="208">
        <v>51.6</v>
      </c>
      <c r="E274" s="251">
        <v>6862</v>
      </c>
      <c r="F274" s="253">
        <v>41548</v>
      </c>
      <c r="G274" s="224" t="s">
        <v>4268</v>
      </c>
      <c r="H274" s="35" t="s">
        <v>1799</v>
      </c>
      <c r="I274" s="34"/>
      <c r="J274" s="35" t="s">
        <v>1799</v>
      </c>
      <c r="K274" s="34"/>
      <c r="L274" s="34"/>
      <c r="M274" s="35" t="s">
        <v>1799</v>
      </c>
      <c r="N274" s="35"/>
      <c r="O274" s="34"/>
      <c r="P274" s="36"/>
    </row>
    <row r="275" spans="1:16" s="146" customFormat="1" ht="58.5" customHeight="1" x14ac:dyDescent="0.2">
      <c r="A275" s="140" t="s">
        <v>3314</v>
      </c>
      <c r="B275" s="147" t="s">
        <v>219</v>
      </c>
      <c r="C275" s="147" t="s">
        <v>5623</v>
      </c>
      <c r="D275" s="208">
        <v>5000</v>
      </c>
      <c r="E275" s="251" t="s">
        <v>4269</v>
      </c>
      <c r="F275" s="253">
        <v>41565</v>
      </c>
      <c r="G275" s="224" t="s">
        <v>4270</v>
      </c>
      <c r="H275" s="35" t="s">
        <v>1799</v>
      </c>
      <c r="I275" s="34"/>
      <c r="J275" s="35" t="s">
        <v>1799</v>
      </c>
      <c r="K275" s="34"/>
      <c r="L275" s="34"/>
      <c r="M275" s="35" t="s">
        <v>1799</v>
      </c>
      <c r="N275" s="35"/>
      <c r="O275" s="34"/>
      <c r="P275" s="36"/>
    </row>
    <row r="276" spans="1:16" s="146" customFormat="1" ht="48" customHeight="1" x14ac:dyDescent="0.2">
      <c r="A276" s="685" t="s">
        <v>3315</v>
      </c>
      <c r="B276" s="147" t="s">
        <v>3936</v>
      </c>
      <c r="C276" s="673" t="s">
        <v>5624</v>
      </c>
      <c r="D276" s="208">
        <f>146.9+36.16+37.92+180.8+27.12+13.56</f>
        <v>442.46000000000004</v>
      </c>
      <c r="E276" s="251">
        <v>6887</v>
      </c>
      <c r="F276" s="253">
        <v>41563</v>
      </c>
      <c r="G276" s="224" t="s">
        <v>4271</v>
      </c>
      <c r="H276" s="35" t="s">
        <v>1799</v>
      </c>
      <c r="I276" s="34"/>
      <c r="J276" s="35" t="s">
        <v>1799</v>
      </c>
      <c r="K276" s="34"/>
      <c r="L276" s="34"/>
      <c r="M276" s="35" t="s">
        <v>1799</v>
      </c>
      <c r="N276" s="35"/>
      <c r="O276" s="34"/>
      <c r="P276" s="36"/>
    </row>
    <row r="277" spans="1:16" s="146" customFormat="1" ht="48" customHeight="1" x14ac:dyDescent="0.2">
      <c r="A277" s="685"/>
      <c r="B277" s="147" t="s">
        <v>3928</v>
      </c>
      <c r="C277" s="673"/>
      <c r="D277" s="208">
        <v>101</v>
      </c>
      <c r="E277" s="251">
        <v>6886</v>
      </c>
      <c r="F277" s="253">
        <v>41563</v>
      </c>
      <c r="G277" s="224" t="s">
        <v>4272</v>
      </c>
      <c r="H277" s="35" t="s">
        <v>1799</v>
      </c>
      <c r="I277" s="34"/>
      <c r="J277" s="35" t="s">
        <v>1799</v>
      </c>
      <c r="K277" s="34"/>
      <c r="L277" s="34"/>
      <c r="M277" s="35" t="s">
        <v>1799</v>
      </c>
      <c r="N277" s="35"/>
      <c r="O277" s="34"/>
      <c r="P277" s="36"/>
    </row>
    <row r="278" spans="1:16" s="146" customFormat="1" ht="48" customHeight="1" x14ac:dyDescent="0.2">
      <c r="A278" s="685"/>
      <c r="B278" s="147" t="s">
        <v>4003</v>
      </c>
      <c r="C278" s="673"/>
      <c r="D278" s="208">
        <v>28.25</v>
      </c>
      <c r="E278" s="251">
        <v>6888</v>
      </c>
      <c r="F278" s="253">
        <v>41563</v>
      </c>
      <c r="G278" s="224" t="s">
        <v>4273</v>
      </c>
      <c r="H278" s="35" t="s">
        <v>1799</v>
      </c>
      <c r="I278" s="34"/>
      <c r="J278" s="35" t="s">
        <v>1799</v>
      </c>
      <c r="K278" s="34"/>
      <c r="L278" s="34"/>
      <c r="M278" s="35" t="s">
        <v>1799</v>
      </c>
      <c r="N278" s="35"/>
      <c r="O278" s="34"/>
      <c r="P278" s="36"/>
    </row>
    <row r="279" spans="1:16" s="146" customFormat="1" ht="48" customHeight="1" x14ac:dyDescent="0.2">
      <c r="A279" s="685"/>
      <c r="B279" s="147" t="s">
        <v>3927</v>
      </c>
      <c r="C279" s="673"/>
      <c r="D279" s="208">
        <v>380</v>
      </c>
      <c r="E279" s="251">
        <v>6885</v>
      </c>
      <c r="F279" s="253">
        <v>41563</v>
      </c>
      <c r="G279" s="224" t="s">
        <v>4274</v>
      </c>
      <c r="H279" s="35" t="s">
        <v>1799</v>
      </c>
      <c r="I279" s="34"/>
      <c r="J279" s="35" t="s">
        <v>1799</v>
      </c>
      <c r="K279" s="34"/>
      <c r="L279" s="34"/>
      <c r="M279" s="35" t="s">
        <v>1799</v>
      </c>
      <c r="N279" s="35"/>
      <c r="O279" s="34"/>
      <c r="P279" s="36"/>
    </row>
    <row r="280" spans="1:16" s="146" customFormat="1" ht="48" customHeight="1" x14ac:dyDescent="0.2">
      <c r="A280" s="140" t="s">
        <v>3316</v>
      </c>
      <c r="B280" s="147" t="s">
        <v>3979</v>
      </c>
      <c r="C280" s="147" t="s">
        <v>5625</v>
      </c>
      <c r="D280" s="208">
        <v>250</v>
      </c>
      <c r="E280" s="251">
        <v>6868</v>
      </c>
      <c r="F280" s="253">
        <v>41557</v>
      </c>
      <c r="G280" s="224" t="s">
        <v>4275</v>
      </c>
      <c r="H280" s="35" t="s">
        <v>1799</v>
      </c>
      <c r="I280" s="34"/>
      <c r="J280" s="35" t="s">
        <v>1799</v>
      </c>
      <c r="K280" s="34"/>
      <c r="L280" s="34"/>
      <c r="M280" s="35" t="s">
        <v>1799</v>
      </c>
      <c r="N280" s="35"/>
      <c r="O280" s="34"/>
      <c r="P280" s="36"/>
    </row>
    <row r="281" spans="1:16" s="146" customFormat="1" ht="48" customHeight="1" x14ac:dyDescent="0.2">
      <c r="A281" s="685" t="s">
        <v>3317</v>
      </c>
      <c r="B281" s="147" t="s">
        <v>1140</v>
      </c>
      <c r="C281" s="673" t="s">
        <v>5626</v>
      </c>
      <c r="D281" s="208">
        <v>117.44</v>
      </c>
      <c r="E281" s="251">
        <v>6870</v>
      </c>
      <c r="F281" s="782">
        <v>41557</v>
      </c>
      <c r="G281" s="224" t="s">
        <v>4276</v>
      </c>
      <c r="H281" s="35" t="s">
        <v>1799</v>
      </c>
      <c r="I281" s="34"/>
      <c r="J281" s="35" t="s">
        <v>1799</v>
      </c>
      <c r="K281" s="34"/>
      <c r="L281" s="34"/>
      <c r="M281" s="35" t="s">
        <v>1799</v>
      </c>
      <c r="N281" s="35"/>
      <c r="O281" s="34"/>
      <c r="P281" s="36"/>
    </row>
    <row r="282" spans="1:16" s="146" customFormat="1" ht="48" customHeight="1" x14ac:dyDescent="0.2">
      <c r="A282" s="685"/>
      <c r="B282" s="147" t="s">
        <v>3</v>
      </c>
      <c r="C282" s="673"/>
      <c r="D282" s="208">
        <v>221.18</v>
      </c>
      <c r="E282" s="251">
        <v>6872</v>
      </c>
      <c r="F282" s="782"/>
      <c r="G282" s="224" t="s">
        <v>4276</v>
      </c>
      <c r="H282" s="35" t="s">
        <v>1799</v>
      </c>
      <c r="I282" s="34"/>
      <c r="J282" s="35" t="s">
        <v>1799</v>
      </c>
      <c r="K282" s="34"/>
      <c r="L282" s="34"/>
      <c r="M282" s="35" t="s">
        <v>1799</v>
      </c>
      <c r="N282" s="35"/>
      <c r="O282" s="34"/>
      <c r="P282" s="36"/>
    </row>
    <row r="283" spans="1:16" s="146" customFormat="1" ht="48" customHeight="1" x14ac:dyDescent="0.2">
      <c r="A283" s="685"/>
      <c r="B283" s="147" t="s">
        <v>75</v>
      </c>
      <c r="C283" s="673"/>
      <c r="D283" s="208">
        <v>745.8</v>
      </c>
      <c r="E283" s="251">
        <v>6869</v>
      </c>
      <c r="F283" s="782"/>
      <c r="G283" s="224" t="s">
        <v>4277</v>
      </c>
      <c r="H283" s="35" t="s">
        <v>1799</v>
      </c>
      <c r="I283" s="34"/>
      <c r="J283" s="35" t="s">
        <v>1799</v>
      </c>
      <c r="K283" s="34"/>
      <c r="L283" s="34"/>
      <c r="M283" s="35" t="s">
        <v>1799</v>
      </c>
      <c r="N283" s="35"/>
      <c r="O283" s="34"/>
      <c r="P283" s="36"/>
    </row>
    <row r="284" spans="1:16" s="146" customFormat="1" ht="48" customHeight="1" x14ac:dyDescent="0.2">
      <c r="A284" s="685"/>
      <c r="B284" s="147" t="s">
        <v>54</v>
      </c>
      <c r="C284" s="673"/>
      <c r="D284" s="208">
        <v>456</v>
      </c>
      <c r="E284" s="251">
        <v>6871</v>
      </c>
      <c r="F284" s="782"/>
      <c r="G284" s="224" t="s">
        <v>4277</v>
      </c>
      <c r="H284" s="35" t="s">
        <v>1799</v>
      </c>
      <c r="I284" s="34"/>
      <c r="J284" s="35" t="s">
        <v>1799</v>
      </c>
      <c r="K284" s="34"/>
      <c r="L284" s="34"/>
      <c r="M284" s="35" t="s">
        <v>1799</v>
      </c>
      <c r="N284" s="35"/>
      <c r="O284" s="34"/>
      <c r="P284" s="36"/>
    </row>
    <row r="285" spans="1:16" s="146" customFormat="1" ht="48" customHeight="1" x14ac:dyDescent="0.2">
      <c r="A285" s="685" t="s">
        <v>3318</v>
      </c>
      <c r="B285" s="147" t="s">
        <v>4003</v>
      </c>
      <c r="C285" s="673" t="s">
        <v>5627</v>
      </c>
      <c r="D285" s="208">
        <v>96</v>
      </c>
      <c r="E285" s="251">
        <v>6879</v>
      </c>
      <c r="F285" s="782">
        <v>41562</v>
      </c>
      <c r="G285" s="224" t="s">
        <v>4278</v>
      </c>
      <c r="H285" s="35" t="s">
        <v>1799</v>
      </c>
      <c r="I285" s="34"/>
      <c r="J285" s="35" t="s">
        <v>1799</v>
      </c>
      <c r="K285" s="34"/>
      <c r="L285" s="34"/>
      <c r="M285" s="35" t="s">
        <v>1799</v>
      </c>
      <c r="N285" s="35"/>
      <c r="O285" s="34"/>
      <c r="P285" s="36"/>
    </row>
    <row r="286" spans="1:16" s="146" customFormat="1" ht="48" customHeight="1" x14ac:dyDescent="0.2">
      <c r="A286" s="685"/>
      <c r="B286" s="147" t="s">
        <v>1481</v>
      </c>
      <c r="C286" s="673"/>
      <c r="D286" s="208">
        <v>25.4</v>
      </c>
      <c r="E286" s="251">
        <v>6880</v>
      </c>
      <c r="F286" s="782"/>
      <c r="G286" s="224" t="s">
        <v>4278</v>
      </c>
      <c r="H286" s="35"/>
      <c r="I286" s="35" t="s">
        <v>1799</v>
      </c>
      <c r="J286" s="35" t="s">
        <v>1799</v>
      </c>
      <c r="K286" s="34"/>
      <c r="L286" s="34"/>
      <c r="M286" s="35"/>
      <c r="N286" s="35" t="s">
        <v>1799</v>
      </c>
      <c r="O286" s="34"/>
      <c r="P286" s="36" t="s">
        <v>4472</v>
      </c>
    </row>
    <row r="287" spans="1:16" s="146" customFormat="1" ht="48" customHeight="1" x14ac:dyDescent="0.2">
      <c r="A287" s="685" t="s">
        <v>3319</v>
      </c>
      <c r="B287" s="147" t="s">
        <v>749</v>
      </c>
      <c r="C287" s="673" t="s">
        <v>5521</v>
      </c>
      <c r="D287" s="208">
        <v>756</v>
      </c>
      <c r="E287" s="251">
        <v>6881</v>
      </c>
      <c r="F287" s="782">
        <v>41562</v>
      </c>
      <c r="G287" s="224" t="s">
        <v>4279</v>
      </c>
      <c r="H287" s="35" t="s">
        <v>1799</v>
      </c>
      <c r="I287" s="34"/>
      <c r="J287" s="35" t="s">
        <v>1799</v>
      </c>
      <c r="K287" s="34"/>
      <c r="L287" s="34"/>
      <c r="M287" s="35" t="s">
        <v>1799</v>
      </c>
      <c r="N287" s="35"/>
      <c r="O287" s="34"/>
      <c r="P287" s="36"/>
    </row>
    <row r="288" spans="1:16" s="146" customFormat="1" ht="48" customHeight="1" x14ac:dyDescent="0.2">
      <c r="A288" s="685"/>
      <c r="B288" s="147" t="s">
        <v>1481</v>
      </c>
      <c r="C288" s="673"/>
      <c r="D288" s="208">
        <f>174.72+822.6</f>
        <v>997.32</v>
      </c>
      <c r="E288" s="251">
        <v>6882</v>
      </c>
      <c r="F288" s="782"/>
      <c r="G288" s="224" t="s">
        <v>4278</v>
      </c>
      <c r="H288" s="35" t="s">
        <v>1799</v>
      </c>
      <c r="I288" s="34"/>
      <c r="J288" s="35" t="s">
        <v>1799</v>
      </c>
      <c r="K288" s="34"/>
      <c r="L288" s="34"/>
      <c r="M288" s="35" t="s">
        <v>1799</v>
      </c>
      <c r="N288" s="35"/>
      <c r="O288" s="34"/>
      <c r="P288" s="36"/>
    </row>
    <row r="289" spans="1:16" s="146" customFormat="1" ht="48" customHeight="1" x14ac:dyDescent="0.2">
      <c r="A289" s="140" t="s">
        <v>3320</v>
      </c>
      <c r="B289" s="147" t="s">
        <v>1212</v>
      </c>
      <c r="C289" s="147" t="s">
        <v>5628</v>
      </c>
      <c r="D289" s="208">
        <v>110.25</v>
      </c>
      <c r="E289" s="251">
        <v>6867</v>
      </c>
      <c r="F289" s="253">
        <v>41557</v>
      </c>
      <c r="G289" s="224" t="s">
        <v>4277</v>
      </c>
      <c r="H289" s="35" t="s">
        <v>1799</v>
      </c>
      <c r="I289" s="34"/>
      <c r="J289" s="35" t="s">
        <v>1799</v>
      </c>
      <c r="K289" s="34"/>
      <c r="L289" s="34"/>
      <c r="M289" s="35" t="s">
        <v>1799</v>
      </c>
      <c r="N289" s="35"/>
      <c r="O289" s="34"/>
      <c r="P289" s="36"/>
    </row>
    <row r="290" spans="1:16" s="146" customFormat="1" ht="48" customHeight="1" x14ac:dyDescent="0.2">
      <c r="A290" s="140" t="s">
        <v>3321</v>
      </c>
      <c r="B290" s="147" t="s">
        <v>1481</v>
      </c>
      <c r="C290" s="147" t="s">
        <v>5629</v>
      </c>
      <c r="D290" s="208">
        <v>252</v>
      </c>
      <c r="E290" s="251">
        <v>6866</v>
      </c>
      <c r="F290" s="253">
        <v>41556</v>
      </c>
      <c r="G290" s="224" t="s">
        <v>4277</v>
      </c>
      <c r="H290" s="35" t="s">
        <v>1799</v>
      </c>
      <c r="I290" s="34"/>
      <c r="J290" s="35" t="s">
        <v>1799</v>
      </c>
      <c r="K290" s="34"/>
      <c r="L290" s="34"/>
      <c r="M290" s="35" t="s">
        <v>1799</v>
      </c>
      <c r="N290" s="35"/>
      <c r="O290" s="34"/>
      <c r="P290" s="36"/>
    </row>
    <row r="291" spans="1:16" s="146" customFormat="1" ht="48" customHeight="1" x14ac:dyDescent="0.2">
      <c r="A291" s="140" t="s">
        <v>3322</v>
      </c>
      <c r="B291" s="147" t="s">
        <v>67</v>
      </c>
      <c r="C291" s="147" t="s">
        <v>4453</v>
      </c>
      <c r="D291" s="208">
        <v>132.21</v>
      </c>
      <c r="E291" s="251">
        <v>6865</v>
      </c>
      <c r="F291" s="253">
        <v>41551</v>
      </c>
      <c r="G291" s="224" t="s">
        <v>4280</v>
      </c>
      <c r="H291" s="35" t="s">
        <v>1799</v>
      </c>
      <c r="I291" s="34"/>
      <c r="J291" s="35" t="s">
        <v>1799</v>
      </c>
      <c r="K291" s="34"/>
      <c r="L291" s="34"/>
      <c r="M291" s="35" t="s">
        <v>1799</v>
      </c>
      <c r="N291" s="35"/>
      <c r="O291" s="34"/>
      <c r="P291" s="36"/>
    </row>
    <row r="292" spans="1:16" s="146" customFormat="1" ht="48" customHeight="1" x14ac:dyDescent="0.2">
      <c r="A292" s="685" t="s">
        <v>3323</v>
      </c>
      <c r="B292" s="147" t="s">
        <v>617</v>
      </c>
      <c r="C292" s="673" t="s">
        <v>5630</v>
      </c>
      <c r="D292" s="208">
        <v>384.08</v>
      </c>
      <c r="E292" s="251">
        <v>6894</v>
      </c>
      <c r="F292" s="253">
        <v>41572</v>
      </c>
      <c r="G292" s="224" t="s">
        <v>4281</v>
      </c>
      <c r="H292" s="35" t="s">
        <v>1799</v>
      </c>
      <c r="I292" s="34"/>
      <c r="J292" s="35" t="s">
        <v>1799</v>
      </c>
      <c r="K292" s="34"/>
      <c r="L292" s="34"/>
      <c r="M292" s="35" t="s">
        <v>1799</v>
      </c>
      <c r="N292" s="35"/>
      <c r="O292" s="34"/>
      <c r="P292" s="36"/>
    </row>
    <row r="293" spans="1:16" s="146" customFormat="1" ht="48" customHeight="1" x14ac:dyDescent="0.2">
      <c r="A293" s="685"/>
      <c r="B293" s="147" t="s">
        <v>846</v>
      </c>
      <c r="C293" s="673"/>
      <c r="D293" s="208">
        <v>328.6</v>
      </c>
      <c r="E293" s="251">
        <v>6895</v>
      </c>
      <c r="F293" s="253">
        <v>41572</v>
      </c>
      <c r="G293" s="224" t="s">
        <v>4282</v>
      </c>
      <c r="H293" s="35" t="s">
        <v>1799</v>
      </c>
      <c r="I293" s="34"/>
      <c r="J293" s="35" t="s">
        <v>1799</v>
      </c>
      <c r="K293" s="34"/>
      <c r="L293" s="34"/>
      <c r="M293" s="35" t="s">
        <v>1799</v>
      </c>
      <c r="N293" s="35"/>
      <c r="O293" s="34"/>
      <c r="P293" s="36"/>
    </row>
    <row r="294" spans="1:16" s="146" customFormat="1" ht="48" customHeight="1" x14ac:dyDescent="0.2">
      <c r="A294" s="685"/>
      <c r="B294" s="147" t="s">
        <v>1212</v>
      </c>
      <c r="C294" s="673"/>
      <c r="D294" s="208">
        <v>75.94</v>
      </c>
      <c r="E294" s="251">
        <v>6896</v>
      </c>
      <c r="F294" s="253">
        <v>41572</v>
      </c>
      <c r="G294" s="224" t="s">
        <v>4281</v>
      </c>
      <c r="H294" s="35" t="s">
        <v>1799</v>
      </c>
      <c r="I294" s="34"/>
      <c r="J294" s="35" t="s">
        <v>1799</v>
      </c>
      <c r="K294" s="34"/>
      <c r="L294" s="34"/>
      <c r="M294" s="35" t="s">
        <v>1799</v>
      </c>
      <c r="N294" s="35"/>
      <c r="O294" s="34"/>
      <c r="P294" s="36"/>
    </row>
    <row r="295" spans="1:16" s="146" customFormat="1" ht="48" customHeight="1" x14ac:dyDescent="0.2">
      <c r="A295" s="685"/>
      <c r="B295" s="147" t="s">
        <v>3962</v>
      </c>
      <c r="C295" s="673"/>
      <c r="D295" s="208">
        <v>90</v>
      </c>
      <c r="E295" s="251">
        <v>6897</v>
      </c>
      <c r="F295" s="253">
        <v>41572</v>
      </c>
      <c r="G295" s="224" t="s">
        <v>4281</v>
      </c>
      <c r="H295" s="35" t="s">
        <v>1799</v>
      </c>
      <c r="I295" s="34"/>
      <c r="J295" s="35" t="s">
        <v>1799</v>
      </c>
      <c r="K295" s="34"/>
      <c r="L295" s="34"/>
      <c r="M295" s="35" t="s">
        <v>1799</v>
      </c>
      <c r="N295" s="35"/>
      <c r="O295" s="34"/>
      <c r="P295" s="36"/>
    </row>
    <row r="296" spans="1:16" s="146" customFormat="1" ht="68.25" customHeight="1" x14ac:dyDescent="0.2">
      <c r="A296" s="685" t="s">
        <v>3324</v>
      </c>
      <c r="B296" s="147" t="s">
        <v>3970</v>
      </c>
      <c r="C296" s="673" t="s">
        <v>5631</v>
      </c>
      <c r="D296" s="208">
        <v>9762.4599999999991</v>
      </c>
      <c r="E296" s="251" t="s">
        <v>4283</v>
      </c>
      <c r="F296" s="253">
        <v>41584</v>
      </c>
      <c r="G296" s="224" t="s">
        <v>4284</v>
      </c>
      <c r="H296" s="35" t="s">
        <v>1799</v>
      </c>
      <c r="I296" s="34"/>
      <c r="J296" s="35" t="s">
        <v>1799</v>
      </c>
      <c r="K296" s="34"/>
      <c r="L296" s="34"/>
      <c r="M296" s="35" t="s">
        <v>1799</v>
      </c>
      <c r="N296" s="35"/>
      <c r="O296" s="34"/>
      <c r="P296" s="36"/>
    </row>
    <row r="297" spans="1:16" s="146" customFormat="1" ht="68.25" customHeight="1" x14ac:dyDescent="0.2">
      <c r="A297" s="685"/>
      <c r="B297" s="147" t="s">
        <v>4004</v>
      </c>
      <c r="C297" s="673"/>
      <c r="D297" s="208">
        <v>12931.4</v>
      </c>
      <c r="E297" s="251" t="s">
        <v>4285</v>
      </c>
      <c r="F297" s="253">
        <v>41584</v>
      </c>
      <c r="G297" s="224" t="s">
        <v>4286</v>
      </c>
      <c r="H297" s="35" t="s">
        <v>1799</v>
      </c>
      <c r="I297" s="35"/>
      <c r="J297" s="35" t="s">
        <v>1799</v>
      </c>
      <c r="K297" s="34"/>
      <c r="L297" s="34"/>
      <c r="M297" s="35" t="s">
        <v>1799</v>
      </c>
      <c r="N297" s="35"/>
      <c r="O297" s="34"/>
      <c r="P297" s="268" t="s">
        <v>4464</v>
      </c>
    </row>
    <row r="298" spans="1:16" s="146" customFormat="1" ht="48" customHeight="1" x14ac:dyDescent="0.2">
      <c r="A298" s="140" t="s">
        <v>3325</v>
      </c>
      <c r="B298" s="147" t="s">
        <v>4005</v>
      </c>
      <c r="C298" s="147" t="s">
        <v>5632</v>
      </c>
      <c r="D298" s="208">
        <v>240</v>
      </c>
      <c r="E298" s="251">
        <v>6909</v>
      </c>
      <c r="F298" s="253">
        <v>41582</v>
      </c>
      <c r="G298" s="224" t="s">
        <v>4287</v>
      </c>
      <c r="H298" s="35" t="s">
        <v>1799</v>
      </c>
      <c r="I298" s="34"/>
      <c r="J298" s="35" t="s">
        <v>1799</v>
      </c>
      <c r="K298" s="34"/>
      <c r="L298" s="34"/>
      <c r="M298" s="35" t="s">
        <v>1799</v>
      </c>
      <c r="N298" s="35"/>
      <c r="O298" s="34"/>
      <c r="P298" s="36"/>
    </row>
    <row r="299" spans="1:16" s="146" customFormat="1" ht="48" customHeight="1" x14ac:dyDescent="0.2">
      <c r="A299" s="140" t="s">
        <v>3326</v>
      </c>
      <c r="B299" s="147" t="s">
        <v>4006</v>
      </c>
      <c r="C299" s="147" t="s">
        <v>5633</v>
      </c>
      <c r="D299" s="208" t="s">
        <v>1</v>
      </c>
      <c r="E299" s="143" t="s">
        <v>3637</v>
      </c>
      <c r="F299" s="230" t="s">
        <v>3637</v>
      </c>
      <c r="G299" s="224" t="s">
        <v>3637</v>
      </c>
      <c r="H299" s="35" t="s">
        <v>1799</v>
      </c>
      <c r="I299" s="34"/>
      <c r="J299" s="35" t="s">
        <v>1799</v>
      </c>
      <c r="K299" s="34"/>
      <c r="L299" s="34"/>
      <c r="M299" s="35" t="s">
        <v>1799</v>
      </c>
      <c r="N299" s="35"/>
      <c r="O299" s="34"/>
      <c r="P299" s="36"/>
    </row>
    <row r="300" spans="1:16" s="146" customFormat="1" ht="48" customHeight="1" x14ac:dyDescent="0.2">
      <c r="A300" s="140" t="s">
        <v>3327</v>
      </c>
      <c r="B300" s="147" t="s">
        <v>3937</v>
      </c>
      <c r="C300" s="147" t="s">
        <v>5634</v>
      </c>
      <c r="D300" s="208">
        <v>4054.44</v>
      </c>
      <c r="E300" s="251">
        <v>6900</v>
      </c>
      <c r="F300" s="253">
        <v>41575</v>
      </c>
      <c r="G300" s="224" t="s">
        <v>4288</v>
      </c>
      <c r="H300" s="35" t="s">
        <v>1799</v>
      </c>
      <c r="I300" s="34"/>
      <c r="J300" s="35" t="s">
        <v>1799</v>
      </c>
      <c r="K300" s="34"/>
      <c r="L300" s="34"/>
      <c r="M300" s="35" t="s">
        <v>1799</v>
      </c>
      <c r="N300" s="35"/>
      <c r="O300" s="34"/>
      <c r="P300" s="36"/>
    </row>
    <row r="301" spans="1:16" s="146" customFormat="1" ht="48" customHeight="1" x14ac:dyDescent="0.2">
      <c r="A301" s="685" t="s">
        <v>3328</v>
      </c>
      <c r="B301" s="147" t="s">
        <v>3976</v>
      </c>
      <c r="C301" s="673" t="s">
        <v>5635</v>
      </c>
      <c r="D301" s="208">
        <v>849</v>
      </c>
      <c r="E301" s="251">
        <v>6944</v>
      </c>
      <c r="F301" s="253">
        <v>41603</v>
      </c>
      <c r="G301" s="224" t="s">
        <v>4289</v>
      </c>
      <c r="H301" s="35" t="s">
        <v>1799</v>
      </c>
      <c r="I301" s="34"/>
      <c r="J301" s="35" t="s">
        <v>1799</v>
      </c>
      <c r="K301" s="34"/>
      <c r="L301" s="34"/>
      <c r="M301" s="35" t="s">
        <v>1799</v>
      </c>
      <c r="N301" s="35"/>
      <c r="O301" s="34"/>
      <c r="P301" s="36"/>
    </row>
    <row r="302" spans="1:16" s="146" customFormat="1" ht="58.5" customHeight="1" x14ac:dyDescent="0.2">
      <c r="A302" s="685"/>
      <c r="B302" s="147" t="s">
        <v>9</v>
      </c>
      <c r="C302" s="673"/>
      <c r="D302" s="208">
        <v>3460.06</v>
      </c>
      <c r="E302" s="251" t="s">
        <v>4290</v>
      </c>
      <c r="F302" s="253">
        <v>41600</v>
      </c>
      <c r="G302" s="224" t="s">
        <v>4291</v>
      </c>
      <c r="H302" s="35" t="s">
        <v>1799</v>
      </c>
      <c r="I302" s="34"/>
      <c r="J302" s="35" t="s">
        <v>1799</v>
      </c>
      <c r="K302" s="34"/>
      <c r="L302" s="34"/>
      <c r="M302" s="35" t="s">
        <v>1799</v>
      </c>
      <c r="N302" s="35"/>
      <c r="O302" s="34"/>
      <c r="P302" s="36"/>
    </row>
    <row r="303" spans="1:16" s="146" customFormat="1" ht="58.5" customHeight="1" x14ac:dyDescent="0.2">
      <c r="A303" s="685"/>
      <c r="B303" s="147" t="s">
        <v>1140</v>
      </c>
      <c r="C303" s="673"/>
      <c r="D303" s="208">
        <v>6626</v>
      </c>
      <c r="E303" s="251" t="s">
        <v>4292</v>
      </c>
      <c r="F303" s="253">
        <v>41600</v>
      </c>
      <c r="G303" s="224" t="s">
        <v>4293</v>
      </c>
      <c r="H303" s="35" t="s">
        <v>1799</v>
      </c>
      <c r="I303" s="34"/>
      <c r="J303" s="35" t="s">
        <v>1799</v>
      </c>
      <c r="K303" s="34"/>
      <c r="L303" s="34"/>
      <c r="M303" s="35" t="s">
        <v>1799</v>
      </c>
      <c r="N303" s="35"/>
      <c r="O303" s="34"/>
      <c r="P303" s="36"/>
    </row>
    <row r="304" spans="1:16" s="146" customFormat="1" ht="58.5" customHeight="1" x14ac:dyDescent="0.2">
      <c r="A304" s="685"/>
      <c r="B304" s="147" t="s">
        <v>10</v>
      </c>
      <c r="C304" s="673"/>
      <c r="D304" s="208">
        <v>3687.19</v>
      </c>
      <c r="E304" s="251" t="s">
        <v>4294</v>
      </c>
      <c r="F304" s="253">
        <v>41600</v>
      </c>
      <c r="G304" s="224" t="s">
        <v>4295</v>
      </c>
      <c r="H304" s="35" t="s">
        <v>1799</v>
      </c>
      <c r="I304" s="34"/>
      <c r="J304" s="35" t="s">
        <v>1799</v>
      </c>
      <c r="K304" s="34"/>
      <c r="L304" s="34"/>
      <c r="M304" s="35" t="s">
        <v>1799</v>
      </c>
      <c r="N304" s="35"/>
      <c r="O304" s="34"/>
      <c r="P304" s="36"/>
    </row>
    <row r="305" spans="1:16" s="146" customFormat="1" ht="48" customHeight="1" x14ac:dyDescent="0.2">
      <c r="A305" s="685" t="s">
        <v>3329</v>
      </c>
      <c r="B305" s="147" t="s">
        <v>1140</v>
      </c>
      <c r="C305" s="673" t="s">
        <v>5636</v>
      </c>
      <c r="D305" s="208">
        <v>1184.95</v>
      </c>
      <c r="E305" s="251">
        <v>6914</v>
      </c>
      <c r="F305" s="253">
        <v>41584</v>
      </c>
      <c r="G305" s="224" t="s">
        <v>4296</v>
      </c>
      <c r="H305" s="35" t="s">
        <v>1799</v>
      </c>
      <c r="I305" s="34"/>
      <c r="J305" s="35" t="s">
        <v>1799</v>
      </c>
      <c r="K305" s="34"/>
      <c r="L305" s="34"/>
      <c r="M305" s="35" t="s">
        <v>1799</v>
      </c>
      <c r="N305" s="35"/>
      <c r="O305" s="34"/>
      <c r="P305" s="36"/>
    </row>
    <row r="306" spans="1:16" s="146" customFormat="1" ht="48" customHeight="1" x14ac:dyDescent="0.2">
      <c r="A306" s="685"/>
      <c r="B306" s="147" t="s">
        <v>4007</v>
      </c>
      <c r="C306" s="673"/>
      <c r="D306" s="208">
        <v>5310</v>
      </c>
      <c r="E306" s="251">
        <v>6915</v>
      </c>
      <c r="F306" s="253">
        <v>41584</v>
      </c>
      <c r="G306" s="224" t="s">
        <v>4296</v>
      </c>
      <c r="H306" s="35" t="s">
        <v>1799</v>
      </c>
      <c r="I306" s="34"/>
      <c r="J306" s="35" t="s">
        <v>1799</v>
      </c>
      <c r="K306" s="34"/>
      <c r="L306" s="34"/>
      <c r="M306" s="35" t="s">
        <v>1799</v>
      </c>
      <c r="N306" s="35"/>
      <c r="O306" s="34"/>
      <c r="P306" s="36"/>
    </row>
    <row r="307" spans="1:16" s="146" customFormat="1" ht="48" customHeight="1" x14ac:dyDescent="0.2">
      <c r="A307" s="140" t="s">
        <v>3330</v>
      </c>
      <c r="B307" s="147" t="s">
        <v>4008</v>
      </c>
      <c r="C307" s="147" t="s">
        <v>5637</v>
      </c>
      <c r="D307" s="208">
        <v>1490</v>
      </c>
      <c r="E307" s="251">
        <v>6891</v>
      </c>
      <c r="F307" s="253">
        <v>41568</v>
      </c>
      <c r="G307" s="224" t="s">
        <v>4297</v>
      </c>
      <c r="H307" s="35" t="s">
        <v>1799</v>
      </c>
      <c r="I307" s="34"/>
      <c r="J307" s="35" t="s">
        <v>1799</v>
      </c>
      <c r="K307" s="34"/>
      <c r="L307" s="34"/>
      <c r="M307" s="35" t="s">
        <v>1799</v>
      </c>
      <c r="N307" s="35"/>
      <c r="O307" s="34"/>
      <c r="P307" s="36"/>
    </row>
    <row r="308" spans="1:16" s="146" customFormat="1" ht="48" customHeight="1" x14ac:dyDescent="0.2">
      <c r="A308" s="140" t="s">
        <v>3331</v>
      </c>
      <c r="B308" s="147" t="s">
        <v>89</v>
      </c>
      <c r="C308" s="147" t="s">
        <v>5638</v>
      </c>
      <c r="D308" s="208">
        <v>5000</v>
      </c>
      <c r="E308" s="251">
        <v>6916</v>
      </c>
      <c r="F308" s="253">
        <v>41584</v>
      </c>
      <c r="G308" s="224" t="s">
        <v>4298</v>
      </c>
      <c r="H308" s="35" t="s">
        <v>1799</v>
      </c>
      <c r="I308" s="34"/>
      <c r="J308" s="35" t="s">
        <v>1799</v>
      </c>
      <c r="K308" s="34"/>
      <c r="L308" s="34"/>
      <c r="M308" s="35" t="s">
        <v>1799</v>
      </c>
      <c r="N308" s="35"/>
      <c r="O308" s="34"/>
      <c r="P308" s="36"/>
    </row>
    <row r="309" spans="1:16" s="146" customFormat="1" ht="48" customHeight="1" x14ac:dyDescent="0.2">
      <c r="A309" s="140" t="s">
        <v>3332</v>
      </c>
      <c r="B309" s="147" t="s">
        <v>3975</v>
      </c>
      <c r="C309" s="147" t="s">
        <v>5639</v>
      </c>
      <c r="D309" s="208">
        <v>800</v>
      </c>
      <c r="E309" s="251">
        <v>6892</v>
      </c>
      <c r="F309" s="253">
        <v>41570</v>
      </c>
      <c r="G309" s="224" t="s">
        <v>4299</v>
      </c>
      <c r="H309" s="35" t="s">
        <v>1799</v>
      </c>
      <c r="I309" s="34"/>
      <c r="J309" s="35" t="s">
        <v>1799</v>
      </c>
      <c r="K309" s="34"/>
      <c r="L309" s="34"/>
      <c r="M309" s="35" t="s">
        <v>1799</v>
      </c>
      <c r="N309" s="35"/>
      <c r="O309" s="34"/>
      <c r="P309" s="36"/>
    </row>
    <row r="310" spans="1:16" s="146" customFormat="1" ht="48" customHeight="1" x14ac:dyDescent="0.2">
      <c r="A310" s="140" t="s">
        <v>3333</v>
      </c>
      <c r="B310" s="147" t="s">
        <v>752</v>
      </c>
      <c r="C310" s="147" t="s">
        <v>5641</v>
      </c>
      <c r="D310" s="208">
        <v>783.78</v>
      </c>
      <c r="E310" s="251">
        <v>6917</v>
      </c>
      <c r="F310" s="253">
        <v>41585</v>
      </c>
      <c r="G310" s="224" t="s">
        <v>4300</v>
      </c>
      <c r="H310" s="35" t="s">
        <v>1799</v>
      </c>
      <c r="I310" s="34"/>
      <c r="J310" s="35" t="s">
        <v>1799</v>
      </c>
      <c r="K310" s="34"/>
      <c r="L310" s="34"/>
      <c r="M310" s="35" t="s">
        <v>1799</v>
      </c>
      <c r="N310" s="35"/>
      <c r="O310" s="34"/>
      <c r="P310" s="36"/>
    </row>
    <row r="311" spans="1:16" s="146" customFormat="1" ht="48" customHeight="1" x14ac:dyDescent="0.2">
      <c r="A311" s="140" t="s">
        <v>3334</v>
      </c>
      <c r="B311" s="147" t="s">
        <v>4009</v>
      </c>
      <c r="C311" s="147" t="s">
        <v>5640</v>
      </c>
      <c r="D311" s="208">
        <f>780+700</f>
        <v>1480</v>
      </c>
      <c r="E311" s="251">
        <v>6899</v>
      </c>
      <c r="F311" s="253">
        <v>41575</v>
      </c>
      <c r="G311" s="224" t="s">
        <v>4301</v>
      </c>
      <c r="H311" s="35" t="s">
        <v>1799</v>
      </c>
      <c r="I311" s="34"/>
      <c r="J311" s="35" t="s">
        <v>1799</v>
      </c>
      <c r="K311" s="34"/>
      <c r="L311" s="34"/>
      <c r="M311" s="35" t="s">
        <v>1799</v>
      </c>
      <c r="N311" s="35"/>
      <c r="O311" s="34"/>
      <c r="P311" s="36"/>
    </row>
    <row r="312" spans="1:16" s="146" customFormat="1" ht="48" customHeight="1" x14ac:dyDescent="0.2">
      <c r="A312" s="685" t="s">
        <v>3335</v>
      </c>
      <c r="B312" s="147" t="s">
        <v>67</v>
      </c>
      <c r="C312" s="673" t="s">
        <v>5512</v>
      </c>
      <c r="D312" s="208">
        <v>169.5</v>
      </c>
      <c r="E312" s="251">
        <v>6889</v>
      </c>
      <c r="F312" s="253">
        <v>41565</v>
      </c>
      <c r="G312" s="224" t="s">
        <v>4302</v>
      </c>
      <c r="H312" s="35" t="s">
        <v>1799</v>
      </c>
      <c r="I312" s="34"/>
      <c r="J312" s="35" t="s">
        <v>1799</v>
      </c>
      <c r="K312" s="34"/>
      <c r="L312" s="34"/>
      <c r="M312" s="35" t="s">
        <v>1799</v>
      </c>
      <c r="N312" s="35"/>
      <c r="O312" s="34"/>
      <c r="P312" s="36"/>
    </row>
    <row r="313" spans="1:16" s="146" customFormat="1" ht="48" customHeight="1" x14ac:dyDescent="0.2">
      <c r="A313" s="685"/>
      <c r="B313" s="147" t="s">
        <v>442</v>
      </c>
      <c r="C313" s="673"/>
      <c r="D313" s="208">
        <v>114</v>
      </c>
      <c r="E313" s="251">
        <v>6890</v>
      </c>
      <c r="F313" s="253">
        <v>41565</v>
      </c>
      <c r="G313" s="224" t="s">
        <v>4302</v>
      </c>
      <c r="H313" s="35" t="s">
        <v>1799</v>
      </c>
      <c r="I313" s="34"/>
      <c r="J313" s="35" t="s">
        <v>1799</v>
      </c>
      <c r="K313" s="34"/>
      <c r="L313" s="34"/>
      <c r="M313" s="35" t="s">
        <v>1799</v>
      </c>
      <c r="N313" s="35"/>
      <c r="O313" s="34"/>
      <c r="P313" s="36"/>
    </row>
    <row r="314" spans="1:16" s="146" customFormat="1" ht="48" customHeight="1" x14ac:dyDescent="0.2">
      <c r="A314" s="140" t="s">
        <v>3336</v>
      </c>
      <c r="B314" s="147" t="s">
        <v>3689</v>
      </c>
      <c r="C314" s="147" t="s">
        <v>4457</v>
      </c>
      <c r="D314" s="208">
        <v>200</v>
      </c>
      <c r="E314" s="251">
        <v>6898</v>
      </c>
      <c r="F314" s="253">
        <v>41572</v>
      </c>
      <c r="G314" s="224" t="s">
        <v>4301</v>
      </c>
      <c r="H314" s="35" t="s">
        <v>1799</v>
      </c>
      <c r="I314" s="34"/>
      <c r="J314" s="35" t="s">
        <v>1799</v>
      </c>
      <c r="K314" s="34"/>
      <c r="L314" s="34"/>
      <c r="M314" s="35" t="s">
        <v>1799</v>
      </c>
      <c r="N314" s="35"/>
      <c r="O314" s="34"/>
      <c r="P314" s="36"/>
    </row>
    <row r="315" spans="1:16" s="146" customFormat="1" ht="60.75" customHeight="1" x14ac:dyDescent="0.2">
      <c r="A315" s="140" t="s">
        <v>3337</v>
      </c>
      <c r="B315" s="147" t="s">
        <v>3905</v>
      </c>
      <c r="C315" s="147" t="s">
        <v>5642</v>
      </c>
      <c r="D315" s="208">
        <v>22475</v>
      </c>
      <c r="E315" s="251" t="s">
        <v>4303</v>
      </c>
      <c r="F315" s="253">
        <v>41586</v>
      </c>
      <c r="G315" s="224" t="s">
        <v>4304</v>
      </c>
      <c r="H315" s="35" t="s">
        <v>1799</v>
      </c>
      <c r="I315" s="34"/>
      <c r="J315" s="35" t="s">
        <v>1799</v>
      </c>
      <c r="K315" s="34"/>
      <c r="L315" s="34"/>
      <c r="M315" s="35" t="s">
        <v>1799</v>
      </c>
      <c r="N315" s="35"/>
      <c r="O315" s="34"/>
      <c r="P315" s="36"/>
    </row>
    <row r="316" spans="1:16" s="146" customFormat="1" ht="48" customHeight="1" x14ac:dyDescent="0.2">
      <c r="A316" s="140" t="s">
        <v>3338</v>
      </c>
      <c r="B316" s="147" t="s">
        <v>560</v>
      </c>
      <c r="C316" s="147" t="s">
        <v>5643</v>
      </c>
      <c r="D316" s="208">
        <v>2448</v>
      </c>
      <c r="E316" s="251">
        <v>6913</v>
      </c>
      <c r="F316" s="253">
        <v>41583</v>
      </c>
      <c r="G316" s="224" t="s">
        <v>4305</v>
      </c>
      <c r="H316" s="35" t="s">
        <v>1799</v>
      </c>
      <c r="I316" s="34"/>
      <c r="J316" s="35" t="s">
        <v>1799</v>
      </c>
      <c r="K316" s="34"/>
      <c r="L316" s="34"/>
      <c r="M316" s="35" t="s">
        <v>1799</v>
      </c>
      <c r="N316" s="35"/>
      <c r="O316" s="34"/>
      <c r="P316" s="36"/>
    </row>
    <row r="317" spans="1:16" s="146" customFormat="1" ht="48" customHeight="1" x14ac:dyDescent="0.2">
      <c r="A317" s="140" t="s">
        <v>3339</v>
      </c>
      <c r="B317" s="147" t="s">
        <v>4010</v>
      </c>
      <c r="C317" s="147" t="s">
        <v>5644</v>
      </c>
      <c r="D317" s="208">
        <v>411</v>
      </c>
      <c r="E317" s="251">
        <v>6904</v>
      </c>
      <c r="F317" s="253">
        <v>41578</v>
      </c>
      <c r="G317" s="224" t="s">
        <v>4306</v>
      </c>
      <c r="H317" s="35"/>
      <c r="I317" s="35" t="s">
        <v>1799</v>
      </c>
      <c r="J317" s="35" t="s">
        <v>1799</v>
      </c>
      <c r="K317" s="34"/>
      <c r="L317" s="34"/>
      <c r="M317" s="35"/>
      <c r="N317" s="35" t="s">
        <v>1799</v>
      </c>
      <c r="O317" s="34"/>
      <c r="P317" s="36" t="s">
        <v>4472</v>
      </c>
    </row>
    <row r="318" spans="1:16" s="146" customFormat="1" ht="48" customHeight="1" x14ac:dyDescent="0.2">
      <c r="A318" s="140" t="s">
        <v>3340</v>
      </c>
      <c r="B318" s="147" t="s">
        <v>4011</v>
      </c>
      <c r="C318" s="147" t="s">
        <v>5645</v>
      </c>
      <c r="D318" s="208">
        <f>270+175</f>
        <v>445</v>
      </c>
      <c r="E318" s="251">
        <v>6902</v>
      </c>
      <c r="F318" s="253">
        <v>41577</v>
      </c>
      <c r="G318" s="224" t="s">
        <v>4307</v>
      </c>
      <c r="H318" s="35" t="s">
        <v>1799</v>
      </c>
      <c r="I318" s="34"/>
      <c r="J318" s="35" t="s">
        <v>1799</v>
      </c>
      <c r="K318" s="34"/>
      <c r="L318" s="34"/>
      <c r="M318" s="35" t="s">
        <v>1799</v>
      </c>
      <c r="N318" s="35"/>
      <c r="O318" s="34"/>
      <c r="P318" s="36"/>
    </row>
    <row r="319" spans="1:16" s="146" customFormat="1" ht="48" customHeight="1" x14ac:dyDescent="0.2">
      <c r="A319" s="140" t="s">
        <v>3341</v>
      </c>
      <c r="B319" s="147" t="s">
        <v>3946</v>
      </c>
      <c r="C319" s="147" t="s">
        <v>5646</v>
      </c>
      <c r="D319" s="208">
        <v>343</v>
      </c>
      <c r="E319" s="251">
        <v>6912</v>
      </c>
      <c r="F319" s="253">
        <v>41582</v>
      </c>
      <c r="G319" s="224" t="s">
        <v>4308</v>
      </c>
      <c r="H319" s="35" t="s">
        <v>1799</v>
      </c>
      <c r="I319" s="34"/>
      <c r="J319" s="35" t="s">
        <v>1799</v>
      </c>
      <c r="K319" s="34"/>
      <c r="L319" s="34"/>
      <c r="M319" s="35" t="s">
        <v>1799</v>
      </c>
      <c r="N319" s="35"/>
      <c r="O319" s="34"/>
      <c r="P319" s="36"/>
    </row>
    <row r="320" spans="1:16" s="146" customFormat="1" ht="48" customHeight="1" x14ac:dyDescent="0.2">
      <c r="A320" s="685" t="s">
        <v>3342</v>
      </c>
      <c r="B320" s="147" t="s">
        <v>3661</v>
      </c>
      <c r="C320" s="673" t="s">
        <v>5647</v>
      </c>
      <c r="D320" s="208">
        <v>663.16</v>
      </c>
      <c r="E320" s="251">
        <v>6918</v>
      </c>
      <c r="F320" s="782">
        <v>41590</v>
      </c>
      <c r="G320" s="224" t="s">
        <v>4309</v>
      </c>
      <c r="H320" s="35" t="s">
        <v>1799</v>
      </c>
      <c r="I320" s="34"/>
      <c r="J320" s="35" t="s">
        <v>1799</v>
      </c>
      <c r="K320" s="34"/>
      <c r="L320" s="34"/>
      <c r="M320" s="35" t="s">
        <v>1799</v>
      </c>
      <c r="N320" s="35"/>
      <c r="O320" s="34"/>
      <c r="P320" s="36"/>
    </row>
    <row r="321" spans="1:16" s="146" customFormat="1" ht="48" customHeight="1" x14ac:dyDescent="0.2">
      <c r="A321" s="685"/>
      <c r="B321" s="147" t="s">
        <v>4012</v>
      </c>
      <c r="C321" s="673"/>
      <c r="D321" s="208">
        <v>249</v>
      </c>
      <c r="E321" s="251">
        <v>6919</v>
      </c>
      <c r="F321" s="782"/>
      <c r="G321" s="224" t="s">
        <v>4310</v>
      </c>
      <c r="H321" s="35" t="s">
        <v>1799</v>
      </c>
      <c r="I321" s="34"/>
      <c r="J321" s="35" t="s">
        <v>1799</v>
      </c>
      <c r="K321" s="34"/>
      <c r="L321" s="34"/>
      <c r="M321" s="35" t="s">
        <v>1799</v>
      </c>
      <c r="N321" s="35"/>
      <c r="O321" s="34"/>
      <c r="P321" s="36"/>
    </row>
    <row r="322" spans="1:16" s="146" customFormat="1" ht="48" customHeight="1" x14ac:dyDescent="0.2">
      <c r="A322" s="685"/>
      <c r="B322" s="147" t="s">
        <v>172</v>
      </c>
      <c r="C322" s="673"/>
      <c r="D322" s="208">
        <v>745</v>
      </c>
      <c r="E322" s="251">
        <v>6920</v>
      </c>
      <c r="F322" s="782"/>
      <c r="G322" s="224" t="s">
        <v>4311</v>
      </c>
      <c r="H322" s="35" t="s">
        <v>1799</v>
      </c>
      <c r="I322" s="34"/>
      <c r="J322" s="35" t="s">
        <v>1799</v>
      </c>
      <c r="K322" s="34"/>
      <c r="L322" s="34"/>
      <c r="M322" s="35" t="s">
        <v>1799</v>
      </c>
      <c r="N322" s="35"/>
      <c r="O322" s="34"/>
      <c r="P322" s="36"/>
    </row>
    <row r="323" spans="1:16" s="146" customFormat="1" ht="48" customHeight="1" x14ac:dyDescent="0.2">
      <c r="A323" s="685"/>
      <c r="B323" s="147" t="s">
        <v>617</v>
      </c>
      <c r="C323" s="673"/>
      <c r="D323" s="208">
        <v>189</v>
      </c>
      <c r="E323" s="251">
        <v>6921</v>
      </c>
      <c r="F323" s="782"/>
      <c r="G323" s="224" t="s">
        <v>4312</v>
      </c>
      <c r="H323" s="35" t="s">
        <v>1799</v>
      </c>
      <c r="I323" s="34"/>
      <c r="J323" s="35" t="s">
        <v>1799</v>
      </c>
      <c r="K323" s="34"/>
      <c r="L323" s="34"/>
      <c r="M323" s="35" t="s">
        <v>1799</v>
      </c>
      <c r="N323" s="35"/>
      <c r="O323" s="34"/>
      <c r="P323" s="36"/>
    </row>
    <row r="324" spans="1:16" s="146" customFormat="1" ht="48" customHeight="1" x14ac:dyDescent="0.2">
      <c r="A324" s="685" t="s">
        <v>3343</v>
      </c>
      <c r="B324" s="147" t="s">
        <v>4013</v>
      </c>
      <c r="C324" s="673" t="s">
        <v>4458</v>
      </c>
      <c r="D324" s="208">
        <v>238.52</v>
      </c>
      <c r="E324" s="251">
        <v>6926</v>
      </c>
      <c r="F324" s="782">
        <v>41593</v>
      </c>
      <c r="G324" s="224" t="s">
        <v>4313</v>
      </c>
      <c r="H324" s="35" t="s">
        <v>1799</v>
      </c>
      <c r="I324" s="34"/>
      <c r="J324" s="35" t="s">
        <v>1799</v>
      </c>
      <c r="K324" s="34"/>
      <c r="L324" s="34"/>
      <c r="M324" s="35" t="s">
        <v>1799</v>
      </c>
      <c r="N324" s="35"/>
      <c r="O324" s="34"/>
      <c r="P324" s="36"/>
    </row>
    <row r="325" spans="1:16" s="146" customFormat="1" ht="48" customHeight="1" x14ac:dyDescent="0.2">
      <c r="A325" s="685"/>
      <c r="B325" s="147" t="s">
        <v>13</v>
      </c>
      <c r="C325" s="673"/>
      <c r="D325" s="208">
        <v>25.06</v>
      </c>
      <c r="E325" s="251">
        <v>6927</v>
      </c>
      <c r="F325" s="782"/>
      <c r="G325" s="224" t="s">
        <v>4314</v>
      </c>
      <c r="H325" s="35" t="s">
        <v>1799</v>
      </c>
      <c r="I325" s="34"/>
      <c r="J325" s="35" t="s">
        <v>1799</v>
      </c>
      <c r="K325" s="34"/>
      <c r="L325" s="34"/>
      <c r="M325" s="35" t="s">
        <v>1799</v>
      </c>
      <c r="N325" s="35"/>
      <c r="O325" s="34"/>
      <c r="P325" s="36"/>
    </row>
    <row r="326" spans="1:16" s="146" customFormat="1" ht="48" customHeight="1" x14ac:dyDescent="0.2">
      <c r="A326" s="685"/>
      <c r="B326" s="147" t="s">
        <v>4014</v>
      </c>
      <c r="C326" s="673"/>
      <c r="D326" s="208">
        <v>134.69999999999999</v>
      </c>
      <c r="E326" s="251">
        <v>6928</v>
      </c>
      <c r="F326" s="782"/>
      <c r="G326" s="224" t="s">
        <v>4315</v>
      </c>
      <c r="H326" s="35" t="s">
        <v>1799</v>
      </c>
      <c r="I326" s="34"/>
      <c r="J326" s="35" t="s">
        <v>1799</v>
      </c>
      <c r="K326" s="34"/>
      <c r="L326" s="34"/>
      <c r="M326" s="35" t="s">
        <v>1799</v>
      </c>
      <c r="N326" s="35"/>
      <c r="O326" s="34"/>
      <c r="P326" s="36"/>
    </row>
    <row r="327" spans="1:16" s="146" customFormat="1" ht="48" customHeight="1" x14ac:dyDescent="0.2">
      <c r="A327" s="685"/>
      <c r="B327" s="147" t="s">
        <v>3928</v>
      </c>
      <c r="C327" s="673"/>
      <c r="D327" s="208">
        <v>534.1</v>
      </c>
      <c r="E327" s="251">
        <v>6925</v>
      </c>
      <c r="F327" s="782"/>
      <c r="G327" s="224" t="s">
        <v>4314</v>
      </c>
      <c r="H327" s="35" t="s">
        <v>1799</v>
      </c>
      <c r="I327" s="34"/>
      <c r="J327" s="35" t="s">
        <v>1799</v>
      </c>
      <c r="K327" s="34"/>
      <c r="L327" s="34"/>
      <c r="M327" s="35" t="s">
        <v>1799</v>
      </c>
      <c r="N327" s="35"/>
      <c r="O327" s="34"/>
      <c r="P327" s="36"/>
    </row>
    <row r="328" spans="1:16" s="146" customFormat="1" ht="48" customHeight="1" x14ac:dyDescent="0.2">
      <c r="A328" s="685"/>
      <c r="B328" s="147" t="s">
        <v>4015</v>
      </c>
      <c r="C328" s="673"/>
      <c r="D328" s="208">
        <v>294</v>
      </c>
      <c r="E328" s="251">
        <v>6929</v>
      </c>
      <c r="F328" s="782"/>
      <c r="G328" s="224" t="s">
        <v>4316</v>
      </c>
      <c r="H328" s="35" t="s">
        <v>1799</v>
      </c>
      <c r="I328" s="34"/>
      <c r="J328" s="35" t="s">
        <v>1799</v>
      </c>
      <c r="K328" s="34"/>
      <c r="L328" s="34"/>
      <c r="M328" s="35" t="s">
        <v>1799</v>
      </c>
      <c r="N328" s="35"/>
      <c r="O328" s="34"/>
      <c r="P328" s="36"/>
    </row>
    <row r="329" spans="1:16" s="146" customFormat="1" ht="48" customHeight="1" x14ac:dyDescent="0.2">
      <c r="A329" s="140" t="s">
        <v>3344</v>
      </c>
      <c r="B329" s="147" t="s">
        <v>3931</v>
      </c>
      <c r="C329" s="147" t="s">
        <v>5648</v>
      </c>
      <c r="D329" s="208">
        <v>1600</v>
      </c>
      <c r="E329" s="251">
        <v>6901</v>
      </c>
      <c r="F329" s="253">
        <v>41575</v>
      </c>
      <c r="G329" s="224" t="s">
        <v>4317</v>
      </c>
      <c r="H329" s="35" t="s">
        <v>1799</v>
      </c>
      <c r="I329" s="34"/>
      <c r="J329" s="35" t="s">
        <v>1799</v>
      </c>
      <c r="K329" s="34"/>
      <c r="L329" s="34"/>
      <c r="M329" s="35" t="s">
        <v>1799</v>
      </c>
      <c r="N329" s="35"/>
      <c r="O329" s="34"/>
      <c r="P329" s="36"/>
    </row>
    <row r="330" spans="1:16" s="146" customFormat="1" ht="48" customHeight="1" x14ac:dyDescent="0.2">
      <c r="A330" s="685" t="s">
        <v>3345</v>
      </c>
      <c r="B330" s="147" t="s">
        <v>4016</v>
      </c>
      <c r="C330" s="673" t="s">
        <v>5649</v>
      </c>
      <c r="D330" s="208">
        <v>9762</v>
      </c>
      <c r="E330" s="251">
        <v>6931</v>
      </c>
      <c r="F330" s="253">
        <v>41593</v>
      </c>
      <c r="G330" s="224" t="s">
        <v>4313</v>
      </c>
      <c r="H330" s="35" t="s">
        <v>1799</v>
      </c>
      <c r="I330" s="34"/>
      <c r="J330" s="35" t="s">
        <v>1799</v>
      </c>
      <c r="K330" s="34"/>
      <c r="L330" s="34"/>
      <c r="M330" s="35" t="s">
        <v>1799</v>
      </c>
      <c r="N330" s="35"/>
      <c r="O330" s="34"/>
      <c r="P330" s="36"/>
    </row>
    <row r="331" spans="1:16" s="146" customFormat="1" ht="48" customHeight="1" x14ac:dyDescent="0.2">
      <c r="A331" s="685"/>
      <c r="B331" s="147" t="s">
        <v>7</v>
      </c>
      <c r="C331" s="673"/>
      <c r="D331" s="208">
        <v>105</v>
      </c>
      <c r="E331" s="251">
        <v>6930</v>
      </c>
      <c r="F331" s="253">
        <v>41593</v>
      </c>
      <c r="G331" s="224" t="s">
        <v>4318</v>
      </c>
      <c r="H331" s="35" t="s">
        <v>1799</v>
      </c>
      <c r="I331" s="34"/>
      <c r="J331" s="35" t="s">
        <v>1799</v>
      </c>
      <c r="K331" s="34"/>
      <c r="L331" s="34"/>
      <c r="M331" s="35" t="s">
        <v>1799</v>
      </c>
      <c r="N331" s="35"/>
      <c r="O331" s="34"/>
      <c r="P331" s="36"/>
    </row>
    <row r="332" spans="1:16" s="146" customFormat="1" ht="48" customHeight="1" x14ac:dyDescent="0.2">
      <c r="A332" s="685" t="s">
        <v>3346</v>
      </c>
      <c r="B332" s="147" t="s">
        <v>442</v>
      </c>
      <c r="C332" s="673" t="s">
        <v>5650</v>
      </c>
      <c r="D332" s="208">
        <v>171</v>
      </c>
      <c r="E332" s="251">
        <v>6910</v>
      </c>
      <c r="F332" s="782">
        <v>41582</v>
      </c>
      <c r="G332" s="759" t="s">
        <v>4319</v>
      </c>
      <c r="H332" s="35" t="s">
        <v>1799</v>
      </c>
      <c r="I332" s="34"/>
      <c r="J332" s="35" t="s">
        <v>1799</v>
      </c>
      <c r="K332" s="34"/>
      <c r="L332" s="34"/>
      <c r="M332" s="35" t="s">
        <v>1799</v>
      </c>
      <c r="N332" s="35"/>
      <c r="O332" s="34"/>
      <c r="P332" s="36"/>
    </row>
    <row r="333" spans="1:16" s="146" customFormat="1" ht="48" customHeight="1" x14ac:dyDescent="0.2">
      <c r="A333" s="685"/>
      <c r="B333" s="147" t="s">
        <v>1111</v>
      </c>
      <c r="C333" s="673"/>
      <c r="D333" s="208">
        <v>254.25</v>
      </c>
      <c r="E333" s="251">
        <v>6911</v>
      </c>
      <c r="F333" s="782"/>
      <c r="G333" s="759"/>
      <c r="H333" s="35" t="s">
        <v>1799</v>
      </c>
      <c r="I333" s="34"/>
      <c r="J333" s="35" t="s">
        <v>1799</v>
      </c>
      <c r="K333" s="34"/>
      <c r="L333" s="34"/>
      <c r="M333" s="35" t="s">
        <v>1799</v>
      </c>
      <c r="N333" s="35"/>
      <c r="O333" s="34"/>
      <c r="P333" s="36"/>
    </row>
    <row r="334" spans="1:16" s="146" customFormat="1" ht="48" customHeight="1" x14ac:dyDescent="0.2">
      <c r="A334" s="140" t="s">
        <v>3347</v>
      </c>
      <c r="B334" s="147" t="s">
        <v>12</v>
      </c>
      <c r="C334" s="147" t="s">
        <v>5651</v>
      </c>
      <c r="D334" s="208">
        <v>271.2</v>
      </c>
      <c r="E334" s="251">
        <v>6923</v>
      </c>
      <c r="F334" s="253">
        <v>41590</v>
      </c>
      <c r="G334" s="224" t="s">
        <v>4320</v>
      </c>
      <c r="H334" s="35" t="s">
        <v>1799</v>
      </c>
      <c r="I334" s="34"/>
      <c r="J334" s="35" t="s">
        <v>1799</v>
      </c>
      <c r="K334" s="34"/>
      <c r="L334" s="34"/>
      <c r="M334" s="35" t="s">
        <v>1799</v>
      </c>
      <c r="N334" s="35"/>
      <c r="O334" s="34"/>
      <c r="P334" s="36"/>
    </row>
    <row r="335" spans="1:16" s="146" customFormat="1" ht="48" customHeight="1" x14ac:dyDescent="0.2">
      <c r="A335" s="140" t="s">
        <v>3348</v>
      </c>
      <c r="B335" s="147" t="s">
        <v>4017</v>
      </c>
      <c r="C335" s="147" t="s">
        <v>5652</v>
      </c>
      <c r="D335" s="208">
        <f>524+375</f>
        <v>899</v>
      </c>
      <c r="E335" s="251">
        <v>6936</v>
      </c>
      <c r="F335" s="253">
        <v>41597</v>
      </c>
      <c r="G335" s="224" t="s">
        <v>4321</v>
      </c>
      <c r="H335" s="35" t="s">
        <v>1799</v>
      </c>
      <c r="I335" s="34"/>
      <c r="J335" s="35" t="s">
        <v>1799</v>
      </c>
      <c r="K335" s="34"/>
      <c r="L335" s="34"/>
      <c r="M335" s="35" t="s">
        <v>1799</v>
      </c>
      <c r="N335" s="35"/>
      <c r="O335" s="34"/>
      <c r="P335" s="36"/>
    </row>
    <row r="336" spans="1:16" s="146" customFormat="1" ht="48" customHeight="1" x14ac:dyDescent="0.2">
      <c r="A336" s="140" t="s">
        <v>3349</v>
      </c>
      <c r="B336" s="147" t="s">
        <v>1146</v>
      </c>
      <c r="C336" s="147" t="s">
        <v>5653</v>
      </c>
      <c r="D336" s="208">
        <f>1294.29+9.05</f>
        <v>1303.3399999999999</v>
      </c>
      <c r="E336" s="251" t="s">
        <v>14</v>
      </c>
      <c r="F336" s="253">
        <v>41597</v>
      </c>
      <c r="G336" s="224" t="s">
        <v>4322</v>
      </c>
      <c r="H336" s="35" t="s">
        <v>1799</v>
      </c>
      <c r="I336" s="34"/>
      <c r="J336" s="35" t="s">
        <v>1799</v>
      </c>
      <c r="K336" s="34"/>
      <c r="L336" s="34"/>
      <c r="M336" s="35" t="s">
        <v>1799</v>
      </c>
      <c r="N336" s="35"/>
      <c r="O336" s="34"/>
      <c r="P336" s="36"/>
    </row>
    <row r="337" spans="1:16" s="146" customFormat="1" ht="48" customHeight="1" x14ac:dyDescent="0.2">
      <c r="A337" s="685" t="s">
        <v>3350</v>
      </c>
      <c r="B337" s="147" t="s">
        <v>3998</v>
      </c>
      <c r="C337" s="673" t="s">
        <v>5654</v>
      </c>
      <c r="D337" s="208">
        <v>339</v>
      </c>
      <c r="E337" s="251">
        <v>6939</v>
      </c>
      <c r="F337" s="782">
        <v>41597</v>
      </c>
      <c r="G337" s="224" t="s">
        <v>4322</v>
      </c>
      <c r="H337" s="35" t="s">
        <v>1799</v>
      </c>
      <c r="I337" s="34"/>
      <c r="J337" s="35" t="s">
        <v>1799</v>
      </c>
      <c r="K337" s="34"/>
      <c r="L337" s="34"/>
      <c r="M337" s="35" t="s">
        <v>1799</v>
      </c>
      <c r="N337" s="35"/>
      <c r="O337" s="34"/>
      <c r="P337" s="36"/>
    </row>
    <row r="338" spans="1:16" s="146" customFormat="1" ht="48" customHeight="1" x14ac:dyDescent="0.2">
      <c r="A338" s="685"/>
      <c r="B338" s="147" t="s">
        <v>174</v>
      </c>
      <c r="C338" s="673"/>
      <c r="D338" s="208">
        <v>180</v>
      </c>
      <c r="E338" s="251">
        <v>6940</v>
      </c>
      <c r="F338" s="782"/>
      <c r="G338" s="224" t="s">
        <v>4322</v>
      </c>
      <c r="H338" s="35" t="s">
        <v>1799</v>
      </c>
      <c r="I338" s="34"/>
      <c r="J338" s="35" t="s">
        <v>1799</v>
      </c>
      <c r="K338" s="34"/>
      <c r="L338" s="34"/>
      <c r="M338" s="35" t="s">
        <v>1799</v>
      </c>
      <c r="N338" s="35"/>
      <c r="O338" s="34"/>
      <c r="P338" s="36"/>
    </row>
    <row r="339" spans="1:16" s="146" customFormat="1" ht="48" customHeight="1" x14ac:dyDescent="0.2">
      <c r="A339" s="140" t="s">
        <v>3351</v>
      </c>
      <c r="B339" s="147" t="s">
        <v>67</v>
      </c>
      <c r="C339" s="147" t="s">
        <v>5528</v>
      </c>
      <c r="D339" s="208">
        <v>203.4</v>
      </c>
      <c r="E339" s="251">
        <v>6924</v>
      </c>
      <c r="F339" s="253">
        <v>41593</v>
      </c>
      <c r="G339" s="224" t="s">
        <v>4313</v>
      </c>
      <c r="H339" s="35" t="s">
        <v>1799</v>
      </c>
      <c r="I339" s="34"/>
      <c r="J339" s="35" t="s">
        <v>1799</v>
      </c>
      <c r="K339" s="34"/>
      <c r="L339" s="34"/>
      <c r="M339" s="35" t="s">
        <v>1799</v>
      </c>
      <c r="N339" s="35"/>
      <c r="O339" s="34"/>
      <c r="P339" s="36"/>
    </row>
    <row r="340" spans="1:16" s="146" customFormat="1" ht="48" customHeight="1" x14ac:dyDescent="0.2">
      <c r="A340" s="685" t="s">
        <v>3352</v>
      </c>
      <c r="B340" s="147" t="s">
        <v>67</v>
      </c>
      <c r="C340" s="673" t="s">
        <v>5512</v>
      </c>
      <c r="D340" s="208">
        <v>169.5</v>
      </c>
      <c r="E340" s="251">
        <v>6932</v>
      </c>
      <c r="F340" s="253">
        <v>41596</v>
      </c>
      <c r="G340" s="224" t="s">
        <v>4323</v>
      </c>
      <c r="H340" s="35" t="s">
        <v>1799</v>
      </c>
      <c r="I340" s="34"/>
      <c r="J340" s="35" t="s">
        <v>1799</v>
      </c>
      <c r="K340" s="34"/>
      <c r="L340" s="34"/>
      <c r="M340" s="35" t="s">
        <v>1799</v>
      </c>
      <c r="N340" s="35"/>
      <c r="O340" s="34"/>
      <c r="P340" s="36"/>
    </row>
    <row r="341" spans="1:16" s="146" customFormat="1" ht="48" customHeight="1" x14ac:dyDescent="0.2">
      <c r="A341" s="685"/>
      <c r="B341" s="147" t="s">
        <v>442</v>
      </c>
      <c r="C341" s="673"/>
      <c r="D341" s="208">
        <v>114</v>
      </c>
      <c r="E341" s="251">
        <v>6933</v>
      </c>
      <c r="F341" s="253">
        <v>41596</v>
      </c>
      <c r="G341" s="224" t="s">
        <v>4323</v>
      </c>
      <c r="H341" s="35" t="s">
        <v>1799</v>
      </c>
      <c r="I341" s="34"/>
      <c r="J341" s="35" t="s">
        <v>1799</v>
      </c>
      <c r="K341" s="34"/>
      <c r="L341" s="34"/>
      <c r="M341" s="35" t="s">
        <v>1799</v>
      </c>
      <c r="N341" s="35"/>
      <c r="O341" s="34"/>
      <c r="P341" s="36"/>
    </row>
    <row r="342" spans="1:16" s="146" customFormat="1" ht="48" customHeight="1" x14ac:dyDescent="0.2">
      <c r="A342" s="685" t="s">
        <v>3353</v>
      </c>
      <c r="B342" s="147" t="s">
        <v>15</v>
      </c>
      <c r="C342" s="673" t="s">
        <v>5655</v>
      </c>
      <c r="D342" s="208">
        <v>2715</v>
      </c>
      <c r="E342" s="251">
        <v>6955</v>
      </c>
      <c r="F342" s="253">
        <v>41614</v>
      </c>
      <c r="G342" s="224" t="s">
        <v>4324</v>
      </c>
      <c r="H342" s="35" t="s">
        <v>1799</v>
      </c>
      <c r="I342" s="34"/>
      <c r="J342" s="35" t="s">
        <v>1799</v>
      </c>
      <c r="K342" s="34"/>
      <c r="L342" s="34"/>
      <c r="M342" s="35" t="s">
        <v>1799</v>
      </c>
      <c r="N342" s="35"/>
      <c r="O342" s="34"/>
      <c r="P342" s="36"/>
    </row>
    <row r="343" spans="1:16" s="146" customFormat="1" ht="48" customHeight="1" x14ac:dyDescent="0.2">
      <c r="A343" s="685"/>
      <c r="B343" s="147" t="s">
        <v>4018</v>
      </c>
      <c r="C343" s="673"/>
      <c r="D343" s="208">
        <v>1136.8900000000001</v>
      </c>
      <c r="E343" s="251">
        <v>6956</v>
      </c>
      <c r="F343" s="253">
        <v>41614</v>
      </c>
      <c r="G343" s="224" t="s">
        <v>4324</v>
      </c>
      <c r="H343" s="35" t="s">
        <v>1799</v>
      </c>
      <c r="I343" s="34"/>
      <c r="J343" s="35" t="s">
        <v>1799</v>
      </c>
      <c r="K343" s="34"/>
      <c r="L343" s="34"/>
      <c r="M343" s="35" t="s">
        <v>1799</v>
      </c>
      <c r="N343" s="35"/>
      <c r="O343" s="34"/>
      <c r="P343" s="36"/>
    </row>
    <row r="344" spans="1:16" s="146" customFormat="1" ht="48" customHeight="1" x14ac:dyDescent="0.2">
      <c r="A344" s="140" t="s">
        <v>3354</v>
      </c>
      <c r="B344" s="147" t="s">
        <v>4017</v>
      </c>
      <c r="C344" s="147" t="s">
        <v>5656</v>
      </c>
      <c r="D344" s="208">
        <v>3580</v>
      </c>
      <c r="E344" s="251">
        <v>6949</v>
      </c>
      <c r="F344" s="253">
        <v>41606</v>
      </c>
      <c r="G344" s="224" t="s">
        <v>4325</v>
      </c>
      <c r="H344" s="35" t="s">
        <v>1799</v>
      </c>
      <c r="I344" s="34"/>
      <c r="J344" s="35" t="s">
        <v>1799</v>
      </c>
      <c r="K344" s="34"/>
      <c r="L344" s="34"/>
      <c r="M344" s="35" t="s">
        <v>1799</v>
      </c>
      <c r="N344" s="35"/>
      <c r="O344" s="34"/>
      <c r="P344" s="36"/>
    </row>
    <row r="345" spans="1:16" s="146" customFormat="1" ht="48" customHeight="1" x14ac:dyDescent="0.2">
      <c r="A345" s="140" t="s">
        <v>3355</v>
      </c>
      <c r="B345" s="147" t="s">
        <v>677</v>
      </c>
      <c r="C345" s="147" t="s">
        <v>5657</v>
      </c>
      <c r="D345" s="208">
        <v>548.5</v>
      </c>
      <c r="E345" s="251">
        <v>6941</v>
      </c>
      <c r="F345" s="253">
        <v>41599</v>
      </c>
      <c r="G345" s="224" t="s">
        <v>4326</v>
      </c>
      <c r="H345" s="35" t="s">
        <v>1799</v>
      </c>
      <c r="I345" s="34"/>
      <c r="J345" s="35" t="s">
        <v>1799</v>
      </c>
      <c r="K345" s="34"/>
      <c r="L345" s="34"/>
      <c r="M345" s="35" t="s">
        <v>1799</v>
      </c>
      <c r="N345" s="35"/>
      <c r="O345" s="34"/>
      <c r="P345" s="36"/>
    </row>
    <row r="346" spans="1:16" s="146" customFormat="1" ht="48" customHeight="1" x14ac:dyDescent="0.2">
      <c r="A346" s="140" t="s">
        <v>3356</v>
      </c>
      <c r="B346" s="147" t="s">
        <v>560</v>
      </c>
      <c r="C346" s="147" t="s">
        <v>5658</v>
      </c>
      <c r="D346" s="208">
        <v>1875</v>
      </c>
      <c r="E346" s="251">
        <v>6948</v>
      </c>
      <c r="F346" s="253">
        <v>41605</v>
      </c>
      <c r="G346" s="224" t="s">
        <v>4327</v>
      </c>
      <c r="H346" s="35" t="s">
        <v>1799</v>
      </c>
      <c r="I346" s="34"/>
      <c r="J346" s="35" t="s">
        <v>1799</v>
      </c>
      <c r="K346" s="34"/>
      <c r="L346" s="34"/>
      <c r="M346" s="35" t="s">
        <v>1799</v>
      </c>
      <c r="N346" s="35"/>
      <c r="O346" s="34"/>
      <c r="P346" s="36"/>
    </row>
    <row r="347" spans="1:16" s="146" customFormat="1" ht="48" customHeight="1" x14ac:dyDescent="0.2">
      <c r="A347" s="140" t="s">
        <v>3357</v>
      </c>
      <c r="B347" s="147" t="s">
        <v>560</v>
      </c>
      <c r="C347" s="147" t="s">
        <v>5659</v>
      </c>
      <c r="D347" s="208">
        <v>3079.28</v>
      </c>
      <c r="E347" s="251">
        <v>6942</v>
      </c>
      <c r="F347" s="253">
        <v>41600</v>
      </c>
      <c r="G347" s="224" t="s">
        <v>4328</v>
      </c>
      <c r="H347" s="35" t="s">
        <v>1799</v>
      </c>
      <c r="I347" s="34"/>
      <c r="J347" s="35" t="s">
        <v>1799</v>
      </c>
      <c r="K347" s="34"/>
      <c r="L347" s="34"/>
      <c r="M347" s="35" t="s">
        <v>1799</v>
      </c>
      <c r="N347" s="35"/>
      <c r="O347" s="34"/>
      <c r="P347" s="36"/>
    </row>
    <row r="348" spans="1:16" s="146" customFormat="1" ht="48" customHeight="1" x14ac:dyDescent="0.2">
      <c r="A348" s="140" t="s">
        <v>3358</v>
      </c>
      <c r="B348" s="147" t="s">
        <v>19</v>
      </c>
      <c r="C348" s="147" t="s">
        <v>5660</v>
      </c>
      <c r="D348" s="208">
        <v>1504.27</v>
      </c>
      <c r="E348" s="251">
        <v>6957</v>
      </c>
      <c r="F348" s="253">
        <v>41619</v>
      </c>
      <c r="G348" s="224" t="s">
        <v>4329</v>
      </c>
      <c r="H348" s="35" t="s">
        <v>1799</v>
      </c>
      <c r="I348" s="34"/>
      <c r="J348" s="35" t="s">
        <v>1799</v>
      </c>
      <c r="K348" s="34"/>
      <c r="L348" s="34"/>
      <c r="M348" s="35" t="s">
        <v>1799</v>
      </c>
      <c r="N348" s="35"/>
      <c r="O348" s="34"/>
      <c r="P348" s="36"/>
    </row>
    <row r="349" spans="1:16" s="146" customFormat="1" ht="48" customHeight="1" x14ac:dyDescent="0.2">
      <c r="A349" s="140" t="s">
        <v>3359</v>
      </c>
      <c r="B349" s="147" t="s">
        <v>3959</v>
      </c>
      <c r="C349" s="147" t="s">
        <v>5662</v>
      </c>
      <c r="D349" s="208">
        <v>845.04</v>
      </c>
      <c r="E349" s="251">
        <v>6947</v>
      </c>
      <c r="F349" s="253">
        <v>41603</v>
      </c>
      <c r="G349" s="224" t="s">
        <v>4330</v>
      </c>
      <c r="H349" s="35" t="s">
        <v>1799</v>
      </c>
      <c r="I349" s="34"/>
      <c r="J349" s="35" t="s">
        <v>1799</v>
      </c>
      <c r="K349" s="34"/>
      <c r="L349" s="34"/>
      <c r="M349" s="35" t="s">
        <v>1799</v>
      </c>
      <c r="N349" s="35"/>
      <c r="O349" s="34"/>
      <c r="P349" s="36"/>
    </row>
    <row r="350" spans="1:16" s="146" customFormat="1" ht="48" customHeight="1" x14ac:dyDescent="0.2">
      <c r="A350" s="140" t="s">
        <v>3360</v>
      </c>
      <c r="B350" s="147" t="s">
        <v>4019</v>
      </c>
      <c r="C350" s="147" t="s">
        <v>5661</v>
      </c>
      <c r="D350" s="208">
        <v>3655</v>
      </c>
      <c r="E350" s="251">
        <v>6951</v>
      </c>
      <c r="F350" s="253">
        <v>41607</v>
      </c>
      <c r="G350" s="224" t="s">
        <v>4331</v>
      </c>
      <c r="H350" s="35" t="s">
        <v>1799</v>
      </c>
      <c r="I350" s="34"/>
      <c r="J350" s="35" t="s">
        <v>1799</v>
      </c>
      <c r="K350" s="34"/>
      <c r="L350" s="34"/>
      <c r="M350" s="35" t="s">
        <v>1799</v>
      </c>
      <c r="N350" s="35"/>
      <c r="O350" s="34"/>
      <c r="P350" s="36"/>
    </row>
    <row r="351" spans="1:16" s="146" customFormat="1" ht="48" customHeight="1" x14ac:dyDescent="0.2">
      <c r="A351" s="140" t="s">
        <v>3361</v>
      </c>
      <c r="B351" s="147" t="s">
        <v>4020</v>
      </c>
      <c r="C351" s="147" t="s">
        <v>5663</v>
      </c>
      <c r="D351" s="208">
        <v>1275</v>
      </c>
      <c r="E351" s="251">
        <v>6952</v>
      </c>
      <c r="F351" s="253">
        <v>41610</v>
      </c>
      <c r="G351" s="224" t="s">
        <v>4332</v>
      </c>
      <c r="H351" s="35" t="s">
        <v>1799</v>
      </c>
      <c r="I351" s="34"/>
      <c r="J351" s="35" t="s">
        <v>1799</v>
      </c>
      <c r="K351" s="34"/>
      <c r="L351" s="34"/>
      <c r="M351" s="35" t="s">
        <v>1799</v>
      </c>
      <c r="N351" s="35"/>
      <c r="O351" s="34"/>
      <c r="P351" s="36"/>
    </row>
    <row r="352" spans="1:16" s="146" customFormat="1" ht="48" customHeight="1" x14ac:dyDescent="0.2">
      <c r="A352" s="140" t="s">
        <v>3362</v>
      </c>
      <c r="B352" s="147" t="s">
        <v>4020</v>
      </c>
      <c r="C352" s="147" t="s">
        <v>5664</v>
      </c>
      <c r="D352" s="208">
        <v>345</v>
      </c>
      <c r="E352" s="251">
        <v>6943</v>
      </c>
      <c r="F352" s="253">
        <v>41600</v>
      </c>
      <c r="G352" s="224" t="s">
        <v>4333</v>
      </c>
      <c r="H352" s="35" t="s">
        <v>1799</v>
      </c>
      <c r="I352" s="34"/>
      <c r="J352" s="35" t="s">
        <v>1799</v>
      </c>
      <c r="K352" s="34"/>
      <c r="L352" s="34"/>
      <c r="M352" s="35" t="s">
        <v>1799</v>
      </c>
      <c r="N352" s="35"/>
      <c r="O352" s="34"/>
      <c r="P352" s="36"/>
    </row>
    <row r="353" spans="1:16" s="146" customFormat="1" ht="48" customHeight="1" x14ac:dyDescent="0.2">
      <c r="A353" s="685" t="s">
        <v>3363</v>
      </c>
      <c r="B353" s="147" t="s">
        <v>442</v>
      </c>
      <c r="C353" s="673" t="s">
        <v>5512</v>
      </c>
      <c r="D353" s="208">
        <v>270</v>
      </c>
      <c r="E353" s="251">
        <v>6945</v>
      </c>
      <c r="F353" s="253">
        <v>41603</v>
      </c>
      <c r="G353" s="224" t="s">
        <v>4334</v>
      </c>
      <c r="H353" s="35" t="s">
        <v>1799</v>
      </c>
      <c r="I353" s="34"/>
      <c r="J353" s="35" t="s">
        <v>1799</v>
      </c>
      <c r="K353" s="34"/>
      <c r="L353" s="34"/>
      <c r="M353" s="35" t="s">
        <v>1799</v>
      </c>
      <c r="N353" s="35"/>
      <c r="O353" s="34"/>
      <c r="P353" s="36"/>
    </row>
    <row r="354" spans="1:16" s="146" customFormat="1" ht="48" customHeight="1" x14ac:dyDescent="0.2">
      <c r="A354" s="685"/>
      <c r="B354" s="147" t="s">
        <v>1111</v>
      </c>
      <c r="C354" s="673"/>
      <c r="D354" s="208">
        <v>381.38</v>
      </c>
      <c r="E354" s="251">
        <v>6946</v>
      </c>
      <c r="F354" s="253">
        <v>41603</v>
      </c>
      <c r="G354" s="224" t="s">
        <v>4334</v>
      </c>
      <c r="H354" s="35" t="s">
        <v>1799</v>
      </c>
      <c r="I354" s="34"/>
      <c r="J354" s="35" t="s">
        <v>1799</v>
      </c>
      <c r="K354" s="34"/>
      <c r="L354" s="34"/>
      <c r="M354" s="35" t="s">
        <v>1799</v>
      </c>
      <c r="N354" s="35"/>
      <c r="O354" s="34"/>
      <c r="P354" s="36"/>
    </row>
    <row r="355" spans="1:16" s="146" customFormat="1" ht="48" customHeight="1" x14ac:dyDescent="0.2">
      <c r="A355" s="140" t="s">
        <v>3364</v>
      </c>
      <c r="B355" s="147" t="s">
        <v>1140</v>
      </c>
      <c r="C355" s="147" t="s">
        <v>5665</v>
      </c>
      <c r="D355" s="208">
        <v>684</v>
      </c>
      <c r="E355" s="251">
        <v>6953</v>
      </c>
      <c r="F355" s="253">
        <v>41612</v>
      </c>
      <c r="G355" s="224" t="s">
        <v>4335</v>
      </c>
      <c r="H355" s="35" t="s">
        <v>1799</v>
      </c>
      <c r="I355" s="34"/>
      <c r="J355" s="35" t="s">
        <v>1799</v>
      </c>
      <c r="K355" s="34"/>
      <c r="L355" s="34"/>
      <c r="M355" s="35" t="s">
        <v>1799</v>
      </c>
      <c r="N355" s="35"/>
      <c r="O355" s="34"/>
      <c r="P355" s="36"/>
    </row>
    <row r="356" spans="1:16" s="146" customFormat="1" ht="48" customHeight="1" x14ac:dyDescent="0.2">
      <c r="A356" s="140" t="s">
        <v>3365</v>
      </c>
      <c r="B356" s="147" t="s">
        <v>3966</v>
      </c>
      <c r="C356" s="147" t="s">
        <v>5666</v>
      </c>
      <c r="D356" s="208">
        <v>1274.1099999999999</v>
      </c>
      <c r="E356" s="251">
        <v>6954</v>
      </c>
      <c r="F356" s="253">
        <v>41613</v>
      </c>
      <c r="G356" s="224" t="s">
        <v>4336</v>
      </c>
      <c r="H356" s="35" t="s">
        <v>1799</v>
      </c>
      <c r="I356" s="34"/>
      <c r="J356" s="35" t="s">
        <v>1799</v>
      </c>
      <c r="K356" s="34"/>
      <c r="L356" s="34"/>
      <c r="M356" s="35" t="s">
        <v>1799</v>
      </c>
      <c r="N356" s="35"/>
      <c r="O356" s="34"/>
      <c r="P356" s="36"/>
    </row>
    <row r="357" spans="1:16" s="146" customFormat="1" ht="48" customHeight="1" x14ac:dyDescent="0.2">
      <c r="A357" s="685" t="s">
        <v>3366</v>
      </c>
      <c r="B357" s="147" t="s">
        <v>442</v>
      </c>
      <c r="C357" s="673" t="s">
        <v>5560</v>
      </c>
      <c r="D357" s="208">
        <v>150</v>
      </c>
      <c r="E357" s="251">
        <v>6958</v>
      </c>
      <c r="F357" s="253">
        <v>41621</v>
      </c>
      <c r="G357" s="224" t="s">
        <v>4337</v>
      </c>
      <c r="H357" s="35" t="s">
        <v>1799</v>
      </c>
      <c r="I357" s="34"/>
      <c r="J357" s="35" t="s">
        <v>1799</v>
      </c>
      <c r="K357" s="34"/>
      <c r="L357" s="34"/>
      <c r="M357" s="35" t="s">
        <v>1799</v>
      </c>
      <c r="N357" s="35"/>
      <c r="O357" s="34"/>
      <c r="P357" s="36"/>
    </row>
    <row r="358" spans="1:16" s="146" customFormat="1" ht="48" customHeight="1" x14ac:dyDescent="0.2">
      <c r="A358" s="685"/>
      <c r="B358" s="147" t="s">
        <v>67</v>
      </c>
      <c r="C358" s="673"/>
      <c r="D358" s="208">
        <v>211.88</v>
      </c>
      <c r="E358" s="251">
        <v>6959</v>
      </c>
      <c r="F358" s="253">
        <v>41621</v>
      </c>
      <c r="G358" s="224" t="s">
        <v>4337</v>
      </c>
      <c r="H358" s="35" t="s">
        <v>1799</v>
      </c>
      <c r="I358" s="34"/>
      <c r="J358" s="35" t="s">
        <v>1799</v>
      </c>
      <c r="K358" s="34"/>
      <c r="L358" s="34"/>
      <c r="M358" s="35" t="s">
        <v>1799</v>
      </c>
      <c r="N358" s="35"/>
      <c r="O358" s="34"/>
      <c r="P358" s="36"/>
    </row>
    <row r="359" spans="1:16" s="146" customFormat="1" ht="48" customHeight="1" thickBot="1" x14ac:dyDescent="0.25">
      <c r="A359" s="81" t="s">
        <v>3367</v>
      </c>
      <c r="B359" s="58" t="s">
        <v>4005</v>
      </c>
      <c r="C359" s="58" t="s">
        <v>5667</v>
      </c>
      <c r="D359" s="254">
        <v>270</v>
      </c>
      <c r="E359" s="252">
        <v>6961</v>
      </c>
      <c r="F359" s="255">
        <v>41624</v>
      </c>
      <c r="G359" s="232" t="s">
        <v>4338</v>
      </c>
      <c r="H359" s="43" t="s">
        <v>1799</v>
      </c>
      <c r="I359" s="42"/>
      <c r="J359" s="43" t="s">
        <v>1799</v>
      </c>
      <c r="K359" s="42"/>
      <c r="L359" s="42"/>
      <c r="M359" s="43" t="s">
        <v>1799</v>
      </c>
      <c r="N359" s="43"/>
      <c r="O359" s="42"/>
      <c r="P359" s="44"/>
    </row>
    <row r="360" spans="1:16" s="146" customFormat="1" ht="12" thickTop="1" x14ac:dyDescent="0.2">
      <c r="A360" s="1"/>
      <c r="D360" s="6"/>
      <c r="E360" s="10"/>
      <c r="F360" s="1"/>
    </row>
    <row r="362" spans="1:16" s="156" customFormat="1" ht="45" customHeight="1" thickBot="1" x14ac:dyDescent="0.25">
      <c r="A362" s="678" t="s">
        <v>16</v>
      </c>
      <c r="B362" s="678"/>
      <c r="C362" s="678"/>
      <c r="D362" s="678"/>
      <c r="E362" s="678"/>
      <c r="F362" s="678"/>
      <c r="G362" s="678"/>
      <c r="H362" s="678"/>
      <c r="I362" s="678"/>
      <c r="J362" s="678"/>
      <c r="K362" s="678"/>
      <c r="L362" s="678"/>
      <c r="M362" s="678"/>
      <c r="N362" s="678"/>
      <c r="O362" s="678"/>
      <c r="P362" s="678"/>
    </row>
    <row r="363" spans="1:16" s="115" customFormat="1" ht="51" customHeight="1" thickTop="1" x14ac:dyDescent="0.2">
      <c r="A363" s="760" t="s">
        <v>3386</v>
      </c>
      <c r="B363" s="762" t="s">
        <v>3387</v>
      </c>
      <c r="C363" s="762" t="s">
        <v>3388</v>
      </c>
      <c r="D363" s="762" t="s">
        <v>1793</v>
      </c>
      <c r="E363" s="681" t="s">
        <v>1794</v>
      </c>
      <c r="F363" s="681" t="s">
        <v>3560</v>
      </c>
      <c r="G363" s="681" t="s">
        <v>3389</v>
      </c>
      <c r="H363" s="681" t="s">
        <v>3390</v>
      </c>
      <c r="I363" s="681"/>
      <c r="J363" s="681" t="s">
        <v>3391</v>
      </c>
      <c r="K363" s="681"/>
      <c r="L363" s="681" t="s">
        <v>3392</v>
      </c>
      <c r="M363" s="681"/>
      <c r="N363" s="681"/>
      <c r="O363" s="681"/>
      <c r="P363" s="714" t="s">
        <v>3393</v>
      </c>
    </row>
    <row r="364" spans="1:16" s="115" customFormat="1" ht="45" customHeight="1" x14ac:dyDescent="0.2">
      <c r="A364" s="761"/>
      <c r="B364" s="763"/>
      <c r="C364" s="763"/>
      <c r="D364" s="763"/>
      <c r="E364" s="765"/>
      <c r="F364" s="765"/>
      <c r="G364" s="765"/>
      <c r="H364" s="267" t="s">
        <v>3394</v>
      </c>
      <c r="I364" s="267" t="s">
        <v>3395</v>
      </c>
      <c r="J364" s="267" t="s">
        <v>3396</v>
      </c>
      <c r="K364" s="267" t="s">
        <v>3395</v>
      </c>
      <c r="L364" s="267" t="s">
        <v>1795</v>
      </c>
      <c r="M364" s="267" t="s">
        <v>1796</v>
      </c>
      <c r="N364" s="267" t="s">
        <v>1797</v>
      </c>
      <c r="O364" s="267" t="s">
        <v>1798</v>
      </c>
      <c r="P364" s="774"/>
    </row>
    <row r="365" spans="1:16" s="18" customFormat="1" ht="68.25" customHeight="1" x14ac:dyDescent="0.2">
      <c r="A365" s="735" t="s">
        <v>3368</v>
      </c>
      <c r="B365" s="148" t="s">
        <v>226</v>
      </c>
      <c r="C365" s="689" t="s">
        <v>5539</v>
      </c>
      <c r="D365" s="256">
        <v>3120.37</v>
      </c>
      <c r="E365" s="251" t="s">
        <v>4383</v>
      </c>
      <c r="F365" s="786">
        <v>41340</v>
      </c>
      <c r="G365" s="145" t="s">
        <v>4384</v>
      </c>
      <c r="H365" s="257" t="s">
        <v>1799</v>
      </c>
      <c r="I365" s="46"/>
      <c r="J365" s="257" t="s">
        <v>1799</v>
      </c>
      <c r="K365" s="46"/>
      <c r="L365" s="46"/>
      <c r="M365" s="257" t="s">
        <v>1799</v>
      </c>
      <c r="N365" s="46"/>
      <c r="O365" s="46"/>
      <c r="P365" s="119"/>
    </row>
    <row r="366" spans="1:16" s="18" customFormat="1" ht="68.25" customHeight="1" x14ac:dyDescent="0.2">
      <c r="A366" s="735"/>
      <c r="B366" s="148" t="s">
        <v>3927</v>
      </c>
      <c r="C366" s="689"/>
      <c r="D366" s="256">
        <v>37244.400000000001</v>
      </c>
      <c r="E366" s="251" t="s">
        <v>4385</v>
      </c>
      <c r="F366" s="786"/>
      <c r="G366" s="145" t="s">
        <v>4386</v>
      </c>
      <c r="H366" s="257" t="s">
        <v>1799</v>
      </c>
      <c r="I366" s="46"/>
      <c r="J366" s="257" t="s">
        <v>1799</v>
      </c>
      <c r="K366" s="46"/>
      <c r="L366" s="46"/>
      <c r="M366" s="257" t="s">
        <v>1799</v>
      </c>
      <c r="N366" s="46"/>
      <c r="O366" s="46"/>
      <c r="P366" s="119"/>
    </row>
    <row r="367" spans="1:16" s="18" customFormat="1" ht="68.25" customHeight="1" x14ac:dyDescent="0.2">
      <c r="A367" s="189" t="s">
        <v>3369</v>
      </c>
      <c r="B367" s="148" t="s">
        <v>4</v>
      </c>
      <c r="C367" s="148" t="s">
        <v>5668</v>
      </c>
      <c r="D367" s="256">
        <v>130000</v>
      </c>
      <c r="E367" s="251" t="s">
        <v>4387</v>
      </c>
      <c r="F367" s="262">
        <v>41340</v>
      </c>
      <c r="G367" s="148" t="s">
        <v>4388</v>
      </c>
      <c r="H367" s="257" t="s">
        <v>1799</v>
      </c>
      <c r="I367" s="46"/>
      <c r="J367" s="257" t="s">
        <v>1799</v>
      </c>
      <c r="K367" s="46"/>
      <c r="L367" s="46"/>
      <c r="M367" s="257" t="s">
        <v>1799</v>
      </c>
      <c r="N367" s="46"/>
      <c r="O367" s="46"/>
      <c r="P367" s="119"/>
    </row>
    <row r="368" spans="1:16" s="18" customFormat="1" ht="49.5" customHeight="1" x14ac:dyDescent="0.2">
      <c r="A368" s="735" t="s">
        <v>3370</v>
      </c>
      <c r="B368" s="689" t="s">
        <v>3684</v>
      </c>
      <c r="C368" s="689" t="s">
        <v>5669</v>
      </c>
      <c r="D368" s="256">
        <v>90000</v>
      </c>
      <c r="E368" s="785" t="s">
        <v>4389</v>
      </c>
      <c r="F368" s="786">
        <v>41375</v>
      </c>
      <c r="G368" s="689" t="s">
        <v>4390</v>
      </c>
      <c r="H368" s="257" t="s">
        <v>1799</v>
      </c>
      <c r="I368" s="46"/>
      <c r="J368" s="257" t="s">
        <v>1799</v>
      </c>
      <c r="K368" s="46"/>
      <c r="L368" s="46"/>
      <c r="M368" s="257" t="s">
        <v>1799</v>
      </c>
      <c r="N368" s="46"/>
      <c r="O368" s="46"/>
      <c r="P368" s="119"/>
    </row>
    <row r="369" spans="1:16" s="18" customFormat="1" ht="49.5" customHeight="1" x14ac:dyDescent="0.2">
      <c r="A369" s="735"/>
      <c r="B369" s="689"/>
      <c r="C369" s="689"/>
      <c r="D369" s="256">
        <v>18000</v>
      </c>
      <c r="E369" s="785"/>
      <c r="F369" s="786"/>
      <c r="G369" s="689"/>
      <c r="H369" s="257" t="s">
        <v>1799</v>
      </c>
      <c r="I369" s="46"/>
      <c r="J369" s="257" t="s">
        <v>1799</v>
      </c>
      <c r="K369" s="46"/>
      <c r="L369" s="46"/>
      <c r="M369" s="257" t="s">
        <v>1799</v>
      </c>
      <c r="N369" s="46"/>
      <c r="O369" s="46"/>
      <c r="P369" s="119"/>
    </row>
    <row r="370" spans="1:16" s="18" customFormat="1" ht="68.25" customHeight="1" x14ac:dyDescent="0.2">
      <c r="A370" s="189" t="s">
        <v>3371</v>
      </c>
      <c r="B370" s="148" t="s">
        <v>3884</v>
      </c>
      <c r="C370" s="148" t="s">
        <v>5670</v>
      </c>
      <c r="D370" s="256">
        <v>84071.039999999994</v>
      </c>
      <c r="E370" s="251" t="s">
        <v>4391</v>
      </c>
      <c r="F370" s="262">
        <v>41417</v>
      </c>
      <c r="G370" s="148" t="s">
        <v>4392</v>
      </c>
      <c r="H370" s="257" t="s">
        <v>1799</v>
      </c>
      <c r="I370" s="46"/>
      <c r="J370" s="257" t="s">
        <v>1799</v>
      </c>
      <c r="K370" s="46"/>
      <c r="L370" s="46"/>
      <c r="M370" s="257" t="s">
        <v>1799</v>
      </c>
      <c r="N370" s="46"/>
      <c r="O370" s="46"/>
      <c r="P370" s="119"/>
    </row>
    <row r="371" spans="1:16" s="18" customFormat="1" ht="68.25" customHeight="1" x14ac:dyDescent="0.2">
      <c r="A371" s="735" t="s">
        <v>3372</v>
      </c>
      <c r="B371" s="148" t="s">
        <v>4339</v>
      </c>
      <c r="C371" s="689" t="s">
        <v>5671</v>
      </c>
      <c r="D371" s="256">
        <v>113465.02</v>
      </c>
      <c r="E371" s="251" t="s">
        <v>4393</v>
      </c>
      <c r="F371" s="786">
        <v>41431</v>
      </c>
      <c r="G371" s="148" t="s">
        <v>4394</v>
      </c>
      <c r="H371" s="257" t="s">
        <v>1799</v>
      </c>
      <c r="I371" s="46"/>
      <c r="J371" s="257" t="s">
        <v>1799</v>
      </c>
      <c r="K371" s="46"/>
      <c r="L371" s="46"/>
      <c r="M371" s="257" t="s">
        <v>1799</v>
      </c>
      <c r="N371" s="46"/>
      <c r="O371" s="46"/>
      <c r="P371" s="119"/>
    </row>
    <row r="372" spans="1:16" s="18" customFormat="1" ht="68.25" customHeight="1" x14ac:dyDescent="0.2">
      <c r="A372" s="735"/>
      <c r="B372" s="148" t="s">
        <v>4339</v>
      </c>
      <c r="C372" s="689"/>
      <c r="D372" s="256">
        <v>403.16</v>
      </c>
      <c r="E372" s="251" t="s">
        <v>4395</v>
      </c>
      <c r="F372" s="786"/>
      <c r="G372" s="148" t="s">
        <v>4394</v>
      </c>
      <c r="H372" s="257" t="s">
        <v>1799</v>
      </c>
      <c r="I372" s="46"/>
      <c r="J372" s="257" t="s">
        <v>1799</v>
      </c>
      <c r="K372" s="46"/>
      <c r="L372" s="46"/>
      <c r="M372" s="257" t="s">
        <v>1799</v>
      </c>
      <c r="N372" s="46"/>
      <c r="O372" s="46"/>
      <c r="P372" s="119"/>
    </row>
    <row r="373" spans="1:16" s="18" customFormat="1" ht="68.25" customHeight="1" x14ac:dyDescent="0.2">
      <c r="A373" s="735"/>
      <c r="B373" s="148" t="s">
        <v>270</v>
      </c>
      <c r="C373" s="689"/>
      <c r="D373" s="256">
        <v>46059.32</v>
      </c>
      <c r="E373" s="251" t="s">
        <v>4396</v>
      </c>
      <c r="F373" s="786"/>
      <c r="G373" s="148" t="s">
        <v>4394</v>
      </c>
      <c r="H373" s="257" t="s">
        <v>1799</v>
      </c>
      <c r="I373" s="46"/>
      <c r="J373" s="257" t="s">
        <v>1799</v>
      </c>
      <c r="K373" s="46"/>
      <c r="L373" s="46"/>
      <c r="M373" s="257" t="s">
        <v>1799</v>
      </c>
      <c r="N373" s="46"/>
      <c r="O373" s="46"/>
      <c r="P373" s="119"/>
    </row>
    <row r="374" spans="1:16" s="18" customFormat="1" ht="68.25" customHeight="1" x14ac:dyDescent="0.2">
      <c r="A374" s="735" t="s">
        <v>3373</v>
      </c>
      <c r="B374" s="148" t="s">
        <v>174</v>
      </c>
      <c r="C374" s="689" t="s">
        <v>5672</v>
      </c>
      <c r="D374" s="256">
        <v>34655</v>
      </c>
      <c r="E374" s="251" t="s">
        <v>4397</v>
      </c>
      <c r="F374" s="786">
        <v>41431</v>
      </c>
      <c r="G374" s="148" t="s">
        <v>4398</v>
      </c>
      <c r="H374" s="257" t="s">
        <v>1799</v>
      </c>
      <c r="I374" s="46"/>
      <c r="J374" s="257" t="s">
        <v>1799</v>
      </c>
      <c r="K374" s="46"/>
      <c r="L374" s="46"/>
      <c r="M374" s="257" t="s">
        <v>1799</v>
      </c>
      <c r="N374" s="46"/>
      <c r="O374" s="46"/>
      <c r="P374" s="119"/>
    </row>
    <row r="375" spans="1:16" s="18" customFormat="1" ht="68.25" customHeight="1" x14ac:dyDescent="0.2">
      <c r="A375" s="735"/>
      <c r="B375" s="148" t="s">
        <v>269</v>
      </c>
      <c r="C375" s="689"/>
      <c r="D375" s="256">
        <v>3450.9</v>
      </c>
      <c r="E375" s="251" t="s">
        <v>4399</v>
      </c>
      <c r="F375" s="786"/>
      <c r="G375" s="148" t="s">
        <v>4400</v>
      </c>
      <c r="H375" s="257" t="s">
        <v>1799</v>
      </c>
      <c r="I375" s="46"/>
      <c r="J375" s="257" t="s">
        <v>1799</v>
      </c>
      <c r="K375" s="46"/>
      <c r="L375" s="46"/>
      <c r="M375" s="257" t="s">
        <v>1799</v>
      </c>
      <c r="N375" s="46"/>
      <c r="O375" s="46"/>
      <c r="P375" s="119"/>
    </row>
    <row r="376" spans="1:16" s="18" customFormat="1" ht="68.25" customHeight="1" x14ac:dyDescent="0.2">
      <c r="A376" s="735"/>
      <c r="B376" s="148" t="s">
        <v>172</v>
      </c>
      <c r="C376" s="689"/>
      <c r="D376" s="256">
        <v>13860</v>
      </c>
      <c r="E376" s="251" t="s">
        <v>4401</v>
      </c>
      <c r="F376" s="786"/>
      <c r="G376" s="148" t="s">
        <v>4402</v>
      </c>
      <c r="H376" s="257" t="s">
        <v>1799</v>
      </c>
      <c r="I376" s="46"/>
      <c r="J376" s="257" t="s">
        <v>1799</v>
      </c>
      <c r="K376" s="46"/>
      <c r="L376" s="46"/>
      <c r="M376" s="257" t="s">
        <v>1799</v>
      </c>
      <c r="N376" s="46"/>
      <c r="O376" s="46"/>
      <c r="P376" s="119"/>
    </row>
    <row r="377" spans="1:16" s="18" customFormat="1" ht="68.25" customHeight="1" x14ac:dyDescent="0.2">
      <c r="A377" s="735" t="s">
        <v>3374</v>
      </c>
      <c r="B377" s="148" t="s">
        <v>174</v>
      </c>
      <c r="C377" s="689" t="s">
        <v>5673</v>
      </c>
      <c r="D377" s="256">
        <v>108161</v>
      </c>
      <c r="E377" s="251" t="s">
        <v>4403</v>
      </c>
      <c r="F377" s="786">
        <v>41445</v>
      </c>
      <c r="G377" s="148" t="s">
        <v>4404</v>
      </c>
      <c r="H377" s="257" t="s">
        <v>1799</v>
      </c>
      <c r="I377" s="46"/>
      <c r="J377" s="257" t="s">
        <v>1799</v>
      </c>
      <c r="K377" s="46"/>
      <c r="L377" s="46"/>
      <c r="M377" s="257" t="s">
        <v>1799</v>
      </c>
      <c r="N377" s="46"/>
      <c r="O377" s="46"/>
      <c r="P377" s="119"/>
    </row>
    <row r="378" spans="1:16" s="18" customFormat="1" ht="68.25" customHeight="1" x14ac:dyDescent="0.2">
      <c r="A378" s="735"/>
      <c r="B378" s="148" t="s">
        <v>172</v>
      </c>
      <c r="C378" s="689"/>
      <c r="D378" s="256">
        <v>59577</v>
      </c>
      <c r="E378" s="251" t="s">
        <v>4405</v>
      </c>
      <c r="F378" s="786"/>
      <c r="G378" s="148" t="s">
        <v>4404</v>
      </c>
      <c r="H378" s="257"/>
      <c r="I378" s="257" t="s">
        <v>1799</v>
      </c>
      <c r="J378" s="257" t="s">
        <v>1799</v>
      </c>
      <c r="K378" s="46"/>
      <c r="L378" s="46"/>
      <c r="M378" s="257"/>
      <c r="N378" s="257" t="s">
        <v>1799</v>
      </c>
      <c r="O378" s="46"/>
      <c r="P378" s="119" t="s">
        <v>4478</v>
      </c>
    </row>
    <row r="379" spans="1:16" s="18" customFormat="1" ht="68.25" customHeight="1" x14ac:dyDescent="0.2">
      <c r="A379" s="189" t="s">
        <v>3375</v>
      </c>
      <c r="B379" s="148" t="s">
        <v>274</v>
      </c>
      <c r="C379" s="148" t="s">
        <v>5674</v>
      </c>
      <c r="D379" s="256">
        <v>111274.97</v>
      </c>
      <c r="E379" s="251" t="s">
        <v>4406</v>
      </c>
      <c r="F379" s="262">
        <v>41459</v>
      </c>
      <c r="G379" s="148" t="s">
        <v>4407</v>
      </c>
      <c r="H379" s="257" t="s">
        <v>1799</v>
      </c>
      <c r="I379" s="46"/>
      <c r="J379" s="257" t="s">
        <v>1799</v>
      </c>
      <c r="K379" s="46"/>
      <c r="L379" s="46"/>
      <c r="M379" s="257" t="s">
        <v>1799</v>
      </c>
      <c r="N379" s="46"/>
      <c r="O379" s="46"/>
      <c r="P379" s="119"/>
    </row>
    <row r="380" spans="1:16" s="18" customFormat="1" ht="68.25" customHeight="1" x14ac:dyDescent="0.2">
      <c r="A380" s="189" t="s">
        <v>3376</v>
      </c>
      <c r="B380" s="148" t="s">
        <v>274</v>
      </c>
      <c r="C380" s="148" t="s">
        <v>5675</v>
      </c>
      <c r="D380" s="256">
        <v>141950</v>
      </c>
      <c r="E380" s="251" t="s">
        <v>4408</v>
      </c>
      <c r="F380" s="262">
        <v>41494</v>
      </c>
      <c r="G380" s="148" t="s">
        <v>4409</v>
      </c>
      <c r="H380" s="257" t="s">
        <v>1799</v>
      </c>
      <c r="I380" s="46"/>
      <c r="J380" s="257" t="s">
        <v>1799</v>
      </c>
      <c r="K380" s="46"/>
      <c r="L380" s="46"/>
      <c r="M380" s="257" t="s">
        <v>1799</v>
      </c>
      <c r="N380" s="46"/>
      <c r="O380" s="46"/>
      <c r="P380" s="119"/>
    </row>
    <row r="381" spans="1:16" s="18" customFormat="1" ht="68.25" customHeight="1" x14ac:dyDescent="0.2">
      <c r="A381" s="189" t="s">
        <v>3377</v>
      </c>
      <c r="B381" s="148" t="s">
        <v>4340</v>
      </c>
      <c r="C381" s="148" t="s">
        <v>5676</v>
      </c>
      <c r="D381" s="256">
        <v>54000</v>
      </c>
      <c r="E381" s="251" t="s">
        <v>4410</v>
      </c>
      <c r="F381" s="262">
        <v>41459</v>
      </c>
      <c r="G381" s="148" t="s">
        <v>4411</v>
      </c>
      <c r="H381" s="257" t="s">
        <v>1799</v>
      </c>
      <c r="I381" s="46"/>
      <c r="J381" s="257" t="s">
        <v>1799</v>
      </c>
      <c r="K381" s="46"/>
      <c r="L381" s="46"/>
      <c r="M381" s="257" t="s">
        <v>1799</v>
      </c>
      <c r="N381" s="46"/>
      <c r="O381" s="46"/>
      <c r="P381" s="119"/>
    </row>
    <row r="382" spans="1:16" s="18" customFormat="1" ht="58.5" customHeight="1" x14ac:dyDescent="0.2">
      <c r="A382" s="735" t="s">
        <v>3378</v>
      </c>
      <c r="B382" s="148" t="s">
        <v>226</v>
      </c>
      <c r="C382" s="689" t="s">
        <v>5677</v>
      </c>
      <c r="D382" s="256">
        <v>42320.41</v>
      </c>
      <c r="E382" s="251" t="s">
        <v>4412</v>
      </c>
      <c r="F382" s="786">
        <v>41494</v>
      </c>
      <c r="G382" s="148" t="s">
        <v>4413</v>
      </c>
      <c r="H382" s="257" t="s">
        <v>1799</v>
      </c>
      <c r="I382" s="46"/>
      <c r="J382" s="257" t="s">
        <v>1799</v>
      </c>
      <c r="K382" s="46"/>
      <c r="L382" s="46"/>
      <c r="M382" s="257" t="s">
        <v>1799</v>
      </c>
      <c r="N382" s="46"/>
      <c r="O382" s="46"/>
      <c r="P382" s="119"/>
    </row>
    <row r="383" spans="1:16" s="18" customFormat="1" ht="58.5" customHeight="1" x14ac:dyDescent="0.2">
      <c r="A383" s="735"/>
      <c r="B383" s="148" t="s">
        <v>4341</v>
      </c>
      <c r="C383" s="689"/>
      <c r="D383" s="256">
        <v>23509.3</v>
      </c>
      <c r="E383" s="251" t="s">
        <v>4414</v>
      </c>
      <c r="F383" s="786"/>
      <c r="G383" s="148" t="s">
        <v>4415</v>
      </c>
      <c r="H383" s="257" t="s">
        <v>1799</v>
      </c>
      <c r="I383" s="46"/>
      <c r="J383" s="257" t="s">
        <v>1799</v>
      </c>
      <c r="K383" s="46"/>
      <c r="L383" s="46"/>
      <c r="M383" s="257" t="s">
        <v>1799</v>
      </c>
      <c r="N383" s="46"/>
      <c r="O383" s="46"/>
      <c r="P383" s="119"/>
    </row>
    <row r="384" spans="1:16" s="18" customFormat="1" ht="58.5" customHeight="1" x14ac:dyDescent="0.2">
      <c r="A384" s="735"/>
      <c r="B384" s="148" t="s">
        <v>4342</v>
      </c>
      <c r="C384" s="689"/>
      <c r="D384" s="256">
        <v>74991.350000000006</v>
      </c>
      <c r="E384" s="251" t="s">
        <v>4416</v>
      </c>
      <c r="F384" s="786"/>
      <c r="G384" s="148" t="s">
        <v>4417</v>
      </c>
      <c r="H384" s="257"/>
      <c r="I384" s="257" t="s">
        <v>1799</v>
      </c>
      <c r="J384" s="257" t="s">
        <v>1799</v>
      </c>
      <c r="K384" s="46"/>
      <c r="L384" s="46"/>
      <c r="M384" s="257"/>
      <c r="N384" s="257" t="s">
        <v>1799</v>
      </c>
      <c r="O384" s="46"/>
      <c r="P384" s="119" t="s">
        <v>4472</v>
      </c>
    </row>
    <row r="385" spans="1:16" s="18" customFormat="1" ht="58.5" customHeight="1" x14ac:dyDescent="0.2">
      <c r="A385" s="735"/>
      <c r="B385" s="148" t="s">
        <v>4343</v>
      </c>
      <c r="C385" s="689"/>
      <c r="D385" s="256">
        <v>3274.17</v>
      </c>
      <c r="E385" s="251" t="s">
        <v>4418</v>
      </c>
      <c r="F385" s="786"/>
      <c r="G385" s="148" t="s">
        <v>4419</v>
      </c>
      <c r="H385" s="257" t="s">
        <v>1799</v>
      </c>
      <c r="I385" s="46"/>
      <c r="J385" s="257" t="s">
        <v>1799</v>
      </c>
      <c r="K385" s="46"/>
      <c r="L385" s="46"/>
      <c r="M385" s="257" t="s">
        <v>1799</v>
      </c>
      <c r="N385" s="46"/>
      <c r="O385" s="46"/>
      <c r="P385" s="119"/>
    </row>
    <row r="386" spans="1:16" s="18" customFormat="1" ht="68.25" customHeight="1" x14ac:dyDescent="0.2">
      <c r="A386" s="735" t="s">
        <v>3379</v>
      </c>
      <c r="B386" s="148" t="s">
        <v>4342</v>
      </c>
      <c r="C386" s="689" t="s">
        <v>5678</v>
      </c>
      <c r="D386" s="256">
        <v>36100.69</v>
      </c>
      <c r="E386" s="251" t="s">
        <v>4420</v>
      </c>
      <c r="F386" s="786">
        <v>41613</v>
      </c>
      <c r="G386" s="148" t="s">
        <v>4421</v>
      </c>
      <c r="H386" s="257" t="s">
        <v>1799</v>
      </c>
      <c r="I386" s="46"/>
      <c r="J386" s="257" t="s">
        <v>1799</v>
      </c>
      <c r="K386" s="46"/>
      <c r="L386" s="46"/>
      <c r="M386" s="257" t="s">
        <v>1799</v>
      </c>
      <c r="N386" s="46"/>
      <c r="O386" s="46"/>
      <c r="P386" s="119"/>
    </row>
    <row r="387" spans="1:16" s="18" customFormat="1" ht="68.25" customHeight="1" thickBot="1" x14ac:dyDescent="0.25">
      <c r="A387" s="736"/>
      <c r="B387" s="188" t="s">
        <v>226</v>
      </c>
      <c r="C387" s="741"/>
      <c r="D387" s="258">
        <v>411.9</v>
      </c>
      <c r="E387" s="252" t="s">
        <v>4422</v>
      </c>
      <c r="F387" s="787"/>
      <c r="G387" s="188" t="s">
        <v>4423</v>
      </c>
      <c r="H387" s="259" t="s">
        <v>1799</v>
      </c>
      <c r="I387" s="122"/>
      <c r="J387" s="259" t="s">
        <v>1799</v>
      </c>
      <c r="K387" s="122"/>
      <c r="L387" s="122"/>
      <c r="M387" s="259" t="s">
        <v>1799</v>
      </c>
      <c r="N387" s="122"/>
      <c r="O387" s="122"/>
      <c r="P387" s="123"/>
    </row>
    <row r="388" spans="1:16" s="146" customFormat="1" ht="12" thickTop="1" x14ac:dyDescent="0.2">
      <c r="A388" s="1"/>
      <c r="D388" s="6"/>
      <c r="E388" s="10"/>
      <c r="F388" s="1"/>
    </row>
    <row r="389" spans="1:16" s="146" customFormat="1" x14ac:dyDescent="0.2">
      <c r="A389" s="1"/>
      <c r="D389" s="6"/>
      <c r="E389" s="10"/>
      <c r="F389" s="1"/>
    </row>
    <row r="390" spans="1:16" s="146" customFormat="1" ht="34.5" customHeight="1" thickBot="1" x14ac:dyDescent="0.25">
      <c r="A390" s="678" t="s">
        <v>17</v>
      </c>
      <c r="B390" s="678"/>
      <c r="C390" s="678"/>
      <c r="D390" s="678"/>
      <c r="E390" s="678"/>
      <c r="F390" s="678"/>
      <c r="G390" s="678"/>
      <c r="H390" s="678"/>
      <c r="I390" s="678"/>
      <c r="J390" s="678"/>
      <c r="K390" s="678"/>
      <c r="L390" s="678"/>
      <c r="M390" s="678"/>
      <c r="N390" s="678"/>
      <c r="O390" s="678"/>
      <c r="P390" s="678"/>
    </row>
    <row r="391" spans="1:16" s="115" customFormat="1" ht="51" customHeight="1" thickTop="1" x14ac:dyDescent="0.2">
      <c r="A391" s="760" t="s">
        <v>3386</v>
      </c>
      <c r="B391" s="762" t="s">
        <v>3387</v>
      </c>
      <c r="C391" s="762" t="s">
        <v>3388</v>
      </c>
      <c r="D391" s="762" t="s">
        <v>1793</v>
      </c>
      <c r="E391" s="681" t="s">
        <v>1794</v>
      </c>
      <c r="F391" s="681" t="s">
        <v>3560</v>
      </c>
      <c r="G391" s="681" t="s">
        <v>3389</v>
      </c>
      <c r="H391" s="681" t="s">
        <v>3390</v>
      </c>
      <c r="I391" s="681"/>
      <c r="J391" s="681" t="s">
        <v>3391</v>
      </c>
      <c r="K391" s="681"/>
      <c r="L391" s="681" t="s">
        <v>3392</v>
      </c>
      <c r="M391" s="681"/>
      <c r="N391" s="681"/>
      <c r="O391" s="681"/>
      <c r="P391" s="714" t="s">
        <v>3393</v>
      </c>
    </row>
    <row r="392" spans="1:16" s="115" customFormat="1" ht="45" customHeight="1" x14ac:dyDescent="0.2">
      <c r="A392" s="761"/>
      <c r="B392" s="763"/>
      <c r="C392" s="763"/>
      <c r="D392" s="763"/>
      <c r="E392" s="765"/>
      <c r="F392" s="765"/>
      <c r="G392" s="765"/>
      <c r="H392" s="267" t="s">
        <v>3394</v>
      </c>
      <c r="I392" s="267" t="s">
        <v>3395</v>
      </c>
      <c r="J392" s="267" t="s">
        <v>3396</v>
      </c>
      <c r="K392" s="267" t="s">
        <v>3395</v>
      </c>
      <c r="L392" s="267" t="s">
        <v>1795</v>
      </c>
      <c r="M392" s="267" t="s">
        <v>1796</v>
      </c>
      <c r="N392" s="267" t="s">
        <v>1797</v>
      </c>
      <c r="O392" s="267" t="s">
        <v>1798</v>
      </c>
      <c r="P392" s="774"/>
    </row>
    <row r="393" spans="1:16" s="18" customFormat="1" ht="23.25" customHeight="1" x14ac:dyDescent="0.2">
      <c r="A393" s="735" t="s">
        <v>3380</v>
      </c>
      <c r="B393" s="145" t="s">
        <v>4344</v>
      </c>
      <c r="C393" s="689" t="s">
        <v>5679</v>
      </c>
      <c r="D393" s="260">
        <v>1300</v>
      </c>
      <c r="E393" s="251">
        <v>6646</v>
      </c>
      <c r="F393" s="788">
        <v>41340</v>
      </c>
      <c r="G393" s="688" t="s">
        <v>4424</v>
      </c>
      <c r="H393" s="257" t="s">
        <v>1799</v>
      </c>
      <c r="I393" s="46"/>
      <c r="J393" s="257" t="s">
        <v>1799</v>
      </c>
      <c r="K393" s="46"/>
      <c r="L393" s="46"/>
      <c r="M393" s="257" t="s">
        <v>1799</v>
      </c>
      <c r="N393" s="46"/>
      <c r="O393" s="46"/>
      <c r="P393" s="119"/>
    </row>
    <row r="394" spans="1:16" s="18" customFormat="1" ht="23.25" customHeight="1" x14ac:dyDescent="0.2">
      <c r="A394" s="735"/>
      <c r="B394" s="145" t="s">
        <v>4345</v>
      </c>
      <c r="C394" s="689"/>
      <c r="D394" s="260">
        <v>1300</v>
      </c>
      <c r="E394" s="251">
        <v>6647</v>
      </c>
      <c r="F394" s="788"/>
      <c r="G394" s="688"/>
      <c r="H394" s="257" t="s">
        <v>1799</v>
      </c>
      <c r="I394" s="46"/>
      <c r="J394" s="257" t="s">
        <v>1799</v>
      </c>
      <c r="K394" s="46"/>
      <c r="L394" s="46"/>
      <c r="M394" s="257" t="s">
        <v>1799</v>
      </c>
      <c r="N394" s="46"/>
      <c r="O394" s="46"/>
      <c r="P394" s="119"/>
    </row>
    <row r="395" spans="1:16" s="18" customFormat="1" ht="23.25" customHeight="1" x14ac:dyDescent="0.2">
      <c r="A395" s="735"/>
      <c r="B395" s="145" t="s">
        <v>4346</v>
      </c>
      <c r="C395" s="689"/>
      <c r="D395" s="260">
        <v>1300</v>
      </c>
      <c r="E395" s="251">
        <v>6648</v>
      </c>
      <c r="F395" s="788"/>
      <c r="G395" s="688"/>
      <c r="H395" s="257" t="s">
        <v>1799</v>
      </c>
      <c r="I395" s="46"/>
      <c r="J395" s="257" t="s">
        <v>1799</v>
      </c>
      <c r="K395" s="46"/>
      <c r="L395" s="46"/>
      <c r="M395" s="257" t="s">
        <v>1799</v>
      </c>
      <c r="N395" s="46"/>
      <c r="O395" s="46"/>
      <c r="P395" s="119"/>
    </row>
    <row r="396" spans="1:16" s="18" customFormat="1" ht="23.25" customHeight="1" x14ac:dyDescent="0.2">
      <c r="A396" s="735"/>
      <c r="B396" s="145" t="s">
        <v>4856</v>
      </c>
      <c r="C396" s="689"/>
      <c r="D396" s="260">
        <v>1800</v>
      </c>
      <c r="E396" s="251">
        <v>6649</v>
      </c>
      <c r="F396" s="788"/>
      <c r="G396" s="688"/>
      <c r="H396" s="257" t="s">
        <v>1799</v>
      </c>
      <c r="I396" s="46"/>
      <c r="J396" s="257" t="s">
        <v>1799</v>
      </c>
      <c r="K396" s="46"/>
      <c r="L396" s="46"/>
      <c r="M396" s="257" t="s">
        <v>1799</v>
      </c>
      <c r="N396" s="46"/>
      <c r="O396" s="46"/>
      <c r="P396" s="119"/>
    </row>
    <row r="397" spans="1:16" s="18" customFormat="1" ht="23.25" customHeight="1" x14ac:dyDescent="0.2">
      <c r="A397" s="735"/>
      <c r="B397" s="145" t="s">
        <v>4347</v>
      </c>
      <c r="C397" s="689"/>
      <c r="D397" s="260">
        <v>750</v>
      </c>
      <c r="E397" s="251">
        <v>6650</v>
      </c>
      <c r="F397" s="788"/>
      <c r="G397" s="688"/>
      <c r="H397" s="257" t="s">
        <v>1799</v>
      </c>
      <c r="I397" s="46"/>
      <c r="J397" s="257" t="s">
        <v>1799</v>
      </c>
      <c r="K397" s="46"/>
      <c r="L397" s="46"/>
      <c r="M397" s="257" t="s">
        <v>1799</v>
      </c>
      <c r="N397" s="46"/>
      <c r="O397" s="46"/>
      <c r="P397" s="119"/>
    </row>
    <row r="398" spans="1:16" s="18" customFormat="1" ht="23.25" customHeight="1" x14ac:dyDescent="0.2">
      <c r="A398" s="735"/>
      <c r="B398" s="145" t="s">
        <v>4348</v>
      </c>
      <c r="C398" s="689"/>
      <c r="D398" s="260">
        <v>300</v>
      </c>
      <c r="E398" s="251">
        <v>6651</v>
      </c>
      <c r="F398" s="788"/>
      <c r="G398" s="688"/>
      <c r="H398" s="257" t="s">
        <v>1799</v>
      </c>
      <c r="I398" s="46"/>
      <c r="J398" s="257" t="s">
        <v>1799</v>
      </c>
      <c r="K398" s="46"/>
      <c r="L398" s="46"/>
      <c r="M398" s="257" t="s">
        <v>1799</v>
      </c>
      <c r="N398" s="46"/>
      <c r="O398" s="46"/>
      <c r="P398" s="119"/>
    </row>
    <row r="399" spans="1:16" s="18" customFormat="1" ht="23.25" customHeight="1" x14ac:dyDescent="0.2">
      <c r="A399" s="735"/>
      <c r="B399" s="145" t="s">
        <v>4349</v>
      </c>
      <c r="C399" s="689"/>
      <c r="D399" s="260">
        <v>565</v>
      </c>
      <c r="E399" s="251">
        <v>6652</v>
      </c>
      <c r="F399" s="788"/>
      <c r="G399" s="688"/>
      <c r="H399" s="257" t="s">
        <v>1799</v>
      </c>
      <c r="I399" s="46"/>
      <c r="J399" s="257" t="s">
        <v>1799</v>
      </c>
      <c r="K399" s="46"/>
      <c r="L399" s="46"/>
      <c r="M399" s="257" t="s">
        <v>1799</v>
      </c>
      <c r="N399" s="46"/>
      <c r="O399" s="46"/>
      <c r="P399" s="119"/>
    </row>
    <row r="400" spans="1:16" s="18" customFormat="1" ht="23.25" customHeight="1" x14ac:dyDescent="0.2">
      <c r="A400" s="735"/>
      <c r="B400" s="145" t="s">
        <v>4350</v>
      </c>
      <c r="C400" s="689"/>
      <c r="D400" s="260">
        <v>1600</v>
      </c>
      <c r="E400" s="251">
        <v>6653</v>
      </c>
      <c r="F400" s="788"/>
      <c r="G400" s="688"/>
      <c r="H400" s="257" t="s">
        <v>1799</v>
      </c>
      <c r="I400" s="46"/>
      <c r="J400" s="257" t="s">
        <v>1799</v>
      </c>
      <c r="K400" s="46"/>
      <c r="L400" s="46"/>
      <c r="M400" s="257" t="s">
        <v>1799</v>
      </c>
      <c r="N400" s="46"/>
      <c r="O400" s="46"/>
      <c r="P400" s="119"/>
    </row>
    <row r="401" spans="1:16" s="18" customFormat="1" ht="23.25" customHeight="1" x14ac:dyDescent="0.2">
      <c r="A401" s="735"/>
      <c r="B401" s="145" t="s">
        <v>4351</v>
      </c>
      <c r="C401" s="689"/>
      <c r="D401" s="260">
        <v>800</v>
      </c>
      <c r="E401" s="251">
        <v>6654</v>
      </c>
      <c r="F401" s="788"/>
      <c r="G401" s="688"/>
      <c r="H401" s="257" t="s">
        <v>1799</v>
      </c>
      <c r="I401" s="46"/>
      <c r="J401" s="257" t="s">
        <v>1799</v>
      </c>
      <c r="K401" s="46"/>
      <c r="L401" s="46"/>
      <c r="M401" s="257" t="s">
        <v>1799</v>
      </c>
      <c r="N401" s="46"/>
      <c r="O401" s="46"/>
      <c r="P401" s="119"/>
    </row>
    <row r="402" spans="1:16" s="18" customFormat="1" ht="23.25" customHeight="1" x14ac:dyDescent="0.2">
      <c r="A402" s="735"/>
      <c r="B402" s="145" t="s">
        <v>4352</v>
      </c>
      <c r="C402" s="689"/>
      <c r="D402" s="260">
        <v>1840</v>
      </c>
      <c r="E402" s="251">
        <v>6655</v>
      </c>
      <c r="F402" s="788"/>
      <c r="G402" s="688"/>
      <c r="H402" s="257" t="s">
        <v>1799</v>
      </c>
      <c r="I402" s="46"/>
      <c r="J402" s="257" t="s">
        <v>1799</v>
      </c>
      <c r="K402" s="46"/>
      <c r="L402" s="46"/>
      <c r="M402" s="257" t="s">
        <v>1799</v>
      </c>
      <c r="N402" s="46"/>
      <c r="O402" s="46"/>
      <c r="P402" s="119"/>
    </row>
    <row r="403" spans="1:16" s="18" customFormat="1" ht="23.25" customHeight="1" x14ac:dyDescent="0.2">
      <c r="A403" s="735"/>
      <c r="B403" s="145" t="s">
        <v>4353</v>
      </c>
      <c r="C403" s="689"/>
      <c r="D403" s="260">
        <v>750</v>
      </c>
      <c r="E403" s="251">
        <v>6656</v>
      </c>
      <c r="F403" s="788"/>
      <c r="G403" s="688"/>
      <c r="H403" s="257" t="s">
        <v>1799</v>
      </c>
      <c r="I403" s="46"/>
      <c r="J403" s="257" t="s">
        <v>1799</v>
      </c>
      <c r="K403" s="46"/>
      <c r="L403" s="46"/>
      <c r="M403" s="257" t="s">
        <v>1799</v>
      </c>
      <c r="N403" s="46"/>
      <c r="O403" s="46"/>
      <c r="P403" s="119"/>
    </row>
    <row r="404" spans="1:16" s="18" customFormat="1" ht="23.25" customHeight="1" x14ac:dyDescent="0.2">
      <c r="A404" s="735"/>
      <c r="B404" s="145" t="s">
        <v>4354</v>
      </c>
      <c r="C404" s="689"/>
      <c r="D404" s="260">
        <v>810</v>
      </c>
      <c r="E404" s="251">
        <v>6657</v>
      </c>
      <c r="F404" s="788"/>
      <c r="G404" s="688"/>
      <c r="H404" s="257" t="s">
        <v>1799</v>
      </c>
      <c r="I404" s="46"/>
      <c r="J404" s="257" t="s">
        <v>1799</v>
      </c>
      <c r="K404" s="46"/>
      <c r="L404" s="46"/>
      <c r="M404" s="257" t="s">
        <v>1799</v>
      </c>
      <c r="N404" s="46"/>
      <c r="O404" s="46"/>
      <c r="P404" s="119"/>
    </row>
    <row r="405" spans="1:16" s="18" customFormat="1" ht="23.25" customHeight="1" x14ac:dyDescent="0.2">
      <c r="A405" s="735"/>
      <c r="B405" s="145" t="s">
        <v>4355</v>
      </c>
      <c r="C405" s="689"/>
      <c r="D405" s="260">
        <v>2500</v>
      </c>
      <c r="E405" s="251">
        <v>6658</v>
      </c>
      <c r="F405" s="788"/>
      <c r="G405" s="688"/>
      <c r="H405" s="257" t="s">
        <v>1799</v>
      </c>
      <c r="I405" s="46"/>
      <c r="J405" s="257" t="s">
        <v>1799</v>
      </c>
      <c r="K405" s="46"/>
      <c r="L405" s="46"/>
      <c r="M405" s="257" t="s">
        <v>1799</v>
      </c>
      <c r="N405" s="46"/>
      <c r="O405" s="46"/>
      <c r="P405" s="119"/>
    </row>
    <row r="406" spans="1:16" s="18" customFormat="1" ht="23.25" customHeight="1" x14ac:dyDescent="0.2">
      <c r="A406" s="735"/>
      <c r="B406" s="145" t="s">
        <v>4356</v>
      </c>
      <c r="C406" s="689"/>
      <c r="D406" s="260">
        <v>2250</v>
      </c>
      <c r="E406" s="251">
        <v>6659</v>
      </c>
      <c r="F406" s="788"/>
      <c r="G406" s="688"/>
      <c r="H406" s="257" t="s">
        <v>1799</v>
      </c>
      <c r="I406" s="46"/>
      <c r="J406" s="257" t="s">
        <v>1799</v>
      </c>
      <c r="K406" s="46"/>
      <c r="L406" s="46"/>
      <c r="M406" s="257" t="s">
        <v>1799</v>
      </c>
      <c r="N406" s="46"/>
      <c r="O406" s="46"/>
      <c r="P406" s="119"/>
    </row>
    <row r="407" spans="1:16" s="18" customFormat="1" ht="23.25" customHeight="1" x14ac:dyDescent="0.2">
      <c r="A407" s="735"/>
      <c r="B407" s="145" t="s">
        <v>4357</v>
      </c>
      <c r="C407" s="689"/>
      <c r="D407" s="260">
        <v>2250</v>
      </c>
      <c r="E407" s="251">
        <v>6660</v>
      </c>
      <c r="F407" s="788"/>
      <c r="G407" s="688"/>
      <c r="H407" s="257" t="s">
        <v>1799</v>
      </c>
      <c r="I407" s="46"/>
      <c r="J407" s="257" t="s">
        <v>1799</v>
      </c>
      <c r="K407" s="46"/>
      <c r="L407" s="46"/>
      <c r="M407" s="257" t="s">
        <v>1799</v>
      </c>
      <c r="N407" s="46"/>
      <c r="O407" s="46"/>
      <c r="P407" s="119"/>
    </row>
    <row r="408" spans="1:16" s="18" customFormat="1" ht="23.25" customHeight="1" x14ac:dyDescent="0.2">
      <c r="A408" s="735"/>
      <c r="B408" s="145" t="s">
        <v>4358</v>
      </c>
      <c r="C408" s="689"/>
      <c r="D408" s="260">
        <v>2970</v>
      </c>
      <c r="E408" s="251">
        <v>6661</v>
      </c>
      <c r="F408" s="788"/>
      <c r="G408" s="688"/>
      <c r="H408" s="257" t="s">
        <v>1799</v>
      </c>
      <c r="I408" s="46"/>
      <c r="J408" s="257" t="s">
        <v>1799</v>
      </c>
      <c r="K408" s="46"/>
      <c r="L408" s="46"/>
      <c r="M408" s="257" t="s">
        <v>1799</v>
      </c>
      <c r="N408" s="46"/>
      <c r="O408" s="46"/>
      <c r="P408" s="119"/>
    </row>
    <row r="409" spans="1:16" s="18" customFormat="1" ht="23.25" customHeight="1" x14ac:dyDescent="0.2">
      <c r="A409" s="735"/>
      <c r="B409" s="145" t="s">
        <v>4359</v>
      </c>
      <c r="C409" s="689"/>
      <c r="D409" s="260">
        <v>3250</v>
      </c>
      <c r="E409" s="251">
        <v>6662</v>
      </c>
      <c r="F409" s="788"/>
      <c r="G409" s="688"/>
      <c r="H409" s="257" t="s">
        <v>1799</v>
      </c>
      <c r="I409" s="46"/>
      <c r="J409" s="257" t="s">
        <v>1799</v>
      </c>
      <c r="K409" s="46"/>
      <c r="L409" s="46"/>
      <c r="M409" s="257" t="s">
        <v>1799</v>
      </c>
      <c r="N409" s="46"/>
      <c r="O409" s="46"/>
      <c r="P409" s="119"/>
    </row>
    <row r="410" spans="1:16" s="18" customFormat="1" ht="23.25" customHeight="1" x14ac:dyDescent="0.2">
      <c r="A410" s="735"/>
      <c r="B410" s="145" t="s">
        <v>4360</v>
      </c>
      <c r="C410" s="689"/>
      <c r="D410" s="260">
        <v>3051</v>
      </c>
      <c r="E410" s="251">
        <v>6663</v>
      </c>
      <c r="F410" s="788"/>
      <c r="G410" s="688"/>
      <c r="H410" s="257" t="s">
        <v>1799</v>
      </c>
      <c r="I410" s="46"/>
      <c r="J410" s="257" t="s">
        <v>1799</v>
      </c>
      <c r="K410" s="46"/>
      <c r="L410" s="46"/>
      <c r="M410" s="257" t="s">
        <v>1799</v>
      </c>
      <c r="N410" s="46"/>
      <c r="O410" s="46"/>
      <c r="P410" s="119"/>
    </row>
    <row r="411" spans="1:16" s="18" customFormat="1" ht="23.25" customHeight="1" x14ac:dyDescent="0.2">
      <c r="A411" s="735"/>
      <c r="B411" s="145" t="s">
        <v>4361</v>
      </c>
      <c r="C411" s="689"/>
      <c r="D411" s="260">
        <v>300</v>
      </c>
      <c r="E411" s="251">
        <v>6664</v>
      </c>
      <c r="F411" s="788"/>
      <c r="G411" s="688"/>
      <c r="H411" s="257" t="s">
        <v>1799</v>
      </c>
      <c r="I411" s="46"/>
      <c r="J411" s="257" t="s">
        <v>1799</v>
      </c>
      <c r="K411" s="46"/>
      <c r="L411" s="46"/>
      <c r="M411" s="257" t="s">
        <v>1799</v>
      </c>
      <c r="N411" s="46"/>
      <c r="O411" s="46"/>
      <c r="P411" s="119"/>
    </row>
    <row r="412" spans="1:16" s="18" customFormat="1" ht="23.25" customHeight="1" x14ac:dyDescent="0.2">
      <c r="A412" s="735"/>
      <c r="B412" s="145" t="s">
        <v>4362</v>
      </c>
      <c r="C412" s="689"/>
      <c r="D412" s="260">
        <v>660</v>
      </c>
      <c r="E412" s="251">
        <v>6665</v>
      </c>
      <c r="F412" s="788"/>
      <c r="G412" s="688"/>
      <c r="H412" s="257" t="s">
        <v>1799</v>
      </c>
      <c r="I412" s="46"/>
      <c r="J412" s="257" t="s">
        <v>1799</v>
      </c>
      <c r="K412" s="46"/>
      <c r="L412" s="46"/>
      <c r="M412" s="257" t="s">
        <v>1799</v>
      </c>
      <c r="N412" s="46"/>
      <c r="O412" s="46"/>
      <c r="P412" s="119"/>
    </row>
    <row r="413" spans="1:16" s="18" customFormat="1" ht="23.25" customHeight="1" x14ac:dyDescent="0.2">
      <c r="A413" s="735"/>
      <c r="B413" s="145" t="s">
        <v>4363</v>
      </c>
      <c r="C413" s="689"/>
      <c r="D413" s="260">
        <v>5852</v>
      </c>
      <c r="E413" s="251">
        <v>6666</v>
      </c>
      <c r="F413" s="788"/>
      <c r="G413" s="688"/>
      <c r="H413" s="257" t="s">
        <v>1799</v>
      </c>
      <c r="I413" s="46"/>
      <c r="J413" s="257" t="s">
        <v>1799</v>
      </c>
      <c r="K413" s="46"/>
      <c r="L413" s="46"/>
      <c r="M413" s="257" t="s">
        <v>1799</v>
      </c>
      <c r="N413" s="46"/>
      <c r="O413" s="46"/>
      <c r="P413" s="119"/>
    </row>
    <row r="414" spans="1:16" s="18" customFormat="1" ht="23.25" customHeight="1" x14ac:dyDescent="0.2">
      <c r="A414" s="735"/>
      <c r="B414" s="145" t="s">
        <v>4364</v>
      </c>
      <c r="C414" s="689"/>
      <c r="D414" s="260">
        <v>6650</v>
      </c>
      <c r="E414" s="251">
        <v>6667</v>
      </c>
      <c r="F414" s="788"/>
      <c r="G414" s="688"/>
      <c r="H414" s="257" t="s">
        <v>1799</v>
      </c>
      <c r="I414" s="46"/>
      <c r="J414" s="257" t="s">
        <v>1799</v>
      </c>
      <c r="K414" s="46"/>
      <c r="L414" s="46"/>
      <c r="M414" s="257" t="s">
        <v>1799</v>
      </c>
      <c r="N414" s="46"/>
      <c r="O414" s="46"/>
      <c r="P414" s="119"/>
    </row>
    <row r="415" spans="1:16" s="18" customFormat="1" ht="23.25" customHeight="1" x14ac:dyDescent="0.2">
      <c r="A415" s="735"/>
      <c r="B415" s="145" t="s">
        <v>4365</v>
      </c>
      <c r="C415" s="689"/>
      <c r="D415" s="260">
        <v>5360</v>
      </c>
      <c r="E415" s="251">
        <v>6668</v>
      </c>
      <c r="F415" s="788"/>
      <c r="G415" s="688"/>
      <c r="H415" s="257" t="s">
        <v>1799</v>
      </c>
      <c r="I415" s="46"/>
      <c r="J415" s="257" t="s">
        <v>1799</v>
      </c>
      <c r="K415" s="46"/>
      <c r="L415" s="46"/>
      <c r="M415" s="257" t="s">
        <v>1799</v>
      </c>
      <c r="N415" s="46"/>
      <c r="O415" s="46"/>
      <c r="P415" s="119"/>
    </row>
    <row r="416" spans="1:16" s="18" customFormat="1" ht="23.25" customHeight="1" x14ac:dyDescent="0.2">
      <c r="A416" s="735"/>
      <c r="B416" s="145" t="s">
        <v>4366</v>
      </c>
      <c r="C416" s="689"/>
      <c r="D416" s="260">
        <v>2640</v>
      </c>
      <c r="E416" s="251">
        <v>6669</v>
      </c>
      <c r="F416" s="788"/>
      <c r="G416" s="688"/>
      <c r="H416" s="257" t="s">
        <v>1799</v>
      </c>
      <c r="I416" s="46"/>
      <c r="J416" s="257" t="s">
        <v>1799</v>
      </c>
      <c r="K416" s="46"/>
      <c r="L416" s="46"/>
      <c r="M416" s="257" t="s">
        <v>1799</v>
      </c>
      <c r="N416" s="46"/>
      <c r="O416" s="46"/>
      <c r="P416" s="119"/>
    </row>
    <row r="417" spans="1:16" s="18" customFormat="1" ht="23.25" customHeight="1" x14ac:dyDescent="0.2">
      <c r="A417" s="735"/>
      <c r="B417" s="145" t="s">
        <v>4367</v>
      </c>
      <c r="C417" s="689"/>
      <c r="D417" s="260">
        <v>4150</v>
      </c>
      <c r="E417" s="251">
        <v>6670</v>
      </c>
      <c r="F417" s="788"/>
      <c r="G417" s="688"/>
      <c r="H417" s="257" t="s">
        <v>1799</v>
      </c>
      <c r="I417" s="46"/>
      <c r="J417" s="257" t="s">
        <v>1799</v>
      </c>
      <c r="K417" s="46"/>
      <c r="L417" s="46"/>
      <c r="M417" s="257" t="s">
        <v>1799</v>
      </c>
      <c r="N417" s="46"/>
      <c r="O417" s="46"/>
      <c r="P417" s="119"/>
    </row>
    <row r="418" spans="1:16" s="18" customFormat="1" ht="23.25" customHeight="1" x14ac:dyDescent="0.2">
      <c r="A418" s="735"/>
      <c r="B418" s="145" t="s">
        <v>4368</v>
      </c>
      <c r="C418" s="689"/>
      <c r="D418" s="260">
        <v>4150</v>
      </c>
      <c r="E418" s="251">
        <v>6671</v>
      </c>
      <c r="F418" s="788"/>
      <c r="G418" s="688"/>
      <c r="H418" s="257" t="s">
        <v>1799</v>
      </c>
      <c r="I418" s="46"/>
      <c r="J418" s="257" t="s">
        <v>1799</v>
      </c>
      <c r="K418" s="46"/>
      <c r="L418" s="46"/>
      <c r="M418" s="257" t="s">
        <v>1799</v>
      </c>
      <c r="N418" s="46"/>
      <c r="O418" s="46"/>
      <c r="P418" s="119"/>
    </row>
    <row r="419" spans="1:16" s="18" customFormat="1" ht="23.25" customHeight="1" x14ac:dyDescent="0.2">
      <c r="A419" s="735"/>
      <c r="B419" s="145" t="s">
        <v>4369</v>
      </c>
      <c r="C419" s="689"/>
      <c r="D419" s="260">
        <v>990</v>
      </c>
      <c r="E419" s="251">
        <v>6672</v>
      </c>
      <c r="F419" s="788"/>
      <c r="G419" s="688"/>
      <c r="H419" s="257" t="s">
        <v>1799</v>
      </c>
      <c r="I419" s="46"/>
      <c r="J419" s="257" t="s">
        <v>1799</v>
      </c>
      <c r="K419" s="46"/>
      <c r="L419" s="46"/>
      <c r="M419" s="257" t="s">
        <v>1799</v>
      </c>
      <c r="N419" s="46"/>
      <c r="O419" s="46"/>
      <c r="P419" s="119"/>
    </row>
    <row r="420" spans="1:16" s="18" customFormat="1" ht="23.25" customHeight="1" x14ac:dyDescent="0.2">
      <c r="A420" s="735"/>
      <c r="B420" s="145" t="s">
        <v>4370</v>
      </c>
      <c r="C420" s="689"/>
      <c r="D420" s="260">
        <v>990</v>
      </c>
      <c r="E420" s="251">
        <v>6673</v>
      </c>
      <c r="F420" s="788"/>
      <c r="G420" s="688"/>
      <c r="H420" s="257" t="s">
        <v>1799</v>
      </c>
      <c r="I420" s="46"/>
      <c r="J420" s="257" t="s">
        <v>1799</v>
      </c>
      <c r="K420" s="46"/>
      <c r="L420" s="46"/>
      <c r="M420" s="257" t="s">
        <v>1799</v>
      </c>
      <c r="N420" s="46"/>
      <c r="O420" s="46"/>
      <c r="P420" s="119"/>
    </row>
    <row r="421" spans="1:16" s="18" customFormat="1" ht="23.25" customHeight="1" x14ac:dyDescent="0.2">
      <c r="A421" s="735"/>
      <c r="B421" s="145" t="s">
        <v>4371</v>
      </c>
      <c r="C421" s="689"/>
      <c r="D421" s="260">
        <v>1000</v>
      </c>
      <c r="E421" s="251">
        <v>6674</v>
      </c>
      <c r="F421" s="788"/>
      <c r="G421" s="688"/>
      <c r="H421" s="257" t="s">
        <v>1799</v>
      </c>
      <c r="I421" s="46"/>
      <c r="J421" s="257" t="s">
        <v>1799</v>
      </c>
      <c r="K421" s="46"/>
      <c r="L421" s="46"/>
      <c r="M421" s="257" t="s">
        <v>1799</v>
      </c>
      <c r="N421" s="46"/>
      <c r="O421" s="46"/>
      <c r="P421" s="119"/>
    </row>
    <row r="422" spans="1:16" s="18" customFormat="1" ht="23.25" customHeight="1" x14ac:dyDescent="0.2">
      <c r="A422" s="735"/>
      <c r="B422" s="145" t="s">
        <v>4372</v>
      </c>
      <c r="C422" s="689"/>
      <c r="D422" s="260">
        <v>720</v>
      </c>
      <c r="E422" s="251">
        <v>6675</v>
      </c>
      <c r="F422" s="788"/>
      <c r="G422" s="688"/>
      <c r="H422" s="257" t="s">
        <v>1799</v>
      </c>
      <c r="I422" s="46"/>
      <c r="J422" s="257" t="s">
        <v>1799</v>
      </c>
      <c r="K422" s="46"/>
      <c r="L422" s="46"/>
      <c r="M422" s="257" t="s">
        <v>1799</v>
      </c>
      <c r="N422" s="46"/>
      <c r="O422" s="46"/>
      <c r="P422" s="119"/>
    </row>
    <row r="423" spans="1:16" s="18" customFormat="1" ht="23.25" customHeight="1" x14ac:dyDescent="0.2">
      <c r="A423" s="735"/>
      <c r="B423" s="145" t="s">
        <v>4373</v>
      </c>
      <c r="C423" s="689"/>
      <c r="D423" s="260">
        <v>4600</v>
      </c>
      <c r="E423" s="251">
        <v>6676</v>
      </c>
      <c r="F423" s="788"/>
      <c r="G423" s="688"/>
      <c r="H423" s="257" t="s">
        <v>1799</v>
      </c>
      <c r="I423" s="46"/>
      <c r="J423" s="257" t="s">
        <v>1799</v>
      </c>
      <c r="K423" s="46"/>
      <c r="L423" s="46"/>
      <c r="M423" s="257" t="s">
        <v>1799</v>
      </c>
      <c r="N423" s="46"/>
      <c r="O423" s="46"/>
      <c r="P423" s="119"/>
    </row>
    <row r="424" spans="1:16" s="18" customFormat="1" ht="23.25" customHeight="1" x14ac:dyDescent="0.2">
      <c r="A424" s="735"/>
      <c r="B424" s="145" t="s">
        <v>4374</v>
      </c>
      <c r="C424" s="689"/>
      <c r="D424" s="260">
        <v>5040</v>
      </c>
      <c r="E424" s="251">
        <v>6780</v>
      </c>
      <c r="F424" s="788"/>
      <c r="G424" s="688"/>
      <c r="H424" s="257" t="s">
        <v>1799</v>
      </c>
      <c r="I424" s="46"/>
      <c r="J424" s="257" t="s">
        <v>1799</v>
      </c>
      <c r="K424" s="46"/>
      <c r="L424" s="46"/>
      <c r="M424" s="257" t="s">
        <v>1799</v>
      </c>
      <c r="N424" s="46"/>
      <c r="O424" s="46"/>
      <c r="P424" s="119"/>
    </row>
    <row r="425" spans="1:16" s="18" customFormat="1" ht="23.25" customHeight="1" x14ac:dyDescent="0.2">
      <c r="A425" s="735"/>
      <c r="B425" s="145" t="s">
        <v>4375</v>
      </c>
      <c r="C425" s="689"/>
      <c r="D425" s="260">
        <v>375</v>
      </c>
      <c r="E425" s="251">
        <v>6779</v>
      </c>
      <c r="F425" s="788"/>
      <c r="G425" s="688"/>
      <c r="H425" s="257" t="s">
        <v>1799</v>
      </c>
      <c r="I425" s="46"/>
      <c r="J425" s="257" t="s">
        <v>1799</v>
      </c>
      <c r="K425" s="46"/>
      <c r="L425" s="46"/>
      <c r="M425" s="257" t="s">
        <v>1799</v>
      </c>
      <c r="N425" s="46"/>
      <c r="O425" s="46"/>
      <c r="P425" s="119"/>
    </row>
    <row r="426" spans="1:16" s="18" customFormat="1" ht="23.25" customHeight="1" x14ac:dyDescent="0.2">
      <c r="A426" s="735"/>
      <c r="B426" s="145" t="s">
        <v>4376</v>
      </c>
      <c r="C426" s="689"/>
      <c r="D426" s="260">
        <v>204</v>
      </c>
      <c r="E426" s="251">
        <v>6782</v>
      </c>
      <c r="F426" s="788"/>
      <c r="G426" s="688"/>
      <c r="H426" s="257" t="s">
        <v>1799</v>
      </c>
      <c r="I426" s="46"/>
      <c r="J426" s="257" t="s">
        <v>1799</v>
      </c>
      <c r="K426" s="46"/>
      <c r="L426" s="46"/>
      <c r="M426" s="257" t="s">
        <v>1799</v>
      </c>
      <c r="N426" s="46"/>
      <c r="O426" s="46"/>
      <c r="P426" s="119"/>
    </row>
    <row r="427" spans="1:16" s="18" customFormat="1" ht="23.25" customHeight="1" x14ac:dyDescent="0.2">
      <c r="A427" s="735"/>
      <c r="B427" s="145" t="s">
        <v>4377</v>
      </c>
      <c r="C427" s="689"/>
      <c r="D427" s="260">
        <v>3125</v>
      </c>
      <c r="E427" s="251">
        <v>6781</v>
      </c>
      <c r="F427" s="788"/>
      <c r="G427" s="688"/>
      <c r="H427" s="257" t="s">
        <v>1799</v>
      </c>
      <c r="I427" s="46"/>
      <c r="J427" s="257" t="s">
        <v>1799</v>
      </c>
      <c r="K427" s="46"/>
      <c r="L427" s="46"/>
      <c r="M427" s="257" t="s">
        <v>1799</v>
      </c>
      <c r="N427" s="46"/>
      <c r="O427" s="46"/>
      <c r="P427" s="119"/>
    </row>
    <row r="428" spans="1:16" s="18" customFormat="1" ht="23.25" customHeight="1" x14ac:dyDescent="0.2">
      <c r="A428" s="735"/>
      <c r="B428" s="145" t="s">
        <v>4363</v>
      </c>
      <c r="C428" s="689"/>
      <c r="D428" s="260">
        <v>1170.4000000000001</v>
      </c>
      <c r="E428" s="251">
        <v>6873</v>
      </c>
      <c r="F428" s="788">
        <v>40454</v>
      </c>
      <c r="G428" s="688" t="s">
        <v>4425</v>
      </c>
      <c r="H428" s="257" t="s">
        <v>1799</v>
      </c>
      <c r="I428" s="46"/>
      <c r="J428" s="257" t="s">
        <v>1799</v>
      </c>
      <c r="K428" s="46"/>
      <c r="L428" s="46"/>
      <c r="M428" s="257" t="s">
        <v>1799</v>
      </c>
      <c r="N428" s="46"/>
      <c r="O428" s="46"/>
      <c r="P428" s="119"/>
    </row>
    <row r="429" spans="1:16" s="18" customFormat="1" ht="23.25" customHeight="1" x14ac:dyDescent="0.2">
      <c r="A429" s="735"/>
      <c r="B429" s="145" t="s">
        <v>4364</v>
      </c>
      <c r="C429" s="689"/>
      <c r="D429" s="260">
        <v>1330</v>
      </c>
      <c r="E429" s="251">
        <v>6874</v>
      </c>
      <c r="F429" s="788"/>
      <c r="G429" s="688"/>
      <c r="H429" s="257" t="s">
        <v>1799</v>
      </c>
      <c r="I429" s="46"/>
      <c r="J429" s="257" t="s">
        <v>1799</v>
      </c>
      <c r="K429" s="46"/>
      <c r="L429" s="46"/>
      <c r="M429" s="257" t="s">
        <v>1799</v>
      </c>
      <c r="N429" s="46"/>
      <c r="O429" s="46"/>
      <c r="P429" s="119"/>
    </row>
    <row r="430" spans="1:16" s="18" customFormat="1" ht="23.25" customHeight="1" x14ac:dyDescent="0.2">
      <c r="A430" s="735"/>
      <c r="B430" s="145" t="s">
        <v>4365</v>
      </c>
      <c r="C430" s="689"/>
      <c r="D430" s="260">
        <v>1072</v>
      </c>
      <c r="E430" s="251">
        <v>6875</v>
      </c>
      <c r="F430" s="788"/>
      <c r="G430" s="688"/>
      <c r="H430" s="257" t="s">
        <v>1799</v>
      </c>
      <c r="I430" s="46"/>
      <c r="J430" s="257" t="s">
        <v>1799</v>
      </c>
      <c r="K430" s="46"/>
      <c r="L430" s="46"/>
      <c r="M430" s="257" t="s">
        <v>1799</v>
      </c>
      <c r="N430" s="46"/>
      <c r="O430" s="46"/>
      <c r="P430" s="119"/>
    </row>
    <row r="431" spans="1:16" s="18" customFormat="1" ht="23.25" customHeight="1" x14ac:dyDescent="0.2">
      <c r="A431" s="735"/>
      <c r="B431" s="145" t="s">
        <v>4369</v>
      </c>
      <c r="C431" s="689"/>
      <c r="D431" s="260">
        <v>198</v>
      </c>
      <c r="E431" s="251">
        <v>6876</v>
      </c>
      <c r="F431" s="788"/>
      <c r="G431" s="688"/>
      <c r="H431" s="257" t="s">
        <v>1799</v>
      </c>
      <c r="I431" s="46"/>
      <c r="J431" s="257" t="s">
        <v>1799</v>
      </c>
      <c r="K431" s="46"/>
      <c r="L431" s="46"/>
      <c r="M431" s="257" t="s">
        <v>1799</v>
      </c>
      <c r="N431" s="46"/>
      <c r="O431" s="46"/>
      <c r="P431" s="119"/>
    </row>
    <row r="432" spans="1:16" s="18" customFormat="1" ht="23.25" customHeight="1" x14ac:dyDescent="0.2">
      <c r="A432" s="735"/>
      <c r="B432" s="145" t="s">
        <v>4370</v>
      </c>
      <c r="C432" s="689"/>
      <c r="D432" s="260">
        <v>198</v>
      </c>
      <c r="E432" s="251">
        <v>6877</v>
      </c>
      <c r="F432" s="788"/>
      <c r="G432" s="688"/>
      <c r="H432" s="257" t="s">
        <v>1799</v>
      </c>
      <c r="I432" s="46"/>
      <c r="J432" s="257" t="s">
        <v>1799</v>
      </c>
      <c r="K432" s="46"/>
      <c r="L432" s="46"/>
      <c r="M432" s="257" t="s">
        <v>1799</v>
      </c>
      <c r="N432" s="46"/>
      <c r="O432" s="46"/>
      <c r="P432" s="119"/>
    </row>
    <row r="433" spans="1:16" s="18" customFormat="1" ht="23.25" customHeight="1" x14ac:dyDescent="0.2">
      <c r="A433" s="735"/>
      <c r="B433" s="145" t="s">
        <v>4371</v>
      </c>
      <c r="C433" s="689"/>
      <c r="D433" s="260">
        <v>200</v>
      </c>
      <c r="E433" s="251">
        <v>6878</v>
      </c>
      <c r="F433" s="788"/>
      <c r="G433" s="688"/>
      <c r="H433" s="257" t="s">
        <v>1799</v>
      </c>
      <c r="I433" s="46"/>
      <c r="J433" s="257" t="s">
        <v>1799</v>
      </c>
      <c r="K433" s="46"/>
      <c r="L433" s="46"/>
      <c r="M433" s="257" t="s">
        <v>1799</v>
      </c>
      <c r="N433" s="46"/>
      <c r="O433" s="46"/>
      <c r="P433" s="119"/>
    </row>
    <row r="434" spans="1:16" s="18" customFormat="1" ht="57" customHeight="1" x14ac:dyDescent="0.2">
      <c r="A434" s="189" t="s">
        <v>3381</v>
      </c>
      <c r="B434" s="145" t="s">
        <v>4378</v>
      </c>
      <c r="C434" s="264" t="s">
        <v>5680</v>
      </c>
      <c r="D434" s="260">
        <v>50000</v>
      </c>
      <c r="E434" s="251" t="s">
        <v>4426</v>
      </c>
      <c r="F434" s="265">
        <v>41438</v>
      </c>
      <c r="G434" s="145" t="s">
        <v>4427</v>
      </c>
      <c r="H434" s="257" t="s">
        <v>1799</v>
      </c>
      <c r="I434" s="46"/>
      <c r="J434" s="257" t="s">
        <v>1799</v>
      </c>
      <c r="K434" s="46"/>
      <c r="L434" s="46"/>
      <c r="M434" s="257" t="s">
        <v>1799</v>
      </c>
      <c r="N434" s="46"/>
      <c r="O434" s="46"/>
      <c r="P434" s="119"/>
    </row>
    <row r="435" spans="1:16" s="18" customFormat="1" ht="57" customHeight="1" x14ac:dyDescent="0.2">
      <c r="A435" s="735" t="s">
        <v>3382</v>
      </c>
      <c r="B435" s="688" t="s">
        <v>4379</v>
      </c>
      <c r="C435" s="688" t="s">
        <v>5681</v>
      </c>
      <c r="D435" s="260">
        <v>19993</v>
      </c>
      <c r="E435" s="251" t="s">
        <v>4428</v>
      </c>
      <c r="F435" s="265">
        <v>41438</v>
      </c>
      <c r="G435" s="688" t="s">
        <v>4429</v>
      </c>
      <c r="H435" s="257" t="s">
        <v>1799</v>
      </c>
      <c r="I435" s="46"/>
      <c r="J435" s="257" t="s">
        <v>1799</v>
      </c>
      <c r="K435" s="46"/>
      <c r="L435" s="46"/>
      <c r="M435" s="257" t="s">
        <v>1799</v>
      </c>
      <c r="N435" s="46"/>
      <c r="O435" s="46"/>
      <c r="P435" s="119"/>
    </row>
    <row r="436" spans="1:16" s="18" customFormat="1" ht="63.75" customHeight="1" x14ac:dyDescent="0.2">
      <c r="A436" s="735"/>
      <c r="B436" s="688"/>
      <c r="C436" s="688"/>
      <c r="D436" s="260">
        <v>19993</v>
      </c>
      <c r="E436" s="251" t="s">
        <v>4430</v>
      </c>
      <c r="F436" s="265">
        <v>41550</v>
      </c>
      <c r="G436" s="688"/>
      <c r="H436" s="257" t="s">
        <v>1799</v>
      </c>
      <c r="I436" s="46"/>
      <c r="J436" s="257" t="s">
        <v>1799</v>
      </c>
      <c r="K436" s="46"/>
      <c r="L436" s="46"/>
      <c r="M436" s="257" t="s">
        <v>1799</v>
      </c>
      <c r="N436" s="46"/>
      <c r="O436" s="46"/>
      <c r="P436" s="119"/>
    </row>
    <row r="437" spans="1:16" s="18" customFormat="1" ht="57" customHeight="1" x14ac:dyDescent="0.2">
      <c r="A437" s="735" t="s">
        <v>3383</v>
      </c>
      <c r="B437" s="145" t="s">
        <v>4380</v>
      </c>
      <c r="C437" s="688" t="s">
        <v>5682</v>
      </c>
      <c r="D437" s="260">
        <v>14407.11</v>
      </c>
      <c r="E437" s="251" t="s">
        <v>4431</v>
      </c>
      <c r="F437" s="788">
        <v>41473</v>
      </c>
      <c r="G437" s="145" t="s">
        <v>4432</v>
      </c>
      <c r="H437" s="257" t="s">
        <v>1799</v>
      </c>
      <c r="I437" s="46"/>
      <c r="J437" s="257" t="s">
        <v>1799</v>
      </c>
      <c r="K437" s="46"/>
      <c r="L437" s="46"/>
      <c r="M437" s="257" t="s">
        <v>1799</v>
      </c>
      <c r="N437" s="46"/>
      <c r="O437" s="46"/>
      <c r="P437" s="119"/>
    </row>
    <row r="438" spans="1:16" s="18" customFormat="1" ht="57" customHeight="1" x14ac:dyDescent="0.2">
      <c r="A438" s="735"/>
      <c r="B438" s="145" t="s">
        <v>4380</v>
      </c>
      <c r="C438" s="688"/>
      <c r="D438" s="260">
        <v>5609.02</v>
      </c>
      <c r="E438" s="251" t="s">
        <v>4433</v>
      </c>
      <c r="F438" s="788"/>
      <c r="G438" s="145" t="s">
        <v>4434</v>
      </c>
      <c r="H438" s="257" t="s">
        <v>1799</v>
      </c>
      <c r="I438" s="46"/>
      <c r="J438" s="257" t="s">
        <v>1799</v>
      </c>
      <c r="K438" s="46"/>
      <c r="L438" s="46"/>
      <c r="M438" s="257" t="s">
        <v>1799</v>
      </c>
      <c r="N438" s="46"/>
      <c r="O438" s="46"/>
      <c r="P438" s="119"/>
    </row>
    <row r="439" spans="1:16" s="18" customFormat="1" ht="57" customHeight="1" x14ac:dyDescent="0.2">
      <c r="A439" s="735"/>
      <c r="B439" s="145" t="s">
        <v>4379</v>
      </c>
      <c r="C439" s="688"/>
      <c r="D439" s="260">
        <f>5680+2820</f>
        <v>8500</v>
      </c>
      <c r="E439" s="251" t="s">
        <v>4435</v>
      </c>
      <c r="F439" s="788"/>
      <c r="G439" s="145" t="s">
        <v>4436</v>
      </c>
      <c r="H439" s="257"/>
      <c r="I439" s="257" t="s">
        <v>1799</v>
      </c>
      <c r="J439" s="257" t="s">
        <v>1799</v>
      </c>
      <c r="K439" s="46"/>
      <c r="L439" s="46"/>
      <c r="M439" s="257"/>
      <c r="N439" s="257" t="s">
        <v>1799</v>
      </c>
      <c r="O439" s="46"/>
      <c r="P439" s="780" t="s">
        <v>4472</v>
      </c>
    </row>
    <row r="440" spans="1:16" s="18" customFormat="1" ht="57" customHeight="1" x14ac:dyDescent="0.2">
      <c r="A440" s="735"/>
      <c r="B440" s="145" t="s">
        <v>4379</v>
      </c>
      <c r="C440" s="688"/>
      <c r="D440" s="260">
        <v>34193.800000000003</v>
      </c>
      <c r="E440" s="251" t="s">
        <v>4437</v>
      </c>
      <c r="F440" s="788"/>
      <c r="G440" s="145" t="s">
        <v>4438</v>
      </c>
      <c r="H440" s="257"/>
      <c r="I440" s="257" t="s">
        <v>1799</v>
      </c>
      <c r="J440" s="257" t="s">
        <v>1799</v>
      </c>
      <c r="K440" s="46"/>
      <c r="L440" s="46"/>
      <c r="M440" s="257"/>
      <c r="N440" s="257" t="s">
        <v>1799</v>
      </c>
      <c r="O440" s="46"/>
      <c r="P440" s="781"/>
    </row>
    <row r="441" spans="1:16" s="18" customFormat="1" ht="57" customHeight="1" x14ac:dyDescent="0.2">
      <c r="A441" s="735"/>
      <c r="B441" s="145" t="s">
        <v>4381</v>
      </c>
      <c r="C441" s="688"/>
      <c r="D441" s="260">
        <f>4194.3+11428.1</f>
        <v>15622.400000000001</v>
      </c>
      <c r="E441" s="251" t="s">
        <v>4439</v>
      </c>
      <c r="F441" s="788"/>
      <c r="G441" s="145" t="s">
        <v>4440</v>
      </c>
      <c r="H441" s="257" t="s">
        <v>1799</v>
      </c>
      <c r="I441" s="46"/>
      <c r="J441" s="257" t="s">
        <v>1799</v>
      </c>
      <c r="K441" s="46"/>
      <c r="L441" s="46"/>
      <c r="M441" s="257" t="s">
        <v>1799</v>
      </c>
      <c r="N441" s="46"/>
      <c r="O441" s="46"/>
      <c r="P441" s="119"/>
    </row>
    <row r="442" spans="1:16" s="18" customFormat="1" ht="57" customHeight="1" x14ac:dyDescent="0.2">
      <c r="A442" s="735"/>
      <c r="B442" s="145" t="s">
        <v>4381</v>
      </c>
      <c r="C442" s="688"/>
      <c r="D442" s="260">
        <v>3875.5</v>
      </c>
      <c r="E442" s="251" t="s">
        <v>4441</v>
      </c>
      <c r="F442" s="788"/>
      <c r="G442" s="145" t="s">
        <v>4442</v>
      </c>
      <c r="H442" s="257" t="s">
        <v>1799</v>
      </c>
      <c r="I442" s="46"/>
      <c r="J442" s="257" t="s">
        <v>1799</v>
      </c>
      <c r="K442" s="46"/>
      <c r="L442" s="46"/>
      <c r="M442" s="257" t="s">
        <v>1799</v>
      </c>
      <c r="N442" s="46"/>
      <c r="O442" s="46"/>
      <c r="P442" s="119"/>
    </row>
    <row r="443" spans="1:16" s="18" customFormat="1" ht="57" customHeight="1" x14ac:dyDescent="0.2">
      <c r="A443" s="735" t="s">
        <v>3384</v>
      </c>
      <c r="B443" s="145" t="s">
        <v>6502</v>
      </c>
      <c r="C443" s="688" t="s">
        <v>4459</v>
      </c>
      <c r="D443" s="260">
        <v>6375</v>
      </c>
      <c r="E443" s="251" t="s">
        <v>4443</v>
      </c>
      <c r="F443" s="788">
        <v>41529</v>
      </c>
      <c r="G443" s="145" t="s">
        <v>4444</v>
      </c>
      <c r="H443" s="257" t="s">
        <v>1799</v>
      </c>
      <c r="I443" s="46"/>
      <c r="J443" s="257" t="s">
        <v>1799</v>
      </c>
      <c r="K443" s="46"/>
      <c r="L443" s="46"/>
      <c r="M443" s="257" t="s">
        <v>1799</v>
      </c>
      <c r="N443" s="46"/>
      <c r="O443" s="46"/>
      <c r="P443" s="119"/>
    </row>
    <row r="444" spans="1:16" s="18" customFormat="1" ht="57" customHeight="1" x14ac:dyDescent="0.2">
      <c r="A444" s="735"/>
      <c r="B444" s="145" t="s">
        <v>4382</v>
      </c>
      <c r="C444" s="688"/>
      <c r="D444" s="260">
        <v>72905.490000000005</v>
      </c>
      <c r="E444" s="251" t="s">
        <v>4445</v>
      </c>
      <c r="F444" s="788"/>
      <c r="G444" s="145" t="s">
        <v>4446</v>
      </c>
      <c r="H444" s="257" t="s">
        <v>1799</v>
      </c>
      <c r="I444" s="46"/>
      <c r="J444" s="257" t="s">
        <v>1799</v>
      </c>
      <c r="K444" s="46"/>
      <c r="L444" s="46"/>
      <c r="M444" s="257" t="s">
        <v>1799</v>
      </c>
      <c r="N444" s="46"/>
      <c r="O444" s="46"/>
      <c r="P444" s="119"/>
    </row>
    <row r="445" spans="1:16" s="18" customFormat="1" ht="57" customHeight="1" x14ac:dyDescent="0.2">
      <c r="A445" s="735" t="s">
        <v>3385</v>
      </c>
      <c r="B445" s="145" t="s">
        <v>4381</v>
      </c>
      <c r="C445" s="688" t="s">
        <v>5683</v>
      </c>
      <c r="D445" s="260">
        <v>30175</v>
      </c>
      <c r="E445" s="251" t="s">
        <v>4447</v>
      </c>
      <c r="F445" s="788">
        <v>41585</v>
      </c>
      <c r="G445" s="145" t="s">
        <v>4448</v>
      </c>
      <c r="H445" s="257" t="s">
        <v>1799</v>
      </c>
      <c r="I445" s="46"/>
      <c r="J445" s="257" t="s">
        <v>1799</v>
      </c>
      <c r="K445" s="46"/>
      <c r="L445" s="46"/>
      <c r="M445" s="257" t="s">
        <v>1799</v>
      </c>
      <c r="N445" s="46"/>
      <c r="O445" s="46"/>
      <c r="P445" s="119"/>
    </row>
    <row r="446" spans="1:16" s="18" customFormat="1" ht="57" customHeight="1" thickBot="1" x14ac:dyDescent="0.25">
      <c r="A446" s="736"/>
      <c r="B446" s="83" t="s">
        <v>4379</v>
      </c>
      <c r="C446" s="769"/>
      <c r="D446" s="261">
        <v>19715</v>
      </c>
      <c r="E446" s="252" t="s">
        <v>4449</v>
      </c>
      <c r="F446" s="789"/>
      <c r="G446" s="83" t="s">
        <v>4450</v>
      </c>
      <c r="H446" s="259" t="s">
        <v>1799</v>
      </c>
      <c r="I446" s="122"/>
      <c r="J446" s="259" t="s">
        <v>1799</v>
      </c>
      <c r="K446" s="122"/>
      <c r="L446" s="122"/>
      <c r="M446" s="259" t="s">
        <v>1799</v>
      </c>
      <c r="N446" s="122"/>
      <c r="O446" s="122"/>
      <c r="P446" s="123"/>
    </row>
    <row r="447" spans="1:16" s="142" customFormat="1" ht="16.5" thickTop="1" x14ac:dyDescent="0.2">
      <c r="A447" s="16"/>
      <c r="D447" s="187"/>
      <c r="E447" s="266"/>
      <c r="F447" s="16"/>
    </row>
    <row r="448" spans="1:16" s="146" customFormat="1" x14ac:dyDescent="0.2">
      <c r="A448" s="1"/>
      <c r="D448" s="6"/>
      <c r="E448" s="10"/>
      <c r="F448" s="1"/>
    </row>
    <row r="449" spans="1:6" s="146" customFormat="1" x14ac:dyDescent="0.2">
      <c r="A449" s="1"/>
      <c r="D449" s="6"/>
      <c r="E449" s="10"/>
      <c r="F449" s="1"/>
    </row>
    <row r="450" spans="1:6" s="146" customFormat="1" x14ac:dyDescent="0.2">
      <c r="A450" s="1"/>
      <c r="D450" s="6"/>
      <c r="E450" s="10"/>
      <c r="F450" s="1"/>
    </row>
    <row r="451" spans="1:6" s="146" customFormat="1" x14ac:dyDescent="0.2">
      <c r="A451" s="1"/>
      <c r="D451" s="6"/>
      <c r="E451" s="10"/>
      <c r="F451" s="1"/>
    </row>
    <row r="452" spans="1:6" s="146" customFormat="1" x14ac:dyDescent="0.2">
      <c r="A452" s="1"/>
      <c r="D452" s="6"/>
      <c r="E452" s="10"/>
      <c r="F452" s="1"/>
    </row>
    <row r="453" spans="1:6" s="146" customFormat="1" x14ac:dyDescent="0.2">
      <c r="A453" s="1"/>
      <c r="D453" s="6"/>
      <c r="E453" s="10"/>
      <c r="F453" s="1"/>
    </row>
    <row r="454" spans="1:6" s="146" customFormat="1" x14ac:dyDescent="0.2">
      <c r="A454" s="1"/>
      <c r="D454" s="6"/>
      <c r="E454" s="10"/>
      <c r="F454" s="1"/>
    </row>
    <row r="455" spans="1:6" s="146" customFormat="1" x14ac:dyDescent="0.2">
      <c r="A455" s="1"/>
      <c r="D455" s="6"/>
      <c r="E455" s="10"/>
      <c r="F455" s="1"/>
    </row>
    <row r="456" spans="1:6" s="146" customFormat="1" x14ac:dyDescent="0.2">
      <c r="A456" s="1"/>
      <c r="D456" s="6"/>
      <c r="E456" s="10"/>
      <c r="F456" s="1"/>
    </row>
    <row r="457" spans="1:6" s="146" customFormat="1" x14ac:dyDescent="0.2">
      <c r="A457" s="1"/>
      <c r="D457" s="6"/>
      <c r="E457" s="10"/>
      <c r="F457" s="1"/>
    </row>
    <row r="458" spans="1:6" s="146" customFormat="1" x14ac:dyDescent="0.2">
      <c r="A458" s="1"/>
      <c r="D458" s="6"/>
      <c r="E458" s="10"/>
      <c r="F458" s="1"/>
    </row>
    <row r="459" spans="1:6" s="146" customFormat="1" x14ac:dyDescent="0.2">
      <c r="A459" s="1"/>
      <c r="D459" s="6"/>
      <c r="E459" s="10"/>
      <c r="F459" s="1"/>
    </row>
    <row r="460" spans="1:6" s="146" customFormat="1" x14ac:dyDescent="0.2">
      <c r="A460" s="1"/>
      <c r="D460" s="6"/>
      <c r="E460" s="10"/>
      <c r="F460" s="1"/>
    </row>
    <row r="461" spans="1:6" s="146" customFormat="1" x14ac:dyDescent="0.2">
      <c r="A461" s="1"/>
      <c r="D461" s="6"/>
      <c r="E461" s="10"/>
      <c r="F461" s="1"/>
    </row>
    <row r="462" spans="1:6" s="146" customFormat="1" x14ac:dyDescent="0.2">
      <c r="A462" s="1"/>
      <c r="D462" s="6"/>
      <c r="E462" s="10"/>
      <c r="F462" s="1"/>
    </row>
    <row r="463" spans="1:6" s="146" customFormat="1" x14ac:dyDescent="0.2">
      <c r="A463" s="1"/>
      <c r="D463" s="6"/>
      <c r="E463" s="10"/>
      <c r="F463" s="1"/>
    </row>
    <row r="464" spans="1:6" s="146" customFormat="1" x14ac:dyDescent="0.2">
      <c r="A464" s="1"/>
      <c r="D464" s="6"/>
      <c r="E464" s="10"/>
      <c r="F464" s="1"/>
    </row>
    <row r="465" spans="1:6" s="146" customFormat="1" x14ac:dyDescent="0.2">
      <c r="A465" s="1"/>
      <c r="D465" s="6"/>
      <c r="E465" s="10"/>
      <c r="F465" s="1"/>
    </row>
    <row r="466" spans="1:6" s="146" customFormat="1" x14ac:dyDescent="0.2">
      <c r="A466" s="1"/>
      <c r="D466" s="6"/>
      <c r="E466" s="10"/>
      <c r="F466" s="1"/>
    </row>
    <row r="467" spans="1:6" s="146" customFormat="1" x14ac:dyDescent="0.2">
      <c r="A467" s="1"/>
      <c r="D467" s="6"/>
      <c r="E467" s="10"/>
      <c r="F467" s="1"/>
    </row>
    <row r="468" spans="1:6" s="146" customFormat="1" x14ac:dyDescent="0.2">
      <c r="A468" s="1"/>
      <c r="D468" s="6"/>
      <c r="E468" s="10"/>
      <c r="F468" s="1"/>
    </row>
    <row r="469" spans="1:6" s="146" customFormat="1" x14ac:dyDescent="0.2">
      <c r="A469" s="1"/>
      <c r="D469" s="6"/>
      <c r="E469" s="10"/>
      <c r="F469" s="1"/>
    </row>
    <row r="470" spans="1:6" s="146" customFormat="1" x14ac:dyDescent="0.2">
      <c r="A470" s="1"/>
      <c r="D470" s="6"/>
      <c r="E470" s="10"/>
      <c r="F470" s="1"/>
    </row>
    <row r="471" spans="1:6" s="146" customFormat="1" x14ac:dyDescent="0.2">
      <c r="A471" s="1"/>
      <c r="D471" s="6"/>
      <c r="E471" s="10"/>
      <c r="F471" s="1"/>
    </row>
    <row r="472" spans="1:6" s="146" customFormat="1" x14ac:dyDescent="0.2">
      <c r="A472" s="1"/>
      <c r="D472" s="6"/>
      <c r="E472" s="10"/>
      <c r="F472" s="1"/>
    </row>
    <row r="473" spans="1:6" s="146" customFormat="1" x14ac:dyDescent="0.2">
      <c r="A473" s="1"/>
      <c r="D473" s="6"/>
      <c r="E473" s="10"/>
      <c r="F473" s="1"/>
    </row>
    <row r="474" spans="1:6" s="146" customFormat="1" x14ac:dyDescent="0.2">
      <c r="A474" s="1"/>
      <c r="D474" s="6"/>
      <c r="E474" s="10"/>
      <c r="F474" s="1"/>
    </row>
    <row r="475" spans="1:6" s="146" customFormat="1" x14ac:dyDescent="0.2">
      <c r="A475" s="1"/>
      <c r="D475" s="6"/>
      <c r="E475" s="10"/>
      <c r="F475" s="1"/>
    </row>
    <row r="476" spans="1:6" s="146" customFormat="1" x14ac:dyDescent="0.2">
      <c r="A476" s="1"/>
      <c r="D476" s="6"/>
      <c r="E476" s="10"/>
      <c r="F476" s="1"/>
    </row>
    <row r="477" spans="1:6" s="146" customFormat="1" x14ac:dyDescent="0.2">
      <c r="A477" s="1"/>
      <c r="D477" s="6"/>
      <c r="E477" s="10"/>
      <c r="F477" s="1"/>
    </row>
    <row r="478" spans="1:6" s="146"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mergeCells count="273">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 ref="C81:C82"/>
    <mergeCell ref="C83:C86"/>
    <mergeCell ref="C90:C91"/>
    <mergeCell ref="C93:C95"/>
    <mergeCell ref="C49:C50"/>
    <mergeCell ref="C52:C53"/>
    <mergeCell ref="C56:C57"/>
    <mergeCell ref="C58:C63"/>
    <mergeCell ref="C66:C68"/>
    <mergeCell ref="C70:C71"/>
    <mergeCell ref="C28:C29"/>
    <mergeCell ref="C30:C31"/>
    <mergeCell ref="C32:C33"/>
    <mergeCell ref="C36:C37"/>
    <mergeCell ref="C39:C42"/>
    <mergeCell ref="C43:C44"/>
    <mergeCell ref="G39:G42"/>
    <mergeCell ref="C75:C77"/>
    <mergeCell ref="C78:C80"/>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365:A366"/>
    <mergeCell ref="A371:A373"/>
    <mergeCell ref="C371:C373"/>
    <mergeCell ref="F368:F369"/>
    <mergeCell ref="F371:F373"/>
    <mergeCell ref="B368:B369"/>
    <mergeCell ref="C368:C369"/>
    <mergeCell ref="F365:F366"/>
    <mergeCell ref="A363:A364"/>
    <mergeCell ref="F363:F364"/>
    <mergeCell ref="D363:D364"/>
    <mergeCell ref="E363:E364"/>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A101:A108"/>
    <mergeCell ref="A90:A91"/>
    <mergeCell ref="A70:A71"/>
    <mergeCell ref="A93:A95"/>
    <mergeCell ref="A96:A99"/>
    <mergeCell ref="A83:A86"/>
    <mergeCell ref="A141:A142"/>
    <mergeCell ref="A110:A111"/>
    <mergeCell ref="A143:A145"/>
    <mergeCell ref="F101:F108"/>
    <mergeCell ref="F66:F68"/>
    <mergeCell ref="F81:F82"/>
    <mergeCell ref="F90:F91"/>
    <mergeCell ref="F83:F86"/>
    <mergeCell ref="F78:F80"/>
    <mergeCell ref="F93:F95"/>
    <mergeCell ref="G70:G71"/>
    <mergeCell ref="G66:G68"/>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s>
  <phoneticPr fontId="4" type="noConversion"/>
  <hyperlinks>
    <hyperlink ref="E359" r:id="rId1" display="\\Elizabethpc\2013\generalidades2013w\ORDENES DE BIENES Y SERVCIOS\6961 VIDRIO INDUSTRIAL.pdf"/>
    <hyperlink ref="E358" r:id="rId2" display="\\Elizabethpc\2013\generalidades2013w\ORDENES DE BIENES Y SERVCIOS\6959 DUTRIZ HERMANOS.pdf"/>
    <hyperlink ref="E357" r:id="rId3" display="\\Elizabethpc\2013\generalidades2013w\ORDENES DE BIENES Y SERVCIOS\6958 COLATINO.pdf"/>
    <hyperlink ref="E356" r:id="rId4" display="\\Elizabethpc\2013\generalidades2013w\ORDENES DE BIENES Y SERVCIOS\6954 ROBERTO JOSE FROY.pdf"/>
    <hyperlink ref="E355" r:id="rId5" display="\\Elizabethpc\2013\generalidades2013w\ORDENES DE BIENES Y SERVCIOS\6953 DATA &amp; GRAPHICS, S.A. DE C.V..pdf"/>
    <hyperlink ref="E354" r:id="rId6" display="\\Elizabethpc\2013\generalidades2013w\ORDENES DE BIENES Y SERVCIOS\6946 EDITORIAL ALTAMIRANO.pdf"/>
    <hyperlink ref="E353" r:id="rId7" display="\\Elizabethpc\2013\generalidades2013w\ORDENES DE BIENES Y SERVCIOS\6945 COLATINO.pdf"/>
    <hyperlink ref="E352" r:id="rId8" display="\\Elizabethpc\2013\generalidades2013w\ORDENES DE BIENES Y SERVCIOS\6943 JUAN CARLOS CASTRO LANDAVERDE.pdf"/>
    <hyperlink ref="E351" r:id="rId9" display="\\Elizabethpc\2013\generalidades2013w\ORDENES DE BIENES Y SERVCIOS\6952 JUAN CARLOS MENJIVAR DIAZ.pdf"/>
    <hyperlink ref="E350" r:id="rId10" display="\\Elizabethpc\2013\generalidades2013w\ORDENES DE BIENES Y SERVCIOS\6951 CIRCULO MILITAR..pdf"/>
    <hyperlink ref="E349" r:id="rId11" display="\\Elizabethpc\2013\generalidades2013w\ORDENES DE BIENES Y SERVCIOS\6947 CCAP, S.A. DE C.V..pdf"/>
    <hyperlink ref="E348" r:id="rId12" display="\\Elizabethpc\2013\generalidades2013w\ORDENES DE BIENES Y SERVCIOS\6957 SISECOR, SA DE CV.pdf"/>
    <hyperlink ref="E347" r:id="rId13" display="\\Elizabethpc\2013\generalidades2013w\ORDENES DE BIENES Y SERVCIOS\6942 MJ REMODELACIONES, S.A. DE C.V..pdf"/>
    <hyperlink ref="E346" r:id="rId14" display="\\Elizabethpc\2013\generalidades2013w\ORDENES DE BIENES Y SERVCIOS\6948 MJ REMODELACIONES.pdf"/>
    <hyperlink ref="E345" r:id="rId15" display="\\Elizabethpc\2013\generalidades2013w\ORDENES DE BIENES Y SERVCIOS\6941 DELIBANQUETES, S.A. DE C.V..pdf"/>
    <hyperlink ref="E344" r:id="rId16" display="\\Elizabethpc\2013\generalidades2013w\ORDENES DE BIENES Y SERVCIOS\6949 GRISELDA GUADALUPE.pdf"/>
    <hyperlink ref="E343" r:id="rId17" display="\\Elizabethpc\2013\generalidades2013wORDENES DE BIENES Y SERVCIOS\6956 FONDO DE ACTIV. ESPEC. M.O.P.pdf"/>
    <hyperlink ref="E342" r:id="rId18" display="\\Elizabethpc\2013\generalidades2013wORDENES DE BIENES Y SERVCIOS\6955 APROSSI.pdf"/>
    <hyperlink ref="E341" r:id="rId19" display="\\Elizabethpc\2013\generalidades2013w\ORDENES DE BIENES Y SERVCIOS\6933 COLATINO DE R.L.pdf"/>
    <hyperlink ref="E340" r:id="rId20" display="\\Elizabethpc\2013\generalidades2013w\ORDENES DE BIENES Y SERVCIOS\6932 DUTRIZ HERMANOS, S.A. DE C.V..pdf"/>
    <hyperlink ref="E339" r:id="rId21" display="\\Elizabethpc\2013\generalidades2013w\ORDENES DE BIENES Y SERVCIOS\6924 DUTRIZ HERMANOS, S.A. DE C.V..pdf"/>
    <hyperlink ref="E338" r:id="rId22" display="\\Elizabethpc\2013\generalidades2013w\ORDENES DE BIENES Y SERVCIOS\6940 MEGA FUTURO, S.A. DE C.V,.pdf"/>
    <hyperlink ref="E337" r:id="rId23" display="\\Elizabethpc\2013\generalidades2013w\ORDENES DE BIENES Y SERVCIOS\6939 OPERADORA DEL SUR, S.A. DE C.V..pdf"/>
    <hyperlink ref="E336" r:id="rId24" display="\\Elizabethpc\2013\generalidades2013w\ORDENES DE BIENES Y SERVCIOS\6937 - 6938 ALMACENES VIDRI, S.A. DE C.V..pdf"/>
    <hyperlink ref="E335" r:id="rId25" display="\\Elizabethpc\2013\generalidades2013w\ORDENES DE BIENES Y SERVCIOS\6936 GRISELDA GUADALUPE SIMON HERNANDEZ.pdf"/>
    <hyperlink ref="E334" r:id="rId26" display="\\Elizabethpc\2013\generalidades2013w\ORDENES DE BIENES Y SERVCIOS\6923 VAPPOR, S.A. DE C.V..pdf"/>
    <hyperlink ref="E333" r:id="rId27" display="\\Elizabethpc\2013\generalidades2013w\ORDENES DE BIENES Y SERVCIOS\6911 EDITORIAL ALTAMIRANO MADRIZ.pdf"/>
    <hyperlink ref="E332" r:id="rId28" display="\\Elizabethpc\2013\generalidades2013w\ORDENES DE BIENES Y SERVCIOS\6910 COLATINO.pdf"/>
    <hyperlink ref="E331" r:id="rId29" display="\\Elizabethpc\2013\generalidades2013w\ORDENES DE BIENES Y SERVCIOS\6930 EQUITEC, S.A. DE C.V..pdf"/>
    <hyperlink ref="E330" r:id="rId30" display="\\Elizabethpc\2013\generalidades2013w\ORDENES DE BIENES Y SERVCIOS\6931 MEDIIMPLANTES EL SALVADOR, S.A. DE C.V..pdf"/>
    <hyperlink ref="E329" r:id="rId31" display="\\Elizabethpc\2013\generalidades2013w\ORDENES DE BIENES Y SERVCIOS\6901 S &amp;S CONSULTORES EN DESARROLLO NEW.pdf"/>
    <hyperlink ref="E328" r:id="rId32" display="\\Elizabethpc\2013\generalidades2013w\ORDENES DE BIENES Y SERVCIOS\6929 ALBERTINA LUZ VELASCO.pdf"/>
    <hyperlink ref="E327" r:id="rId33" display="\\Elizabethpc\2013\generalidades2013w\ORDENES DE BIENES Y SERVCIOS\6925 OXGASA.pdf"/>
    <hyperlink ref="E326" r:id="rId34" display="\\Elizabethpc\2013\generalidades2013w\ORDENES DE BIENES Y SERVCIOS\6928 GENERAL SAFETY.pdf"/>
    <hyperlink ref="E325" r:id="rId35" display="\\Elizabethpc\2013\generalidades2013w\ORDENES DE BIENES Y SERVCIOS\6926 CASCO DE EL SALVADOR.pdf"/>
    <hyperlink ref="E324" r:id="rId36" display="\\Elizabethpc\2013\generalidades2013w\ORDENES DE BIENES Y SERVCIOS\6926 CASCO DE EL SALVADOR.pdf"/>
    <hyperlink ref="E323" r:id="rId37" display="\\Elizabethpc\2013\generalidades2013w\ORDENES DE BIENES Y SERVCIOS\6921 CALCULADORAS Y TECLADOS, S.A .DE C.V..pdf"/>
    <hyperlink ref="E322" r:id="rId38" display="\\Elizabethpc\2013\generalidades2013w\ORDENES DE BIENES Y SERVCIOS\6920 MULTILINE, S.A. DE C.V..pdf"/>
    <hyperlink ref="E321" r:id="rId39" display="\\Elizabethpc\2013\generalidades2013w\ORDENES DE BIENES Y SERVCIOS\6919 D´OFFICE, S.A. DE C.V..pdf"/>
    <hyperlink ref="E320" r:id="rId40" display="\\Elizabethpc\2013\generalidades2013w\ORDENES DE BIENES Y SERVCIOS\6918 CLAUDIA MIRNA POSADA.pdf"/>
    <hyperlink ref="E319" r:id="rId41" display="\\Elizabethpc\2013\generalidades2013w\ORDENES DE BIENES Y SERVCIOS\6912 ROBERTO ARTURO RODRIGUEZ.pdf"/>
    <hyperlink ref="E318" r:id="rId42" display="\\Elizabethpc\2013\generalidades2013w\ORDENES DE BIENES Y SERVCIOS\6902 JUAN JOSE MEJIA MENDOZA.pdf"/>
    <hyperlink ref="E317" r:id="rId43" display="\\Elizabethpc\2013\generalidades2013w\ORDENES DE BIENES Y SERVCIOS\6904 FORMULARIOS STANDARD.pdf"/>
    <hyperlink ref="E316" r:id="rId44" display="\\Elizabethpc\2013\generalidades2013w\ORDENES DE BIENES Y SERVCIOS\6913 MJ REMODELACIONES, S.A. DE C.V..pdf"/>
    <hyperlink ref="E315" r:id="rId45" display="\\Elizabethpc\2013\generalidades2013w\CONTRATOS 2013\CONTRATO DE SUMINISTRO N° 70-2013 MARIO GUEVARA.pdf"/>
    <hyperlink ref="E314" r:id="rId46" display="\\Elizabethpc\2013\generalidades2013w\ORDENES DE BIENES Y SERVCIOS\6898 JOSE GIL MAJANO.pdf"/>
    <hyperlink ref="E313" r:id="rId47" display="\\Elizabethpc\2013\generalidades2013w\ORDENES DE BIENES Y SERVCIOS\6890 COLATINO DE R.L..PDF"/>
    <hyperlink ref="E312" r:id="rId48" display="\\Elizabethpc\2013\generalidades2013w\ORDENES DE BIENES Y SERVCIOS\6889 DUTRIZ HERMANOS.PDF"/>
    <hyperlink ref="E311" r:id="rId49" display="\\Elizabethpc\2013\generalidades2013w\ORDENES DE BIENES Y SERVCIOS\6899 JARET NAUN MORAN SORTO.pdf"/>
    <hyperlink ref="E310" r:id="rId50" display="\\Elizabethpc\2013\generalidades2013w\ORDENES DE BIENES Y SERVCIOS\6917 TALLER DIDEA, S.A. DE C.V..pdf"/>
    <hyperlink ref="E309" r:id="rId51" display="\\Elizabethpc\2013\generalidades2013w\ORDENES DE BIENES Y SERVCIOS\6892 GLOBAL MOTORS, S.A. DE C.V..PDF"/>
    <hyperlink ref="E308" r:id="rId52" display="\\Elizabethpc\2013\generalidades2013w\ORDENES DE BIENES Y SERVCIOS\6916 COMERCIALIZADORA INTERAMERICANA.pdf"/>
    <hyperlink ref="E307" r:id="rId53" display="\\Elizabethpc\2013\generalidades2013w\ORDENES DE BIENES Y SERVCIOS\6891JOSE ROBERTO ORTIZ.PDF"/>
    <hyperlink ref="E306" r:id="rId54" display="\\Elizabethpc\2013\generalidades2013w\ORDENES DE BIENES Y SERVCIOS\6915 ACTIVE SYSTEMS SERVICES.pdf"/>
    <hyperlink ref="E305" r:id="rId55" display="\\Elizabethpc\2013\generalidades2013w\ORDENES DE BIENES Y SERVCIOS\6914 DATA &amp; GRAPHICS.pdf"/>
    <hyperlink ref="E304" r:id="rId56" display="\\Elizabethpc\2013\generalidades2013w\CONTRATOS 2013\CONTRATO DE SUMINISTRO N° 76-2013 RAF.pdf"/>
    <hyperlink ref="E303" r:id="rId57" display="\\Elizabethpc\2013\generalidades2013w\CONTRATOS 2013\CONTRATO DE SUMINISTRO N° 74-2013 DATA &amp; GRAPHIS.pdf"/>
    <hyperlink ref="E302" r:id="rId58" display="\\Elizabethpc\2013\generalidades2013w\CONTRATOS 2013\CONTRATO DE SUMINISTRO N° 75-2013 SEGACORP.pdf"/>
    <hyperlink ref="E301" r:id="rId59" display="\\Elizabethpc\2013\generalidades2013w\ORDENES DE BIENES Y SERVCIOS\6944 FRANCISCO REYES ROMERO.pdf"/>
    <hyperlink ref="E300" r:id="rId60" display="\\Elizabethpc\2013\generalidades2013w\ORDENES DE BIENES Y SERVCIOS\6900 COMUNICACIONES IBW EL SALVADOR.pdf"/>
    <hyperlink ref="E298" r:id="rId61" display="\\Elizabethpc\2013\generalidades2013w\ORDENES DE BIENES Y SERVCIOS\6909 VIDRIO INDUSTRIAL, S.A. DE C.V..pdf"/>
    <hyperlink ref="E297" r:id="rId62" display="\\Elizabethpc\2013\generalidades2013w\CONTRATOS 2013\CONTRATO DE SUMINISTRO N° 69-2013 GUMARSAL, S.A. DE C.V..pdf"/>
    <hyperlink ref="E296" r:id="rId63" display="\\Elizabethpc\2013\generalidades2013w\CONTRATOS 2013\CONTRATO DE SUMINISTRO N° 68-2013 FELIX RIVAS.pdf"/>
    <hyperlink ref="E295" r:id="rId64" display="\\Elizabethpc\2013\generalidades2013w\ORDENES DE BIENES Y SERVCIOS\6897 SAVAL, S.A. DE C.V..pdf"/>
    <hyperlink ref="E294" r:id="rId65" display="\\Elizabethpc\2013\generalidades2013w\ORDENES DE BIENES Y SERVCIOS\6896 LIBRERIA Y PAPELERIA EL NUEVO SIGLO.pdf"/>
    <hyperlink ref="E293" r:id="rId66" display="\\Elizabethpc\2013\generalidades2013w\ORDENES DE BIENES Y SERVCIOS\6895 NOE ALBERTO GUILLEN.pdf"/>
    <hyperlink ref="E292" r:id="rId67" display="\\Elizabethpc\2013\generalidades2013w\ORDENES DE BIENES Y SERVCIOS\6894 CALCULADORAS Y TECLADOS.pdf"/>
    <hyperlink ref="E291" r:id="rId68" display="\\Elizabethpc\2013\generalidades2013w\ORDENES DE BIENES Y SERVCIOS\6865 DUTRIZ HERMANOS.PDF"/>
    <hyperlink ref="E290" r:id="rId69" display="\\Elizabethpc\2013\generalidades2013w\ORDENES DE BIENES Y SERVCIOS\6866 JOSE EDGARDO HERNANDEZ PINEDA.PDF"/>
    <hyperlink ref="E289" r:id="rId70" display="\\Elizabethpc\2013\generalidades2013w\ORDENES DE BIENES Y SERVCIOS\6867 LIBRERIA Y PAPELERIA EL NUEVO SIGLO.PDF"/>
    <hyperlink ref="E288" r:id="rId71" display="\\Elizabethpc\2013\generalidades2013w\ORDENES DE BIENES Y SERVCIOS\6882 JOSE EDGARDO HERNANDEZ PINEDA.PDF"/>
    <hyperlink ref="E287" r:id="rId72" display="\\Elizabethpc\2013\generalidades2013w\ORDENES DE BIENES Y SERVCIOS\6881 MAGNO ALDEMAR GONZALEZ.PDF"/>
    <hyperlink ref="E286" r:id="rId73" display="\\Elizabethpc\2013\generalidades2013w\ORDENES DE BIENES Y SERVCIOS\6880 JOSE EDGARDO HERNANDEZ.PDF"/>
    <hyperlink ref="E285" r:id="rId74" display="\\Elizabethpc\2013\generalidades2013w\ORDENES DE BIENES Y SERVCIOS\6879 COMERCIALIZADORA BF INTERNACIONAL, S.A. DEV..PDF"/>
    <hyperlink ref="E284" r:id="rId75" display="\\Elizabethpc\2013\generalidades2013w\ORDENES DE BIENES Y SERVCIOS\6871 RICOH EL SALVADOR.PDF"/>
    <hyperlink ref="E283" r:id="rId76" display="\\Elizabethpc\2013\generalidades2013w\ORDENES DE BIENES Y SERVCIOS\6869 DPG, S.A. DE C.V..PDF"/>
    <hyperlink ref="E282" r:id="rId77" display="\\Elizabethpc\2013\generalidades2013w\ORDENES DE BIENES Y SERVCIOS\6872 PBS EL SALVADOR.PDF"/>
    <hyperlink ref="E281" r:id="rId78" display="\\Elizabethpc\2013\generalidades2013w\ORDENES DE BIENES Y SERVCIOS\6870 DATA &amp; GRAPHIC.PDF"/>
    <hyperlink ref="E280" r:id="rId79" display="\\Elizabethpc\2013\generalidades2013w\ORDENES DE BIENES Y SERVCIOS\6868 IMPRESOS MULTIPLES.PDF"/>
    <hyperlink ref="E279" r:id="rId80" display="\\Elizabethpc\2013\generalidades2013w\ORDENES DE BIENES Y SERVCIOS\6885 LIDIA MARTINEZ.PDF"/>
    <hyperlink ref="E278" r:id="rId81" display="\\Elizabethpc\2013\generalidades2013w\ORDENES DE BIENES Y SERVCIOS\6888 COMERCIALIZADORA BF INTERNACIONAL.PDF"/>
    <hyperlink ref="E277" r:id="rId82" display="\\Elizabethpc\2013\generalidades2013w\ORDENES DE BIENES Y SERVCIOS\6886 OXIGENO Y GASES.PDF"/>
    <hyperlink ref="E276" r:id="rId83" display="\\Elizabethpc\2013\generalidades2013w\ORDENES DE BIENES Y SERVCIOS\6887 ELECTROLAB MEDIC, S.A. DE C.V.PDF"/>
    <hyperlink ref="E275" r:id="rId84" display="\\Elizabethpc\2013\generalidades2013w\CONTRATOS 2013\CONTRATO DE SUMINISTRO N° 67-2013 FARMACIA SAN NICOLAS.PDF"/>
    <hyperlink ref="E274" r:id="rId85" display="\\Elizabethpc\2013\generalidades2013w\ORDENES DE BIENES Y SERVCIOS\6862 ALMACENES VIDRI, S.A. DE C.V..PDF"/>
    <hyperlink ref="E273" r:id="rId86" display="\\Elizabethpc\2013\generalidades2013w\ORDENES DE BIENES Y SERVCIOS\6883- 6884 INFRA DE EL SALVADOR1.pdf"/>
    <hyperlink ref="E272" r:id="rId87" display="\\Elizabethpc\2013\generalidades2013w\ORDENES DE BIENES Y SERVCIOS\6905 SERVICIOS TECNICOS MEDICOS.pdf"/>
    <hyperlink ref="E271" r:id="rId88" display="\\Elizabethpc\2013\generalidades2013w\ORDENES DE BIENES Y SERVCIOS\6907 OXIGENO Y GASES.pdf"/>
    <hyperlink ref="E270" r:id="rId89" display="\\Elizabethpc\2013\generalidades2013w\ORDENES DE BIENES Y SERVCIOS\6908 ELECTROLAB MEDIC.pdf"/>
    <hyperlink ref="E269" r:id="rId90" display="\\Elizabethpc\2013\generalidades2013w\ORDENES DE BIENES Y SERVCIOS\6906 LIDIA MARTINEZ DE MARROQUIN.pdf"/>
    <hyperlink ref="E268" r:id="rId91" display="\\Elizabethpc\2013\generalidades2013w\ORDENES DE BIENES Y SERVCIOS\6864 MARIO GUEVARA.PDF"/>
    <hyperlink ref="E267" r:id="rId92" display="\\Elizabethpc\2013\generalidades2013w\ORDENES DE BIENES Y SERVCIOS\6863 CARLOS ERNESTO ELIAS.PDF"/>
    <hyperlink ref="E266" r:id="rId93" display="\\Elizabethpc\2013\generalidades2013w\ORDENES DE BIENES Y SERVCIOS\6857 DUTRIZ HERMANOS, S.A. DE C.V..PDF"/>
    <hyperlink ref="E265" r:id="rId94" display="\\Elizabethpc\2013\generalidades2013w\ORDENES DE BIENES Y SERVCIOS\6856 LUIS EDUARDO VAQUERO ANDRADE.pdf"/>
    <hyperlink ref="E264" r:id="rId95" display="\\Elizabethpc\2013\generalidades2013w\ORDENES DE BIENES Y SERVCIOS\6849 FREUND DE EL SALVADOR.pdf"/>
    <hyperlink ref="E263" r:id="rId96" display="\\Elizabethpc\2013\generalidades2013w\ORDENES DE BIENES Y SERVCIOS\6852 MARIO EUGENIO GUEVARA.PDF"/>
    <hyperlink ref="E262" r:id="rId97" display="\\Elizabethpc\2013\generalidades2013w\ORDENES DE BIENES Y SERVCIOS\6854 JOAQUIN ANTONIO FUENTES.PDF"/>
    <hyperlink ref="E261" r:id="rId98" display="\\Elizabethpc\2013\generalidades2013w\ORDENES DE BIENES Y SERVCIOS\6853 WINZER, CORPORACION.PDF"/>
    <hyperlink ref="E260" r:id="rId99" display="\\Elizabethpc\2013\generalidades2013w\ORDENES DE BIENES Y SERVCIOS\6855 FELIX ADAN RIVAS UMAÑA.PDF"/>
    <hyperlink ref="E259" r:id="rId100" display="\\Elizabethpc\2013\generalidades2013w\CONTRATOS 2013\CONTRATO DE SUMINISTRO N° 66-2013 JOSE MONTEROSA.PDF"/>
    <hyperlink ref="E258" r:id="rId101" display="\\Elizabethpc\2013\generalidades2013w\CONTRATOS 2013\CONTRATO DE SUMINISTRO N° 65-2013 CARLOS ELÍAS.PDF"/>
    <hyperlink ref="E257" r:id="rId102" display="\\Elizabethpc\2013\generalidades2013w\ORDENES DE BIENES Y SERVCIOS\6842 MARIO EUGENIO GUEVARA MARTINEZ.pdf"/>
    <hyperlink ref="E256" r:id="rId103" display="\\Elizabethpc\2013\generalidades2013w\ORDENES DE BIENES Y SERVCIOS\6832 EDITORA EL MUNDO.PDF"/>
    <hyperlink ref="E255" r:id="rId104" display="\\Elizabethpc\2013\generalidades2013w\ORDENES DE BIENES Y SERVCIOS\6848 JEREMIAS DE JESUS ARTIGA.PDF"/>
    <hyperlink ref="E254" r:id="rId105" display="\\Elizabethpc\2013\generalidades2013w\ORDENES DE BIENES Y SERVCIOS\6844 DÓFFICE, S.A. DE C.V..PDF"/>
    <hyperlink ref="E253" r:id="rId106" display="\\Elizabethpc\2013\generalidades2013w\ORDENES DE BIENES Y SERVCIOS\6845 INTERVISION.PDF"/>
    <hyperlink ref="E252" r:id="rId107" display="\\Elizabethpc\2013\generalidades2013w\ORDENES DE BIENES Y SERVCIOS\6843 CONSTRUMARKET.PDF"/>
    <hyperlink ref="E251" r:id="rId108" display="\\Elizabethpc\2013\generalidades2013w\ORDENES DE BIENES Y SERVCIOS\6841 OPERADORA DEL SUR,.PDF"/>
    <hyperlink ref="E250" r:id="rId109" display="\\Elizabethpc\2013\generalidades2013w\ORDENES DE BIENES Y SERVCIOS\6846 CLUADIA MIRNA POSADA.PDF"/>
    <hyperlink ref="E249" r:id="rId110" display="\\Elizabethpc\2013\generalidades2013w\ORDENES DE BIENES Y SERVCIOS\6829 DUTRIZ HERMANOS.PDF"/>
    <hyperlink ref="E248" r:id="rId111" display="\\Elizabethpc\2013\generalidades2013w\ORDENES DE BIENES Y SERVCIOS\6850 MAR Y ASOCIADOS.PDF"/>
    <hyperlink ref="E247" r:id="rId112" display="\\Elizabethpc\2013\generalidades2013w\ORDENES DE BIENES Y SERVCIOS\6839 TELECOMODA.pdf"/>
    <hyperlink ref="E246" r:id="rId113" display="\\Elizabethpc\2013\generalidades2013w\ORDENES DE BIENES Y SERVCIOS\6825 EDITORIAL ALTAMIRANO MADRIZ, S.A. DE C.V..PDF"/>
    <hyperlink ref="E245" r:id="rId114" display="\\Elizabethpc\2013\generalidades2013w\ORDENES DE BIENES Y SERVCIOS\6824 DUTRIZ HERMANOS, S.A. DE C.V..PDF"/>
    <hyperlink ref="E244" r:id="rId115" display="\\Elizabethpc\2013\generalidades2013w\ORDENES DE BIENES Y SERVCIOS\6840 ELECTROLAB MEDIC.PDF"/>
    <hyperlink ref="E243" r:id="rId116" display="\\Elizabethpc\2013\generalidades2013w\ORDENES DE BIENES Y SERVCIOS\6838 INNOVACIONES MEDICAS, S.A. DE C.V..PDF"/>
    <hyperlink ref="E242" r:id="rId117" display="\\Elizabethpc\2013\generalidades2013w\ORDENES DE BIENES Y SERVCIOS\6836 MARIO EUGENIO GUEVARA MARTINEZ.PDF"/>
    <hyperlink ref="E241" r:id="rId118" display="\\Elizabethpc\2013\generalidades2013w\ORDENES DE BIENES Y SERVCIOS\6823 HOTELES, S.A. DE C.V..pdf"/>
    <hyperlink ref="E240" r:id="rId119" display="\\Elizabethpc\2013\generalidades2013w\ORDENES DE BIENES Y SERVCIOS\6828 VIDUC, S.A. DE C.V..PDF"/>
    <hyperlink ref="E239" r:id="rId120" display="\\Elizabethpc\2013\generalidades2013w\ORDENES DE BIENES Y SERVCIOS\6833 RAF, S.A. DE C.V..PDF"/>
    <hyperlink ref="E238" r:id="rId121" display="\\Elizabethpc\2013\generalidades2013w\ORDENES DE BIENES Y SERVCIOS\6827 JORGE ANTONIO ABARCA CORADO.pdf"/>
    <hyperlink ref="E237" r:id="rId122" display="\\Elizabethpc\2013\generalidades2013w\ORDENES DE BIENES Y SERVCIOS\6819 PROPOL.PDF"/>
    <hyperlink ref="E236" r:id="rId123" display="\\Elizabethpc\2013\generalidades2013w\ORDENES DE BIENES Y SERVCIOS\6826 ELECTROLAB MEDIC.PDF"/>
    <hyperlink ref="E235" r:id="rId124" display="\\Elizabethpc\2013\generalidades2013w\ORDENES DE BIENES Y SERVCIOS\6837 ROSA MARIA MANCIA DE REYES.PDF"/>
    <hyperlink ref="E234" r:id="rId125" display="\\Elizabethpc\2013\generalidades2013w\ORDENES DE BIENES Y SERVCIOS\6804 EDITORIAL EL MUNDO, S.A..PDF"/>
    <hyperlink ref="E233" r:id="rId126" display="\\Elizabethpc\2013\generalidades2013w\CONTRATOS 2013\CONTRATO DE SERVICIO N° 62-2013 CASA DEL ACCESORIO.PDF"/>
    <hyperlink ref="E232" r:id="rId127" display="\\Elizabethpc\2013\generalidades2013w\ORDENES DE BIENES Y SERVCIOS\6834 SERVICES AND REPRESENTATIONS, S.A. DE C.V..pdf"/>
    <hyperlink ref="E231" r:id="rId128" display="\\Elizabethpc\2013\generalidades2013w\ORDENES DE BIENES Y SERVCIOS\6805 FORMAS ARTES Y SERVICIOS, S.A. DE C.V..PDF"/>
    <hyperlink ref="E230" r:id="rId129" display="\\Elizabethpc\2013\generalidades2013w\ORDENES DE BIENES Y SERVCIOS\6801 EDITORIAL EL MUNDO, S.A..pdf"/>
    <hyperlink ref="E229" r:id="rId130" display="\\Elizabethpc\2013\generalidades2013w\ORDENES DE BIENES Y SERVCIOS\6828 VIDUC, S.A. DE C.V..PDF"/>
    <hyperlink ref="E228" r:id="rId131" display="\\Elizabethpc\2013\generalidades2013w\ORDENES DE BIENES Y SERVCIOS\6822 CARLOS ERNESTO ELIAS AVALOS.PDF"/>
    <hyperlink ref="E227" r:id="rId132" display="\\Elizabethpc\2013\generalidades2013w\ORDENES DE BIENES Y SERVCIOS\6831 JOSE PEDRO PALACIOS.PDF"/>
    <hyperlink ref="E226" r:id="rId133" display="\\Elizabethpc\2013\generalidades2013w\ORDENES DE BIENES Y SERVCIOS\6820 LIDIA MARTINEZ.pdf"/>
    <hyperlink ref="E225" r:id="rId134" display="\\Elizabethpc\2013\generalidades2013w\ORDENES DE BIENES Y SERVCIOS\6797 HOTEL GRECIA REAL.PDF"/>
    <hyperlink ref="E224" r:id="rId135" display="\\Elizabethpc\2013\generalidades2013w\ORDENES DE BIENES Y SERVCIOS\6793-6802  ANNA´S TRAVEL SERVICE.pdf"/>
    <hyperlink ref="E223" r:id="rId136" display="\\Elizabethpc\2013\generalidades2013w\ORDENES DE BIENES Y SERVCIOS\6803 MULTILINE, S.A. DE C.V..PDF"/>
    <hyperlink ref="E222" r:id="rId137" display="\\Elizabethpc\2013\generalidades2013w\ORDENES DE BIENES Y SERVCIOS\6806 CENTRO AUDIOLOGICO MEDICO, S.A. DE C.V..PDF"/>
    <hyperlink ref="E221" r:id="rId138" display="\\Elizabethpc\2013\generalidades2013w\ORDENES DE BIENES Y SERVCIOS\6807 INNOVACIONES MEDICAS, S.A. DE C.V..PDF"/>
    <hyperlink ref="E220" r:id="rId139" display="\\Elizabethpc\2013\generalidades2013w\ORDENES DE BIENES Y SERVCIOS\6811 CARLOS ERNESTO ELIAS AVALOS.PDF"/>
    <hyperlink ref="E219" r:id="rId140" display="\\Elizabethpc\2013\generalidades2013w\ORDENES DE BIENES Y SERVCIOS\6830 NOVOGIFTS, S.A. DE C.V..PDF"/>
    <hyperlink ref="E218" r:id="rId141" display="\\Elizabethpc\2013\generalidades2013w\ORDENES DE BIENES Y SERVCIOS\6818 MARCIAL PERDOMO RUIZ.PDF"/>
    <hyperlink ref="E217" r:id="rId142" display="\\Elizabethpc\2013\generalidades2013w\ORDENES DE BIENES Y SERVCIOS\6817 JOSE ALFREDO RODDRIGUEZ.PDF"/>
    <hyperlink ref="E216" r:id="rId143" display="\\Elizabethpc\2013\generalidades2013w\ORDENES DE BIENES Y SERVCIOS\6816 RODRIGO JESUS QUEZADA.PDF"/>
    <hyperlink ref="E215" r:id="rId144" display="\\Elizabethpc\2013\generalidades2013w\ORDENES DE BIENES Y SERVCIOS\6815 BUENAVENTURA ARGUETA CHICA.PDF"/>
    <hyperlink ref="E214" r:id="rId145" display="\\Elizabethpc\2013\generalidades2013w\ORDENES DE BIENES Y SERVCIOS\6814 AGROSERVICIO EL SURCO.PDF"/>
    <hyperlink ref="E213" r:id="rId146" display="\\Elizabethpc\2013\generalidades2013w\ORDENES DE BIENES Y SERVCIOS\6813 WINZER, CPYS, S.A. DE C.V..PDF"/>
    <hyperlink ref="E212" r:id="rId147" display="\\Elizabethpc\2013\generalidades2013w\ORDENES DE BIENES Y SERVCIOS\6787 EDITORA EL MUNDO.PDF"/>
    <hyperlink ref="E211" r:id="rId148" display="\\Elizabethpc\2013\generalidades2013w\ORDENES DE BIENES Y SERVCIOS\6792 DATA &amp; GRAFIC.PDF"/>
    <hyperlink ref="E210" r:id="rId149" display="\\Elizabethpc\2013\generalidades2013w\ORDENES DE BIENES Y SERVCIOS\6795 INNOVACIONES MEDICAS, S.A. DE C.V..PDF"/>
    <hyperlink ref="E209" r:id="rId150" display="\\Elizabethpc\2013\generalidades2013w\ORDENES DE BIENES Y SERVCIOS\6794 GRUPO CARSON, S.A. DE C.V..PDF"/>
    <hyperlink ref="E208" r:id="rId151" display="\\Elizabethpc\2013\generalidades2013w\ORDENES DE BIENES Y SERVCIOS\6796 PATRONATO DEL CUERPO DE BOMBEROS DE EL SALVADOR.PDF"/>
    <hyperlink ref="E207" r:id="rId152" display="\\Elizabethpc\2013\generalidades2013w\ORDENES DE BIENES Y SERVCIOS\6798 JORGE ANTONIO ABARCA CORADO.PDF"/>
    <hyperlink ref="E206" r:id="rId153" display="\\Elizabethpc\2013\generalidades2013w\ORDENES DE BIENES Y SERVCIOS\6789 OD EL SALVADOR LIMITADA DE CV.PDF"/>
    <hyperlink ref="E205" r:id="rId154" display="\\Elizabethpc\2013\generalidades2013w\ORDENES DE BIENES Y SERVCIOS\6791 IMPRESOS MULTIPLES, S.A. DE C.V..pdf"/>
    <hyperlink ref="E204" r:id="rId155" display="\\Elizabethpc\2013\generalidades2013w\ORDENES DE BIENES Y SERVCIOS\6777 EDITORIAL ALTAMIRANO.PDF"/>
    <hyperlink ref="E203" r:id="rId156" display="\\Elizabethpc\2013\generalidades2013w\CONTRATOS 2013\CONTRATO DE SERVICIOS N° 44-2013 VALESOLO, S.A. DE C.V..PDF"/>
    <hyperlink ref="E202" r:id="rId157" display="\\Elizabethpc\2013\generalidades2013w\ORDENES DE BIENES Y SERVCIOS\6800 MARIA ESTER ORELLANA BONILLA.PDF"/>
    <hyperlink ref="E201" r:id="rId158" display="\\Elizabethpc\2013\generalidades2013w\CONTRATOS 2013\CONTRATO DE SERVICIO N° 46-2013 SETCS, S.A. DE C.V..PDF"/>
    <hyperlink ref="E200" r:id="rId159" display="\\Elizabethpc\2013\generalidades2013w\CONTRATOS 2013\CONTRATO DE SERVICIO N° 45-2013 SETCS, S.A. DE C.V..PDF"/>
    <hyperlink ref="E199" r:id="rId160" display="\\Elizabethpc\2013\generalidades2013w\CONTRATOS 2013\CONTRATO DE SUMINISTRO N° 47-2013 DIDEA.PDF"/>
    <hyperlink ref="E198" r:id="rId161" display="\\Elizabethpc\2013\generalidades2013w\CONTRATOS 2013\CONTRATO DE SUMINISTRO N° 53-2013 ELECTROLAB, S.A. DE C.V..PDF"/>
    <hyperlink ref="E197" r:id="rId162" display="\\Elizabethpc\2013\generalidades2013w\CONTRATOS 2013\CONTRATO DE SUMINISTRO N° 52-2013 LIDIA MARTINEZ.PDF"/>
    <hyperlink ref="E196" r:id="rId163" display="\\Elizabethpc\2013\generalidades2013w\ORDENES DE BIENES Y SERVCIOS\6771 EDITORA EL MUNDO, S.A..PDF"/>
    <hyperlink ref="E195" r:id="rId164" display="\\Elizabethpc\2013\generalidades2013w\ORDENES DE BIENES Y SERVCIOS\6770 EDITORIAL ALTAMIRANO.PDF"/>
    <hyperlink ref="E194" r:id="rId165" display="\\Elizabethpc\2013\generalidades2013w\ORDENES DE BIENES Y SERVCIOS\6768 COLATINO DE RL.PDF"/>
    <hyperlink ref="E193" r:id="rId166" display="\\Elizabethpc\2013\generalidades2013w\ORDENES DE BIENES Y SERVCIOS\6769 EDITORIAL ALTAMIRANO MADRIZ.PDF"/>
    <hyperlink ref="E192" r:id="rId167" display="\\Elizabethpc\2013\generalidades2013w\ORDENES DE BIENES Y SERVCIOS\6760 COLATINO.PDF"/>
    <hyperlink ref="E191" r:id="rId168" display="\\Elizabethpc\2013\generalidades2013w\ORDENES DE BIENES Y SERVCIOS\6752 DUTRIZ HERMANOS, S.A. DE C.V..PDF"/>
    <hyperlink ref="E190" r:id="rId169" display="\\Elizabethpc\2013\generalidades2013w\ORDENES DE BIENES Y SERVCIOS\6788 SCREENCHECK EL SALVADOR.PDF"/>
    <hyperlink ref="E189" r:id="rId170" display="\\Elizabethpc\2013\generalidades2013w\CONTRATOS 2013\CONTRATO DE SUMINISTRO N° 39-2013 RICOH.PDF"/>
    <hyperlink ref="E188" r:id="rId171" display="\\Elizabethpc\2013\generalidades2013w\ORDENES DE BIENES Y SERVCIOS\6786 DATA &amp; GRAPHICS, S.A. DE C.V..PDF"/>
    <hyperlink ref="E187" r:id="rId172" display="\\Elizabethpc\2013\generalidades2013w\CONTRATOS 2013\CONTRATO DE SUMINISTRO N° 38-2013 FRANCISCO REYES ROMERO.PDF"/>
    <hyperlink ref="E186" r:id="rId173" display="\\Elizabethpc\2013\generalidades2013w\ORDENES DE BIENES Y SERVCIOS\6767 FUMIGADORA Y FORMULADORA CAMPOS, S.A. DE C.V..PDF"/>
    <hyperlink ref="E185" r:id="rId174" display="\\Elizabethpc\2013\generalidades2013w\ORDENES DE BIENES Y SERVCIOS\6756 EDIDTORIAL ALTAMIRANO.PDF"/>
    <hyperlink ref="E184" r:id="rId175" display="\\Elizabethpc\2013\generalidades2013w\ORDENES DE BIENES Y SERVCIOS\6755 COLATINO.PDF"/>
    <hyperlink ref="E183" r:id="rId176" display="\\Elizabethpc\2013\generalidades2013w\ORDENES DE BIENES Y SERVCIOS\6775 GLOBAL MOTORS, S.A. DE C.V..PDF"/>
    <hyperlink ref="E182" r:id="rId177" display="\\Elizabethpc\2013\generalidades2013w\ORDENES DE BIENES Y SERVCIOS\6765 AGROCOMER, S.A. DE C.V..PDF"/>
    <hyperlink ref="E181" r:id="rId178" display="\\Elizabethpc\2013\generalidades2013w\ORDENES DE BIENES Y SERVCIOS\6757 OXIGENO Y GASES DE EL SALVADOR.PDF"/>
    <hyperlink ref="E180" r:id="rId179" display="\\Elizabethpc\2013\generalidades2013w\ORDENES DE BIENES Y SERVCIOS\6753 JULIO NEFTALI CAÑAS Z.pdf"/>
    <hyperlink ref="E179" r:id="rId180" display="\\Elizabethpc\2013\generalidades2013w\ORDENES DE BIENES Y SERVCIOS\6752 DUTRIZ HERMANOS, S.A. DE C.V..PDF"/>
    <hyperlink ref="E178" r:id="rId181" display="\\Elizabethpc\2013\generalidades2013w\ORDENES DE BIENES Y SERVCIOS\6861 FELIX ADAN RIVAS.PDF"/>
    <hyperlink ref="E177" r:id="rId182" display="\\Elizabethpc\2013\generalidades2013w\ORDENES DE BIENES Y SERVCIOS\6860 JOSE DIMAS SANDOVAL.PDF"/>
    <hyperlink ref="E176" r:id="rId183" display="\\Elizabethpc\2013\generalidades2013w\ORDENES DE BIENES Y SERVCIOS\6859 ANTONIO VIDES ALEMAN.PDF"/>
    <hyperlink ref="E175" r:id="rId184" display="\\Elizabethpc\2013\generalidades2013w\ORDENES DE BIENES Y SERVCIOS\6858 CASIMIRO LOPEZ GIL.PDF"/>
    <hyperlink ref="E174" r:id="rId185" display="\\Elizabethpc\2013\generalidades2013w\ORDENES DE BIENES Y SERVCIOS\6790 GRUPO GOVIOTTA DE CENTROAMERICA.PDF"/>
    <hyperlink ref="E173" r:id="rId186" display="\\Elizabethpc\2013\generalidades2013w\ORDENES DE BIENES Y SERVCIOS\6762 MERCEDES VARELA CHAVARRIA.PDF"/>
    <hyperlink ref="E172" r:id="rId187" display="\\Elizabethpc\2013\generalidades2013w\CONTRATOS 2013\CONTRATO DE SUMINISTRO N° 71-2013 FELIX RIVAS..pdf"/>
    <hyperlink ref="E171" r:id="rId188" display="\\Elizabethpc\2013\generalidades2013w\ORDENES DE BIENES Y SERVCIOS\6772 ALMACENES VIDRI, S.A. DE C.V..PDF"/>
    <hyperlink ref="E170" r:id="rId189" display="\\Elizabethpc\2013\generalidades2013w\ORDENES DE BIENES Y SERVCIOS\6773 VIDUC, S.A. DE C.V..PDF"/>
    <hyperlink ref="E169" r:id="rId190" display="\\Elizabethpc\2013\generalidades2013w\ORDENES DE BIENES Y SERVCIOS\6774 OXIGENO Y GASES DE EL SALVADOR, S.A. DE C.V..PDF"/>
    <hyperlink ref="E168" r:id="rId191" display="\\Elizabethpc\2013\generalidades2013w\ORDENES DE BIENES Y SERVCIOS\6851 FELIX ADAN RIVAS UMAÑA.PDF"/>
    <hyperlink ref="E167" r:id="rId192" display="\\Elizabethpc\2013\generalidades2013w\ORDENES DE BIENES Y SERVCIOS\6750 ARSEGUI DE EL SALVADOR.PDF"/>
    <hyperlink ref="E166" r:id="rId193" display="\\Elizabethpc\2013\generalidades2013w\ORDENES DE BIENES Y SERVCIOS\6751 INDUSTRIAS GRAFICAS VIMTAZA, S.A. DE C.V..PDF"/>
    <hyperlink ref="E165" r:id="rId194" display="\\Elizabethpc\2013\generalidades2013w\ORDENES DE BIENES Y SERVCIOS\6766 PASTRANA, S.A. DE C.V..PDF"/>
    <hyperlink ref="E164" r:id="rId195" display="\\Elizabethpc\2013\generalidades2013w\ORDENES DE BIENES Y SERVCIOS\6758 EQUITEC, S.A. DE C.V..PDF"/>
    <hyperlink ref="E163" r:id="rId196" display="\\Elizabethpc\2013\generalidades2013w\ORDENES DE BIENES Y SERVCIOS\6748 MARIA MURGA.PDF"/>
    <hyperlink ref="E162" r:id="rId197" display="\\Elizabethpc\2013\generalidades2013w\ORDENES DE BIENES Y SERVCIOS\6730 COLATINO DE R.L..PDF"/>
    <hyperlink ref="E161" r:id="rId198" display="\\Elizabethpc\2013\generalidades2013w\ORDENES DE BIENES Y SERVCIOS\6729 EDITORIAL ALTAMIRANO.PDF"/>
    <hyperlink ref="E160" r:id="rId199" display="\\Elizabethpc\2013\generalidades2013w\ORDENES DE BIENES Y SERVCIOS\6754 ROBERTO JOSE FROT LARRAÑAGA.PDF"/>
    <hyperlink ref="E159" r:id="rId200" display="\\Elizabethpc\2013\generalidades2013w\ORDENES DE BIENES Y SERVCIOS\6747 DESARROLLO DE SOLUCIONES.PDF"/>
    <hyperlink ref="E158" r:id="rId201" display="\\Elizabethpc\2013\generalidades2013w\ORDENES DE BIENES Y SERVCIOS\6734 ELMER ORLANDO VILLALOBOS PORTILLO.PDF"/>
    <hyperlink ref="E157" r:id="rId202" display="\\Elizabethpc\2013\generalidades2013w\ORDENES DE BIENES Y SERVCIOS\6723 COLATINO DE R.L..PDF"/>
    <hyperlink ref="E156" r:id="rId203" display="\\Elizabethpc\2013\generalidades2013w\ORDENES DE BIENES Y SERVCIOS\6722 DUTRIZ HERMANOS.pdf"/>
    <hyperlink ref="E155" r:id="rId204" display="\\Elizabethpc\2013\generalidades2013w\ORDENES DE BIENES Y SERVCIOS\6729 EDITORIAL ALTAMIRANO.PDF"/>
    <hyperlink ref="E154" r:id="rId205" display="\\Elizabethpc\2013\generalidades2013w\ORDENES DE BIENES Y SERVCIOS\6728 ELECTROLAB MEDIC, S.A. DE C.V..pdf"/>
    <hyperlink ref="E153" r:id="rId206" display="\\Elizabethpc\2013\generalidades2013w\ORDENES DE BIENES Y SERVCIOS\6733 ST. MEDIC.PDF"/>
    <hyperlink ref="E152" r:id="rId207" display="\\Elizabethpc\2013\generalidades2013w\ORDENES DE BIENES Y SERVCIOS\6725 ROBERTO JOSE FROT LARRAÑAGA.PDF"/>
    <hyperlink ref="E151" r:id="rId208" display="\\Elizabethpc\2013\generalidades2013w\ORDENES DE BIENES Y SERVCIOS\6735 ROBERTO JOSE FROT LARRAÑAGA.PDF"/>
    <hyperlink ref="E150" r:id="rId209" display="\\Elizabethpc\2013\generalidades2013w\ORDENES DE BIENES Y SERVCIOS\6716 EDITORIAL ALTAMIRANO MADRID.PDF"/>
    <hyperlink ref="E149" r:id="rId210" display="\\Elizabethpc\2013\generalidades2013w\ORDENES DE BIENES Y SERVCIOS\6715 COLATINO DE R.L.PDF"/>
    <hyperlink ref="E148" r:id="rId211" display="\\Elizabethpc\2013\generalidades2013w\ORDENES DE BIENES Y SERVCIOS\6713 COTALINO DE R.L.PDF"/>
    <hyperlink ref="E147" r:id="rId212" display="\\Elizabethpc\2013\generalidades2013w\ORDENES DE BIENES Y SERVCIOS\6712 DUTRIZ HERMANOS, S.A. DE C.V..PDF"/>
    <hyperlink ref="E146" r:id="rId213" display="\\Elizabethpc\2013\generalidades2013w\ORDENES DE BIENES Y SERVCIOS\6749 MULTILINE, S.A. DE C.V..PDF"/>
    <hyperlink ref="E145" r:id="rId214" display="\\Elizabethpc\2013\generalidades2013w\ORDENES DE BIENES Y SERVCIOS\6785 PROVEEDORES DE INSUMO DIVERSOS.PDF"/>
    <hyperlink ref="E144" r:id="rId215" display="\\Elizabethpc\2013\generalidades2013w\ORDENES DE BIENES Y SERVCIOS\6784 ORGANIZACIONE SISMA.PDF"/>
    <hyperlink ref="E143" r:id="rId216" display="\\Elizabethpc\2013\generalidades2013w\ORDENES DE BIENES Y SERVCIOS\6783 OXGASA.PDF"/>
    <hyperlink ref="E142" r:id="rId217" display="\\Elizabethpc\2013\generalidades2013w\ORDENES DE BIENES Y SERVCIOS\6776 LIZ JENNY REYES VARGAS.PDF"/>
    <hyperlink ref="E141" r:id="rId218" display="\\Elizabethpc\2013\generalidades2013w\CONTRATOS 2013\CONTRATO DE SUMINISTRO N° 29-2013 DATA GRAFIC.PDF"/>
    <hyperlink ref="E140" r:id="rId219" display="\\Elizabethpc\2013\generalidades2013w\CONTRATOS 2013\CONTRATO DE SUMINISTRO N° 25-2013 MARINA INDUSTRIAL,.PDF"/>
    <hyperlink ref="E139" r:id="rId220" display="\\Elizabethpc\2013\generalidades2013w\ORDENES DE BIENES Y SERVCIOS\6726 JUAN ANTONIO RAMIREZ.pdf"/>
    <hyperlink ref="E138" r:id="rId221" display="\\Elizabethpc\2013\generalidades2013w\ORDENES DE BIENES Y SERVCIOS\6720 UCA.pdf"/>
    <hyperlink ref="E137" r:id="rId222" display="\\Elizabethpc\2013\generalidades2013w\ORDENES DE BIENES Y SERVCIOS\6717 PATRICIA DEL CARMEN GARCIA.PDF"/>
    <hyperlink ref="E136" r:id="rId223" display="\\Elizabethpc\2013\generalidades2013w\ORDENES DE BIENES Y SERVCIOS\6746 DISTRIBUIDORA AGELSA, S.A. DE C.V..PDF"/>
    <hyperlink ref="E135" r:id="rId224" display="\\Elizabethpc\2013\generalidades2013w\ORDENES DE BIENES Y SERVCIOS\6745 SAVAL, S.A. DE C.V..PDF"/>
    <hyperlink ref="E134" r:id="rId225" display="\\Elizabethpc\2013\generalidades2013w\ORDENES DE BIENES Y SERVCIOS\6744 MULTIPLES NEGOCIOS, S.A. DE C.V..PDF"/>
    <hyperlink ref="E133" r:id="rId226" display="\\Elizabethpc\2013\generalidades2013w\ORDENES DE BIENES Y SERVCIOS\6742 - 6743 LIBRERIA CERVANTES.PDF"/>
    <hyperlink ref="E132" r:id="rId227" display="\\Elizabethpc\2013\generalidades2013w\ORDENES DE BIENES Y SERVCIOS\6741 NOE ALBERTO GUILLEN.PDF"/>
    <hyperlink ref="E131" r:id="rId228" display="\\Elizabethpc\2013\generalidades2013w\CONTRATOS 2013\CONTRATO DE SUMINISTRO N° 35-2013 CENTRO AUDIOLOGICO MEDICO.PDF"/>
    <hyperlink ref="E130" r:id="rId229" display="\\Elizabethpc\2013\generalidades2013w\ORDENES DE BIENES Y SERVCIOS\6724 LIGIA MARIA ALFARO.pdf"/>
    <hyperlink ref="E129" r:id="rId230" display="\\Elizabethpc\2013\generalidades2013w\ORDENES DE BIENES Y SERVCIOS\6718 SISECOR, S.A. DE C.V..pdf"/>
    <hyperlink ref="E128" r:id="rId231" display="\\Elizabethpc\2013\generalidades2013w\ORDENES DE BIENES Y SERVCIOS\6721 ELEVADORES DE CENTROAMERICA, S.A. DE C.V..PDF"/>
    <hyperlink ref="E127" r:id="rId232" display="\\Elizabethpc\2013\generalidades2013w\ORDENES DE BIENES Y SERVCIOS\6711 DATA &amp; GRAPHICS, S.A. DE C.V..PDF"/>
    <hyperlink ref="E126" r:id="rId233" display="\\Elizabethpc\2013\generalidades2013w\ORDENES DE BIENES Y SERVCIOS\6691 EDITORA EL MUNDO, S.A..PDF"/>
    <hyperlink ref="E125" r:id="rId234" display="\\Elizabethpc\2013\generalidades2013w\ORDENES DE BIENES Y SERVCIOS\6731 ST. MEDIC.PDF"/>
    <hyperlink ref="E124" r:id="rId235" display="\\Elizabethpc\2013\generalidades2013w\ORDENES DE BIENES Y SERVCIOS\6732 ELECTROLAB MEDIC.PDF"/>
    <hyperlink ref="E123" r:id="rId236" display="\\Elizabethpc\2013\generalidades2013w\ORDENES DE BIENES Y SERVCIOS\6690 EDITORIAL ALTAMIRANO MADRIZ, S.A. DE C.V..PDF"/>
    <hyperlink ref="E122" r:id="rId237" display="\\Elizabethpc\2013\generalidades2013w\ORDENES DE BIENES Y SERVCIOS\6689 COLATINO DE R.L..PDF"/>
    <hyperlink ref="E121" r:id="rId238" display="\\Elizabethpc\2013\generalidades2013w\ORDENES DE BIENES Y SERVCIOS\6684 CENTRO DE CAPACITACION Y ASISTENCIA PSICOLOGICA, S.A. DE C.V..pdf"/>
    <hyperlink ref="E120" r:id="rId239" display="\\Elizabethpc\2013\generalidades2013w\ORDENES DE BIENES Y SERVCIOS\6714 CENTURY TECH GROUP, S.A. DE C.V..PDF"/>
    <hyperlink ref="E119" r:id="rId240" display="\\Elizabethpc\2013\generalidades2013w\ORDENES DE BIENES Y SERVCIOS\6719 TELECOMODA, S.A. DE C.V..PDF"/>
    <hyperlink ref="E118" r:id="rId241" display="\\Elizabethpc\2013\generalidades2013w\CONTRATOS 2013\CONTRATO DE SUMINISTRO N° 27-2013 LIZ REYES.PDF"/>
    <hyperlink ref="E117" r:id="rId242" display="\\Elizabethpc\2013\generalidades2013w\ORDENES DE BIENES Y SERVCIOS\6763 MEGA FUTURO, S.A. DE C.V..PDF"/>
    <hyperlink ref="E116" r:id="rId243" display="\\Elizabethpc\2013\generalidades2013w\CONTRATOS 2013\CONTRATO DE SUMINISTRO N° 26-2013 MULTILINE, S.A. DE C.V..PDF"/>
    <hyperlink ref="E115" r:id="rId244" display="\\Elizabethpc\2013\generalidades2013w\ORDENES DE BIENES Y SERVCIOS\6738 JESUS EDUARDO ORELLANA C.PDF"/>
    <hyperlink ref="E114" r:id="rId245" display="\\Elizabethpc\2013\generalidades2013w\ORDENES DE BIENES Y SERVCIOS\6737 MORA CONSUELO BELLOSO H.PDF"/>
    <hyperlink ref="E113" r:id="rId246" display="\\Elizabethpc\2013\generalidades2013w\ORDENES DE BIENES Y SERVCIOS\6736 CARBAZEL, S.A. DE C.V..PDF"/>
    <hyperlink ref="E112" r:id="rId247" display="\\Elizabethpc\2013\generalidades2013w\ORDENES DE BIENES Y SERVCIOS\6708 CLEAN AIR, S.A. DE C.V..PDF"/>
    <hyperlink ref="E111" r:id="rId248" display="\\Elizabethpc\2013\generalidades2013w\ORDENES DE BIENES Y SERVCIOS\6679 EDITORIAL ALTAMIRANO MADRID, S.A. DE C.V..PDF"/>
    <hyperlink ref="E110" r:id="rId249" display="\\Elizabethpc\2013\generalidades2013w\ORDENES DE BIENES Y SERVCIOS\6678 DUTRIZ HERMANOS, S.A. DE C.V..PDF"/>
    <hyperlink ref="E109" r:id="rId250" display="\\Elizabethpc\2013\generalidades2013w\ORDENES DE BIENES Y SERVCIOS\6677 IMPRESO EL SISTEMA, S.A. DE C.V..PDF"/>
    <hyperlink ref="E108" r:id="rId251" display="\\Elizabethpc\2013\generalidades2013w\ORDENES DE BIENES Y SERVCIOS\6699 RADIO CHALATENANGO, S.A. DE C.V..PDF"/>
    <hyperlink ref="E107" r:id="rId252" display="\\Elizabethpc\2013\generalidades2013w\ORDENES DE BIENES Y SERVCIOS\6707 STEREO NOVENTA Y CUATRO PUNTO UNO F.M., S.A. DE C.V..PDF"/>
    <hyperlink ref="E106" r:id="rId253" display="\\Elizabethpc\2013\generalidades2013w\ORDENES DE BIENES Y SERVCIOS\6706 RADIO INDUSTRIA M Y M, S.A. DE C.V..PDF"/>
    <hyperlink ref="E105" r:id="rId254" display="\\Elizabethpc\2013\generalidades2013w\ORDENES DE BIENES Y SERVCIOS\6696 EMISORAS UNIDAS, S.A. DE C.V..PDF"/>
    <hyperlink ref="E104" r:id="rId255" display="\\Elizabethpc\2013\generalidades2013w\ORDENES DE BIENES Y SERVCIOS\6695 ASOCIACION AGAPE DE EL SALVADOR.PDF"/>
    <hyperlink ref="E103" r:id="rId256" display="\\Elizabethpc\2013\generalidades2013w\ORDENES DE BIENES Y SERVCIOS\6694 Y.S.L.N LA MONUMENTAL, S.A. DE C.V..PDF"/>
    <hyperlink ref="E102" r:id="rId257" display="\\Elizabethpc\2013\generalidades2013w\ORDENES DE BIENES Y SERVCIOS\6693 YSLR LA ROMANTICA, S.A. DE C.V..PDF"/>
    <hyperlink ref="E101" r:id="rId258" display="\\Elizabethpc\2013\generalidades2013w\ORDENES DE BIENES Y SERVCIOS\6692 RADIO CADENA YSKL, S.A. DE C.V..PDF"/>
    <hyperlink ref="E100" r:id="rId259" display="\\Elizabethpc\2013\generalidades2013w\ORDENES DE BIENES Y SERVCIOS\6680 ARSEGUI DE EL SALVADOR, S.A. DE C.V..PDF"/>
    <hyperlink ref="E99" r:id="rId260" display="\\Elizabethpc\2013\generalidades2013w\ORDENES DE BIENES Y SERVCIOS\6740 FAES.pdf"/>
    <hyperlink ref="E98" r:id="rId261" display="\\Elizabethpc\2013\generalidades2013w\CONTRATOS 2013\CONTRATO DE SUMINISTRO N° 24-2013 INDUSTRIAS MONERVA, S.A. DE C.V..PDF"/>
    <hyperlink ref="E97" r:id="rId262" display="\\Elizabethpc\2013\generalidades2013w\CONTRATOS 2013\CONTRATO DE SUMINISTRO N° 23-2013 HERMELINDA VALDIVIESO.PDF"/>
    <hyperlink ref="E96" r:id="rId263" display="\\Elizabethpc\2013\generalidades2013w\ORDENES DE BIENES Y SERVCIOS\6739 JOSE AMADEO ALFARO.pdf"/>
    <hyperlink ref="E95" r:id="rId264" display="\\Elizabethpc\2013\generalidades2013w\ORDENES DE BIENES Y SERVCIOS\6704 UNIVERSIDAD DON BOSCO.PDF"/>
    <hyperlink ref="E94" r:id="rId265" display="\\Elizabethpc\2013\generalidades2013w\ORDENES DE BIENES Y SERVCIOS\6703 CARLOS ERNESTO ELIAS AVALOS.PDF"/>
    <hyperlink ref="E93" r:id="rId266" display="\\Elizabethpc\2013\generalidades2013w\ORDENES DE BIENES Y SERVCIOS\6702 INNOVACIONES MEDICAS, S.A. DE C.V..PDF"/>
    <hyperlink ref="E92" r:id="rId267" display="\\Elizabethpc\2013\generalidades2013w\ORDENES DE BIENES Y SERVCIOS\6636 DUTRIZ HERMANOS, S.A. DE C.V..PDF"/>
    <hyperlink ref="E91" r:id="rId268" display="\\Elizabethpc\2013\generalidades2013w\ORDENES DE BIENES Y SERVCIOS\6701 LUIS GERARDO CAMPOS MARTINEZ.PDF"/>
    <hyperlink ref="E90" r:id="rId269" display="\\Elizabethpc\2013\generalidades2013w\ORDENES DE BIENES Y SERVCIOS\6700 ROBERTO ARTURO RODRIGUEZ DIAZ.PDF"/>
    <hyperlink ref="E89" r:id="rId270" display="\\Elizabethpc\2013\generalidades2013w\ORDENES DE BIENES Y SERVCIOS\6639 INNOVACIONES MEDICAS, S.A. DE C.V..PDF"/>
    <hyperlink ref="E88" r:id="rId271" display="\\Elizabethpc\2013\generalidades2013w\ORDENES DE BIENES Y SERVCIOS\6643 LIGIA MARIA ALFARO CRUZ.PDF"/>
    <hyperlink ref="E87" r:id="rId272" display="\\Elizabethpc\2013\generalidades2013w\ORDENES DE BIENES Y SERVCIOS\6637 GRUPO ENTU-SIASMO, S.A. DE C.V..PDF"/>
    <hyperlink ref="E86" r:id="rId273" display="\\Elizabethpc\2013\generalidades2013w\ORDENES DE BIENES Y SERVCIOS\6688 DPG, S.A. DE C.V..PDF"/>
    <hyperlink ref="E85" r:id="rId274" display="\\Elizabethpc\2013\generalidades2013w\ORDENES DE BIENES Y SERVCIOS\6687 D´QUISA, S.A. DE C.V..PDF"/>
    <hyperlink ref="E84" r:id="rId275" display="\\Elizabethpc\2013\generalidades2013w\ORDENES DE BIENES Y SERVCIOS\6686 PBS, S.A. DE C.V..PDF"/>
    <hyperlink ref="E83" r:id="rId276" display="\\Elizabethpc\2013\generalidades2013w\ORDENES DE BIENES Y SERVCIOS\6685 SCRRENCHECK EL SALVADOR, S.A. DE C.V..PDF"/>
    <hyperlink ref="E82" r:id="rId277" display="\\Elizabethpc\2013\generalidades2013w\ORDENES DE BIENES Y SERVCIOS\6710 QUALITY GRAINS, S.A. DE C.V..PDF"/>
    <hyperlink ref="E81" r:id="rId278" display="\\Elizabethpc\2013\generalidades2013w\ORDENES DE BIENES Y SERVCIOS\6709 JOSE EDGARDO HERNANDEZ PINEDA.PDF"/>
    <hyperlink ref="E80" r:id="rId279" display="\\Elizabethpc\2013\generalidades2013w\ORDENES DE BIENES Y SERVCIOS\6683 MARIA GUILLERMINA AGUILAR JOVEL.PDF"/>
    <hyperlink ref="E79" r:id="rId280" display="\\Elizabethpc\2013\generalidades2013w\ORDENES DE BIENES Y SERVCIOS\6682 PROQUISA, S.A. DE C.V..PDF"/>
    <hyperlink ref="E78" r:id="rId281" display="\\Elizabethpc\2013\generalidades2013w\ORDENES DE BIENES Y SERVCIOS\6681 DISTRIBUIDORA AXBEN, S.A. DE C.V..PDF"/>
    <hyperlink ref="E77" r:id="rId282" display="\\Elizabethpc\2013\generalidades2013w\ORDENES DE BIENES Y SERVCIOS\6642 PROQUINSA, S.A. DE C.V..PDF"/>
    <hyperlink ref="E76" r:id="rId283" display="\\Elizabethpc\2013\generalidades2013w\ORDENES DE BIENES Y SERVCIOS\6641 SERVINTEGRA, S.A. DE C.V..PDF"/>
    <hyperlink ref="E75" r:id="rId284" display="\\Elizabethpc\2013\generalidades2013w\ORDENES DE BIENES Y SERVCIOS\6640 MARIA GUILLERMINA AGUILAR JOVEL.PDF"/>
    <hyperlink ref="E74" r:id="rId285" display="\\Elizabethpc\2013\generalidades2013w\ORDENES DE BIENES Y SERVCIOS\6633 TOROGOZ, S.A. DE C.V..pdf"/>
    <hyperlink ref="E73" r:id="rId286" display="\\Elizabethpc\2013\generalidades2013w\ORDENES DE BIENES Y SERVCIOS\6638 NOELIA TEJADA DE REYES.PDF"/>
    <hyperlink ref="E72" r:id="rId287" display="\\Elizabethpc\2013\generalidades2013w\ORDENES DE BIENES Y SERVCIOS\6634 EL LANCERO, S.A. DE C.V..PDF"/>
    <hyperlink ref="E71" r:id="rId288" display="\\Elizabethpc\2013\generalidades2013w\ORDENES DE BIENES Y SERVCIOS\6613 COLATINO DE RL.PDF"/>
    <hyperlink ref="E70" r:id="rId289" display="\\Elizabethpc\2013\generalidades2013w\ORDENES DE BIENES Y SERVCIOS\6612 DUTRIZ HERMANOS, S.A. DE C.V..PDF"/>
    <hyperlink ref="E69" r:id="rId290" display="\\Elizabethpc\2013\generalidades2013w\ORDENES DE BIENES Y SERVCIOS\6616 LIDIA MARTINEZ DE MARROQUIN.PDF"/>
    <hyperlink ref="E68" r:id="rId291" display="\\Elizabethpc\2013\generalidades2013w\ORDENES DE BIENES Y SERVCIOS\6629 RADIO CADENA CUSCATLAN.PDF"/>
    <hyperlink ref="E67" r:id="rId292" display="\\Elizabethpc\2013\generalidades2013w\ORDENES DE BIENES Y SERVCIOS\6628 ARPAS.PDF"/>
    <hyperlink ref="E66" r:id="rId293" display="\\Elizabethpc\2013\generalidades2013w\ORDENES DE BIENES Y SERVCIOS\6627 CHAMAGUA MORATAYA, S.A. DE C.V..PDF"/>
    <hyperlink ref="E65" r:id="rId294" display="\\Elizabethpc\2013\generalidades2013w\CONTRATOS 2013\CONTRATO DE SERVICIO N° 19-2013 FRANCISCO ANTONIO CERNA.PDF"/>
    <hyperlink ref="E64" r:id="rId295" display="\\Elizabethpc\2013\generalidades2013w\ORDENES DE BIENES Y SERVCIOS\6614 COMUNICACIONES IBW EL SALVADOR, S.A. DE C.V..PDF"/>
    <hyperlink ref="E63" r:id="rId296" display="\\Elizabethpc\2013\generalidades2013w\ORDENES DE BIENES Y SERVCIOS\6626 OXIGENO Y GASES DE EL SALVADOR, S.A. DE C.V..PDF"/>
    <hyperlink ref="E62" r:id="rId297" display="\\Elizabethpc\2013\generalidades2013w\ORDENES DE BIENES Y SERVCIOS\6625 LIDIA MARTINEZ DE MARROQUIN.PDF"/>
    <hyperlink ref="E61" r:id="rId298" display="\\Elizabethpc\2013\generalidades2013w\ORDENES DE BIENES Y SERVCIOS\6624 ALMACENES VIDRI, S.A. DE C.V..PDF"/>
    <hyperlink ref="E60" r:id="rId299" display="\\Elizabethpc\2013\generalidades2013w\ORDENES DE BIENES Y SERVCIOS\6623 ELECTROLAB MEDIC, S.A. DE C.V..PDF"/>
    <hyperlink ref="E59" r:id="rId300" display="\\Elizabethpc\2013\generalidades2013w\ORDENES DE BIENES Y SERVCIOS\6622 LIBRERIA Y PAPELERIA EL NUEVO SIGLO, S.A. DE C.V..PDF"/>
    <hyperlink ref="E58" r:id="rId301" display="\\Elizabethpc\2013\generalidades2013w\ORDENES DE BIENES Y SERVCIOS\6621 NOE ALBERTO GUILLEN.PDF"/>
    <hyperlink ref="E57" r:id="rId302" display="\\Elizabethpc\2013\generalidades2013w\ORDENES DE BIENES Y SERVCIOS\6610 COLATINO DE R.L..PDF"/>
    <hyperlink ref="E56" r:id="rId303" display="\\Elizabethpc\2013\generalidades2013w\ORDENES DE BIENES Y SERVCIOS\6609 EDITORIAL ALTAMIRANO MADRIZ, S.A. DE C.V..PDF"/>
    <hyperlink ref="E55" r:id="rId304" display="\\Elizabethpc\2013\generalidades2013w\CONTRATOS 2013\CONTRATO DE TELEFONIA MOVIL N° 431460 TIGO.PDF"/>
    <hyperlink ref="E54" r:id="rId305" display="\\Elizabethpc\2013\generalidades2013w\CONTRATOS 2013\CONTRATO DE SERVICIOS N° 12-2013 CARLOS ANTONIO CISNEROS MADRID.PDF"/>
    <hyperlink ref="E53" r:id="rId306" display="\\Elizabethpc\2013\generalidades2013w\CONTRATOS 2013\CONTRATO DE SUMINISTRO N° 20-2013 PAN EDUVIGES, S.A. DE C.V..pdf"/>
    <hyperlink ref="E52" r:id="rId307" display="\\Elizabethpc\2013\generalidades2013w\CONTRATOS 2013\CONTRATO DE SUMINISTRO N° 21-2013 VILLALOBOS, S.A. DE C.V..PDF"/>
    <hyperlink ref="E51" r:id="rId308" display="\\Elizabethpc\2013\generalidades2013w\ORDENES DE BIENES Y SERVCIOS\6619 LIGIA MARIA ALFARO CRUZ.PDF"/>
    <hyperlink ref="E50" r:id="rId309" display="\\Elizabethpc\2013\generalidades2013w\ORDENES DE BIENES Y SERVCIOS\6606 COLATINO DE R.L..PDF"/>
    <hyperlink ref="E49" r:id="rId310" display="\\Elizabethpc\2013\generalidades2013w\ORDENES DE BIENES Y SERVCIOS\6605 DUTRIZ HERMANOS, S.A. DE C.V..PDF"/>
    <hyperlink ref="E48" r:id="rId311" display="\\Elizabethpc\2013\generalidades2013w\CONTRATOS 2013\CONTRATO DEL SERVICIO DE INTERNET CORPORATIVO, MILLICOM.PDF"/>
    <hyperlink ref="E47" r:id="rId312" display="\\Elizabethpc\2013\generalidades2013w\ORDENES DE BIENES Y SERVCIOS\6611 ASAL, S.A. DE C.V..PDF"/>
    <hyperlink ref="E46" r:id="rId313" display="\\Elizabethpc\2013\generalidades2013w\CONTRATOS 2013\ESCRITURA PUBLICA N° 22 VELASQUEZ GRANADOS Y CIA.PDF"/>
    <hyperlink ref="E45" r:id="rId314" display="\\Elizabethpc\2013\generalidades2013w\CONTRATOS 2013\CONTRATO DE SERVICIO N° 14-2013 CARLOS ANTONIO ARAUJO GRIMALDI.PDF"/>
    <hyperlink ref="E44" r:id="rId315" display="\\Elizabethpc\2013\generalidades2013w\CONTRATOS 2013\CONTRATO DE SERVICIO N° 10-2013 DOCTOR GRIMALDI.PDF"/>
    <hyperlink ref="E43" r:id="rId316" display="\\Elizabethpc\2013\generalidades2013w\CONTRATOS 2013\CONTRATO DE SUMINISTRO N° 09-2013 SERDICA, S.A. DE C.V..PDF"/>
    <hyperlink ref="E42" r:id="rId317" display="\\Elizabethpc\2013\generalidades2013w\ORDENES DE BIENES Y SERVCIOS\6604 COLATINO DE R.L..PDF"/>
    <hyperlink ref="E41" r:id="rId318" display="\\Elizabethpc\2013\generalidades2013w\ORDENES DE BIENES Y SERVCIOS\6603 EDITORA EL MUNDO, S.A..PDF"/>
    <hyperlink ref="E40" r:id="rId319" display="\\Elizabethpc\2013\generalidades2013w\ORDENES DE BIENES Y SERVCIOS\6602 EDITORIAL ALTAMIRANO MADRIZ, S.A. DE C.V.PDF"/>
    <hyperlink ref="E39" r:id="rId320" display="\\Elizabethpc\2013\generalidades2013w\ORDENES DE BIENES Y SERVCIOS\6601 DUTRIZ HERMANOS, S.A. DE C.V..PDF"/>
    <hyperlink ref="E38" r:id="rId321" display="\\Elizabethpc\2013\generalidades2013w\ORDENES DE BIENES Y SERVCIOS\6617 S&amp;S CONSULTORES EN DESARROLLO HUMANO, S.A. DE C.V..PDF"/>
    <hyperlink ref="E37" r:id="rId322" display="\\Elizabethpc\2013\generalidades2013w\CONTRATOS 2013\CONTRATO DE SUMINISTRO N° 01-2013 PODES.PDF"/>
    <hyperlink ref="E36" r:id="rId323" display="\\Elizabethpc\2013\generalidades2013w\CONTRATOS 2013\CONTRATO DE SUMINISTRO N° 02-2013 UNIVERSIDAD DON BOSCO.PDF"/>
    <hyperlink ref="E35" r:id="rId324" display="\\Elizabethpc\2013\generalidades2013w\CONTRATOS 2013\CONTRATO DE SERVICIO N° 11-2013 PODES..PDF"/>
    <hyperlink ref="E34" r:id="rId325" display="\\Elizabethpc\2013\generalidades2013w\ORDENES DE BIENES Y SERVCIOS\6608 ROSA MARIA MANCIA DE REYES.PDF"/>
    <hyperlink ref="E33" r:id="rId326" display="\\Elizabethpc\2013\generalidades2013w\CONTRATOS 2013\CONTRATO DE SUMINISTRO N° 08-2013 JOSE LEONEL MONTERROSA CARRANZA.PDF"/>
    <hyperlink ref="E32" r:id="rId327" display="\\Elizabethpc\2013\generalidades2013w\CONTRATOS 2013\CONTRATO DE SUMINISTRO N° 07-2013 CARLOS ERNESTO ELIAS AVALOS.PDF"/>
    <hyperlink ref="E31" r:id="rId328" display="\\Elizabethpc\2013\generalidades2013w\CONTRATOS 2013\CONTRATO DE SUMINISTRO N° 13-2013 LIDIA MARTINEZ DE MARROQUIN..PDF"/>
    <hyperlink ref="E30" r:id="rId329" display="\\Elizabethpc\2013\generalidades2013w\ORDENES DE BIENES Y SERVCIOS\6635 DROGUERIA BUENOS AIRES, S.A. DE C.V..PDF"/>
    <hyperlink ref="E29" r:id="rId330" display="\\Elizabethpc\2013\generalidades2013w\ORDENES DE BIENES Y SERVCIOS\6630 OXIGENO Y GASES DE EL SALVADOR, S.A. DE C.V..PDF"/>
    <hyperlink ref="E28" r:id="rId331" display="\\Elizabethpc\2013\generalidades2013w\ORDENES DE BIENES Y SERVCIOS\6632 LIDIA MARTINEZ DE MARROQUIN.PDF"/>
    <hyperlink ref="E26" r:id="rId332" display="\\Elizabethpc\2013\generalidades2013w\CONTRATOS 2013\CONTRATO DE SUMINISTRO N° 14-2013 BIS FARMACIA SAN NICOLAS, S.A. DE C.V..PDF"/>
    <hyperlink ref="E24" r:id="rId333" display="\\Elizabethpc\2013\generalidades2013w\CONTRATOS 2013\CONTRATO DE SERVICIO N° 06-2013 SEGUROS DEL PACIFICIO.PDF"/>
    <hyperlink ref="E23" r:id="rId334" display="\\Elizabethpc\2013\generalidades2013w\CONTRATOS 2013\MODIFICACION Y PRORROGA DE CONTRATO DE SERVICIO N° 02-2012.PDF"/>
    <hyperlink ref="E21" r:id="rId335" display="\\Elizabethpc\2013\generalidades2013w\CONTRATOS 2013\MODIFICACION Y PRORROGA DE CONTRATO DE SERVICIO N° 01-2012.PDF"/>
    <hyperlink ref="E20" r:id="rId336" display="\\Elizabethpc\2013\generalidades2013w\CONTRATOS 2013\PRORROGA DE CONTRATO DE ARRENDAMIENTO N° 01-2012 OSCAR ARMANDO SANCHEZ CARBALLO.pdf"/>
    <hyperlink ref="E19" r:id="rId337" display="\\Elizabethpc\2013\generalidades2013w\CONTRATOS 2013\PRORROGA DE CONTRATO DE ARRENDAMIENTO N° 01-2012 OSCAR ARMANDO SANCHEZ CARBALLO.pdf"/>
    <hyperlink ref="E18" r:id="rId338" display="\\Elizabethpc\2013\generalidades2013w\CONTRATOS 2013\PRORROGA DE CONTRATO DE ARRENDAMIENTO N° 02-2012 GUADALUPE DEL CARMEN DÍAS RODRIGUEZ.PDF"/>
    <hyperlink ref="E365" r:id="rId339" display="\\Elizabethpc\2013\generalidades2013w\CONTRATOS 2013\CONTRATO DE SUMINISTRO N° 17-2013 OXGASA.PDF"/>
    <hyperlink ref="E366" r:id="rId340" display="\\Elizabethpc\2013\generalidades2013w\CONTRATOS 2013\CONTRATO DE SUMINISTRO N° 18-2013 LIDIA MARTINEZ DE MARROQUIN.PDF"/>
    <hyperlink ref="E367" r:id="rId341" display="\\Elizabethpc\2013\generalidades2013w\CONTRATOS 2013\CONTRATO DE SUMINISTRO N° 16-2013 COPRODEPO,.PDF"/>
    <hyperlink ref="E368" r:id="rId342" display="\\Elizabethpc\2013\generalidades2013w\CONTRATOS 2013\CONTRATO DE SERVICIOS N° 22-2013 SAU, S.A. DE C.V..PDF"/>
    <hyperlink ref="E370" r:id="rId343" display="\\Elizabethpc\2013\generalidades2013w\CONTRATOS 2013\CONTRATO DE SUMINISTRO N° 28-2013 DIDEA.PDF"/>
    <hyperlink ref="E371" r:id="rId344" display="\\Elizabethpc\2013\generalidades2013w\CONTRATOS 2013\CONTRATO DE SUMINISTRO N° 30-2013 TEMSA.PDF"/>
    <hyperlink ref="E372" r:id="rId345" display="\\Elizabethpc\2013\generalidades2013w\CONTRATOS 2013\MODIFICICACION A CONTRATO DE SUMINISTRO N° 30-2013.PDF"/>
    <hyperlink ref="E373" r:id="rId346" display="\\Elizabethpc\2013\generalidades2013w\CONTRATOS 2013\CONTRATO DE SUMINISTRO N° 31-2013 MAQUINARIA AGRICOLA.PDF"/>
    <hyperlink ref="E374" r:id="rId347" display="\\Elizabethpc\2013\generalidades2013w\CONTRATOS 2013\CONTRATO DE SUMINISTRO N° 32-2013 MEGA FUTURO.PDF"/>
    <hyperlink ref="E375" r:id="rId348" display="\\Elizabethpc\2013\generalidades2013w\CONTRATOS 2013\CONTRATO DE SUMINISTRO N° 33-2013 TECNICO MERCANTIL.PDF"/>
    <hyperlink ref="E376" r:id="rId349" display="\\Elizabethpc\2013\generalidades2013w\CONTRATOS 2013\CONTRATO DE SUMINISTRO N° 34-2013 MULTILINE, S.A. DE C.V..PDF"/>
    <hyperlink ref="E377" r:id="rId350" display="\\Elizabethpc\2013\generalidades2013w\CONTRATOS 2013\CONTRATO DE SUMINISTRO N° 40-2013 MEGA FUTURO.PDF"/>
    <hyperlink ref="E378" r:id="rId351" display="\\Elizabethpc\2013\generalidades2013w\CONTRATOS 2013\CONTRATO DE SUMINISTRO N° 41-2013 MULTILINE, S.A. DE C.V..PDF"/>
    <hyperlink ref="E379" r:id="rId352" display="\\Elizabethpc\2013\generalidades2013w\CONTRATOS 2013\CONTRATO DE SUMINISTRO N° 42-2013 JOAQUIN FUENTES.PDF"/>
    <hyperlink ref="E380" r:id="rId353" display="\\Elizabethpc\2013\generalidades2013w\CONTRATOS 2013\CONTRATO DE SUMINISTRO N° 58-2013 JOAQUIN FUENTES.PDF"/>
    <hyperlink ref="E381" r:id="rId354" display="\\Elizabethpc\2013\generalidades2013w\CONTRATOS 2013\CONTRATO DE SUMINISTRO N° 43-2013 MAYA CLEANING, S.A. DE C.V..PDF"/>
    <hyperlink ref="E382" r:id="rId355" display="\\Elizabethpc\2013\generalidades2013w\CONTRATOS 2013\CONTRATO DE SUMINISTRO N° 54-2013 OXGASA.PDF"/>
    <hyperlink ref="E383" r:id="rId356" display="\\Elizabethpc\2013\generalidades2013w\CONTRATOS 2013\CONTRATO DE SUMINISTRO N° 55-2013 MEXICHEM.PDF"/>
    <hyperlink ref="E384" r:id="rId357" display="\\Elizabethpc\2013\generalidades2013w\CONTRATOS 2013\CONTRATO DE SUMINISTRO N° 56-2013 VIDUC.PDF"/>
    <hyperlink ref="E385" r:id="rId358" display="\\Elizabethpc\2013\generalidades2013w\CONTRATOS 2013\CONTRATO DE SUMINISTRO N° 57-2013 COMERCIALIZACION SAN PABLO.PDF"/>
    <hyperlink ref="E386" r:id="rId359" display="\\Elizabethpc\2013\generalidades2013w\CONTRATOS 2013\CONTRATO DE SUMINISTRO N° 77-2013 VIDUC.pdf"/>
    <hyperlink ref="E387" r:id="rId360" display="\\Elizabethpc\2013\generalidades2013w\ORDENES DE BIENES Y SERVCIOS\6962 OXGASA.pdf"/>
    <hyperlink ref="E393" r:id="rId361" display="\\Elizabethpc\2013\generalidades2013w\ORDENES DE BIENES Y SERVCIOS\6646 NELSON ISAIS MIRANDA MORATAYA.PDF"/>
    <hyperlink ref="E394" r:id="rId362" display="\\Elizabethpc\2013\generalidades2013w\ORDENES DE BIENES Y SERVCIOS\6647 MANUEL UBERTO MEJIA PEÑA.PDF"/>
    <hyperlink ref="E395" r:id="rId363" display="\\Elizabethpc\2013\generalidades2013w\ORDENES DE BIENES Y SERVCIOS\6648 SONIA DEL CARMEN SANTOS DE ALVARENGA.PDF"/>
    <hyperlink ref="E396" r:id="rId364" display="\\Elizabethpc\2013\generalidades2013w\ORDENES DE BIENES Y SERVCIOS\6649 MIGUEL ARMANDO IBARRA PEREZ.PDF"/>
    <hyperlink ref="E397" r:id="rId365" display="\\Elizabethpc\2013\generalidades2013w\ORDENES DE BIENES Y SERVCIOS\6650 JOSE ROBERTO CASTRO MONTOYA.PDF"/>
    <hyperlink ref="E398" r:id="rId366" display="\\Elizabethpc\2013\generalidades2013w\ORDENES DE BIENES Y SERVCIOS\6651 EDGAR ARTURO PERDOMO FLORES.PDF"/>
    <hyperlink ref="E399" r:id="rId367" display="\\Elizabethpc\2013\generalidades2013w\ORDENES DE BIENES Y SERVCIOS\6652 JUAN BAUTISTA CABALLERO SIBRIAN.PDF"/>
    <hyperlink ref="E400" r:id="rId368" display="\\Elizabethpc\2013\generalidades2013w\ORDENES DE BIENES Y SERVCIOS\6653 RUDOLF ERICO LAZO CASTANEDA.PDF"/>
    <hyperlink ref="E401" r:id="rId369" display="\\Elizabethpc\2013\generalidades2013w\ORDENES DE BIENES Y SERVCIOS\6654 MIRIAN IDALIA GOMEZ DE RIVERA.PDF"/>
    <hyperlink ref="E402" r:id="rId370" display="\\Elizabethpc\2013\generalidades2013w\ORDENES DE BIENES Y SERVCIOS\6655 CARLOS ANTONIO ARAUJO GRIMALDI.PDF"/>
    <hyperlink ref="E403" r:id="rId371" display="\\Elizabethpc\2013\generalidades2013w\ORDENES DE BIENES Y SERVCIOS\6656 VICTOR JACINTO COLOCHO PALACIOS.PDF"/>
    <hyperlink ref="E404" r:id="rId372" display="\\Elizabethpc\2013\generalidades2013w\ORDENES DE BIENES Y SERVCIOS\6657 MARITZA GUADALUPE MELGAR DE GUARDADO.PDF"/>
    <hyperlink ref="E405" r:id="rId373" display="\\Elizabethpc\2013\generalidades2013w\ORDENES DE BIENES Y SERVCIOS\6658 JOSE NEMESIO PORTILLO.PDF"/>
    <hyperlink ref="E406" r:id="rId374" display="\\Elizabethpc\2013\generalidades2013w\ORDENES DE BIENES Y SERVCIOS\6659 REINA GUADALUPE ERICKA LOPEZ TORRES.PDF"/>
    <hyperlink ref="E407" r:id="rId375" display="\\Elizabethpc\2013\generalidades2013w\ORDENES DE BIENES Y SERVCIOS\6660 ROBERTO LOPEZ AGUILAR.PDF"/>
    <hyperlink ref="E408" r:id="rId376" display="\\Elizabethpc\2013\generalidades2013w\ORDENES DE BIENES Y SERVCIOS\6661 GERARDO ALFONSO ESCOBAR SORIANO.PDF"/>
    <hyperlink ref="E409" r:id="rId377" display="\\Elizabethpc\2013\generalidades2013w\ORDENES DE BIENES Y SERVCIOS\6662 JOSE ROBERTO DE JESUS PINEDA GALERO.PDF"/>
    <hyperlink ref="E410" r:id="rId378" display="\\Elizabethpc\2013\generalidades2013w\ORDENES DE BIENES Y SERVCIOS\6663 LUIS ERNESTO QUIÑONEZ MAGAÑA.PDF"/>
    <hyperlink ref="E411" r:id="rId379" display="\\Elizabethpc\2013\generalidades2013w\ORDENES DE BIENES Y SERVCIOS\6664 JAIME WILFREDO GARCIA HERNANDEZ.PDF"/>
    <hyperlink ref="E412" r:id="rId380" display="../elizabethmail/TODO/UACI/2013/GENERALIDADES2013W/ORDENES DE BIENES Y SERVCIOS/6665 JORGE ALBERTO VICENTE BELTRAN.PDF"/>
    <hyperlink ref="E413" r:id="rId381" display="\\Elizabethpc\2013\generalidades2013w\ORDENES DE BIENES Y SERVCIOS\6666 LAURA BEATRIZ VARGAS RIVAS.PDF"/>
    <hyperlink ref="E414" r:id="rId382" display="\\Elizabethpc\2013\generalidades2013w\ORDENES DE BIENES Y SERVCIOS\6667 MIGUEL BENJAMIN TENSE TRABANINO VERDADERO.PDF"/>
    <hyperlink ref="E415" r:id="rId383" display="\\Elizabethpc\2013\generalidades2013w\ORDENES DE BIENES Y SERVCIOS\6668 ANDRES ALBERTO ZIMMERMANN MEJIA.PDF"/>
    <hyperlink ref="E416" r:id="rId384" display="\\Elizabethpc\2013\generalidades2013w\ORDENES DE BIENES Y SERVCIOS\6669 MIGUEL ANGEL YANEZ SIRIANY.PDF"/>
    <hyperlink ref="E417" r:id="rId385" display="\\Elizabethpc\2013\generalidades2013w\ORDENES DE BIENES Y SERVCIOS\6670 MAYRA LIGIA GALLARDO ALVARADO.PDF"/>
    <hyperlink ref="E418" r:id="rId386" display="\\Elizabethpc\2013\generalidades2013w\ORDENES DE BIENES Y SERVCIOS\6671 SARA MARIA ALFARO CRISTALES.PDF"/>
    <hyperlink ref="E419" r:id="rId387" display="\\Elizabethpc\2013\generalidades2013w\ORDENES DE BIENES Y SERVCIOS\6672 TATIANA ELIZABETH VELARDE DE VICENTE.PDF"/>
    <hyperlink ref="E420" r:id="rId388" display="\\Elizabethpc\2013\generalidades2013w\ORDENES DE BIENES Y SERVCIOS\6673 OTTO JAIME MONTOYA TOBAR.PDF"/>
    <hyperlink ref="E421" r:id="rId389" display="\\Elizabethpc\2013\generalidades2013w\ORDENES DE BIENES Y SERVCIOS\6674 MARTA EVELYN MENA MARQUEZ.PDF"/>
    <hyperlink ref="E422" r:id="rId390" display="\\Elizabethpc\2013\generalidades2013w\ORDENES DE BIENES Y SERVCIOS\6675 NELSON ANTONIO ROMERO CABALLERO.PDF"/>
    <hyperlink ref="E423" r:id="rId391" display="\\Elizabethpc\2013\generalidades2013w\ORDENES DE BIENES Y SERVCIOS\6676 JOSE FRANCISCO FLORES NAVARRETE.PDF"/>
    <hyperlink ref="E424" r:id="rId392" display="\\Elizabethpc\2013\generalidades2013w\ORDENES DE BIENES Y SERVCIOS\6780 URIESA, S.A. DE C.V..PDF"/>
    <hyperlink ref="E425" r:id="rId393" display="\\Elizabethpc\2013\generalidades2013w\ORDENES DE BIENES Y SERVCIOS\6779 VLADIMIR EDMUNDO CERNA RUBIO.PDF"/>
    <hyperlink ref="E426" r:id="rId394" display="\\Elizabethpc\2013\generalidades2013w\ORDENES DE BIENES Y SERVCIOS\6782 WALTER JAMES MORAN.PDF"/>
    <hyperlink ref="E427" r:id="rId395" display="\\Elizabethpc\2013\generalidades2013w\ORDENES DE BIENES Y SERVCIOS\6781 DANIEL EZEQUIEL TORRES.PDF"/>
    <hyperlink ref="E428" r:id="rId396" display="\\Elizabethpc\2013\generalidades2013w\ORDENES DE BIENES Y SERVCIOS\6873 LAURA BEATRIZ VARGAS RIVAS.PDF"/>
    <hyperlink ref="E429" r:id="rId397" display="\\Elizabethpc\2013\generalidades2013w\ORDENES DE BIENES Y SERVCIOS\6874 MUGUEL BENJAMIEN TENZE TRABANINO.PDF"/>
    <hyperlink ref="E430" r:id="rId398" display="\\Elizabethpc\2013\generalidades2013w\ORDENES DE BIENES Y SERVCIOS\6875 ANDRES ALBERTO ZINNERMANN MEJIA.PDF"/>
    <hyperlink ref="E431" r:id="rId399" display="\\Elizabethpc\2013\generalidades2013w\ORDENES DE BIENES Y SERVCIOS\6876 TATIANA ELIZABETH VELARDE DE VICENTE.PDF"/>
    <hyperlink ref="E432" r:id="rId400" display="\\Elizabethpc\2013\generalidades2013w\ORDENES DE BIENES Y SERVCIOS\6877 OTTO JAIME MONTOYA TOBAR.PDF"/>
    <hyperlink ref="E433" r:id="rId401" display="\\Elizabethpc\2013\generalidades2013w\ORDENES DE BIENES Y SERVCIOS\6878 MARTA EVELYN MENA MARQUEZ.PDF"/>
    <hyperlink ref="E434" r:id="rId402" display="\\Elizabethpc\2013\generalidades2013w\CONTRATOS 2013\CONTRATO DE SUMINISTRO N° 36-2013 UNIVERSIDAD DON BOSCO.PDF"/>
    <hyperlink ref="E435" r:id="rId403" display="\\Elizabethpc\2013\generalidades2013w\CONTRATOS 2013\CONTATO DE SUMINISTRO N° 37-2013 PODES.PDF"/>
    <hyperlink ref="E436" r:id="rId404" display="\\Elizabethpc\2013\generalidades2013w\CONTRATOS 2013\MODIFICICACION A CONTRATO DE SERVICIO N° 37-2013 PODES.PDF"/>
    <hyperlink ref="E437" r:id="rId405" display="\\Elizabethpc\2013\generalidades2013w\CONTRATOS 2013\CONTRATO DE SUMINISTRO N° 48-2013 CARLOS ERNESTO ELIAS AVALOS.PDF"/>
    <hyperlink ref="E438" r:id="rId406" display="\\Elizabethpc\2013\generalidades2013w\CONTRATOS 2013\CONTRATO DE SUMINISTRO N° 60-2013 CARLOS ELIAS AVALOS.PDF"/>
    <hyperlink ref="E439" r:id="rId407" display="\\Elizabethpc\2013\generalidades2013w\CONTRATOS 2013\CONTRATO DE SUMINISTRO N° 49-2013 PODES.PDF"/>
    <hyperlink ref="E440" r:id="rId408" display="\\Elizabethpc\2013\generalidades2013w\CONTRATOS 2013\CONTRATO DE SUMINISTRO N° 61-2013 PODES.PDF"/>
    <hyperlink ref="E441" r:id="rId409" display="\\Elizabethpc\2013\generalidades2013w\CONTRATOS 2013\CONTRATO DE SUMINISTRO N° 50-2013 MARIO EUGENIO GUEVARRA.PDF"/>
    <hyperlink ref="E442" r:id="rId410" display="\\Elizabethpc\2013\generalidades2013w\CONTRATOS 2013\CONTRATO DE SUMINISTRO N° 59-2013 MARIO EUGENIO GUEVARA.PDF"/>
    <hyperlink ref="E443" r:id="rId411" display="\\Elizabethpc\2013\generalidades2013w\CONTRATOS 2013\CONTRATO DE SUMINISTRO N° 63-2013 MEQUINSAL.pdf"/>
    <hyperlink ref="E444" r:id="rId412" display="\\Elizabethpc\2013\generalidades2013w\CONTRATOS 2013\CONTRATO DE SUMINISTRO N° 64-2013 MEGA FUTURO.PDF"/>
    <hyperlink ref="E445" r:id="rId413" display="\\Elizabethpc\2013\generalidades2013w\CONTRATOS 2013\CONTRATO DE SUMINISTRO N° 72-2013 MARIO GUEVARA.pdf"/>
    <hyperlink ref="E446" r:id="rId414" display="\\Elizabethpc\2013\generalidades2013w\CONTRATOS 2013\CONTRATO DE SUMINISTRO N° 73-2013 PODES.pdf"/>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Q415"/>
  <sheetViews>
    <sheetView topLeftCell="A7" zoomScale="82" zoomScaleNormal="82" zoomScaleSheetLayoutView="66" workbookViewId="0">
      <pane ySplit="6" topLeftCell="A142" activePane="bottomLeft" state="frozen"/>
      <selection activeCell="A7" sqref="A7"/>
      <selection pane="bottomLeft" activeCell="B160" sqref="B160"/>
    </sheetView>
  </sheetViews>
  <sheetFormatPr baseColWidth="10" defaultColWidth="11.7109375" defaultRowHeight="17.25" customHeight="1" x14ac:dyDescent="0.2"/>
  <cols>
    <col min="1" max="1" width="10.85546875" style="339" customWidth="1"/>
    <col min="2" max="2" width="29.5703125" style="344" customWidth="1"/>
    <col min="3" max="3" width="32.5703125" style="4" customWidth="1"/>
    <col min="4" max="4" width="12.5703125" style="345" customWidth="1"/>
    <col min="5" max="5" width="13.42578125" style="346" customWidth="1"/>
    <col min="6" max="6" width="10.140625" style="347" customWidth="1"/>
    <col min="7" max="7" width="31.7109375" style="347" customWidth="1"/>
    <col min="8" max="8" width="15.7109375" style="347" customWidth="1"/>
    <col min="9" max="9" width="8.28515625" style="340" bestFit="1" customWidth="1"/>
    <col min="10" max="10" width="9.5703125" style="340" bestFit="1" customWidth="1"/>
    <col min="11" max="11" width="8.28515625" style="340" bestFit="1" customWidth="1"/>
    <col min="12" max="12" width="9.5703125" style="340" bestFit="1" customWidth="1"/>
    <col min="13" max="13" width="7.85546875" style="341" bestFit="1" customWidth="1"/>
    <col min="14" max="14" width="9.7109375" style="341" bestFit="1" customWidth="1"/>
    <col min="15" max="16" width="8" style="341" bestFit="1" customWidth="1"/>
    <col min="17" max="17" width="31.7109375" style="347" customWidth="1"/>
    <col min="18" max="236" width="11.7109375" style="340"/>
    <col min="237" max="237" width="6.7109375" style="340" bestFit="1" customWidth="1"/>
    <col min="238" max="238" width="30.7109375" style="340" customWidth="1"/>
    <col min="239" max="239" width="29.5703125" style="340" customWidth="1"/>
    <col min="240" max="240" width="32.5703125" style="340" customWidth="1"/>
    <col min="241" max="241" width="12.5703125" style="340" customWidth="1"/>
    <col min="242" max="242" width="13.42578125" style="340" customWidth="1"/>
    <col min="243" max="243" width="10.140625" style="340" customWidth="1"/>
    <col min="244" max="244" width="31.7109375" style="340" customWidth="1"/>
    <col min="245" max="245" width="15.7109375" style="340" customWidth="1"/>
    <col min="246" max="246" width="18.28515625" style="340" customWidth="1"/>
    <col min="247" max="247" width="18" style="340" customWidth="1"/>
    <col min="248" max="248" width="12" style="340" customWidth="1"/>
    <col min="249" max="249" width="13.85546875" style="340" customWidth="1"/>
    <col min="250" max="250" width="11" style="340" customWidth="1"/>
    <col min="251" max="251" width="11.28515625" style="340" customWidth="1"/>
    <col min="252" max="252" width="6" style="340" customWidth="1"/>
    <col min="253" max="253" width="8" style="340" customWidth="1"/>
    <col min="254" max="254" width="9.5703125" style="340" customWidth="1"/>
    <col min="255" max="255" width="3.85546875" style="340" customWidth="1"/>
    <col min="256" max="256" width="6.85546875" style="340" customWidth="1"/>
    <col min="257" max="257" width="5.7109375" style="340" customWidth="1"/>
    <col min="258" max="258" width="4.85546875" style="340" customWidth="1"/>
    <col min="259" max="259" width="7.42578125" style="340" customWidth="1"/>
    <col min="260" max="260" width="5.5703125" style="340" customWidth="1"/>
    <col min="261" max="261" width="9.7109375" style="340" customWidth="1"/>
    <col min="262" max="262" width="11.85546875" style="340" customWidth="1"/>
    <col min="263" max="263" width="7" style="340" customWidth="1"/>
    <col min="264" max="264" width="18" style="340" customWidth="1"/>
    <col min="265" max="272" width="11.7109375" style="340" customWidth="1"/>
    <col min="273" max="492" width="11.7109375" style="340"/>
    <col min="493" max="493" width="6.7109375" style="340" bestFit="1" customWidth="1"/>
    <col min="494" max="494" width="30.7109375" style="340" customWidth="1"/>
    <col min="495" max="495" width="29.5703125" style="340" customWidth="1"/>
    <col min="496" max="496" width="32.5703125" style="340" customWidth="1"/>
    <col min="497" max="497" width="12.5703125" style="340" customWidth="1"/>
    <col min="498" max="498" width="13.42578125" style="340" customWidth="1"/>
    <col min="499" max="499" width="10.140625" style="340" customWidth="1"/>
    <col min="500" max="500" width="31.7109375" style="340" customWidth="1"/>
    <col min="501" max="501" width="15.7109375" style="340" customWidth="1"/>
    <col min="502" max="502" width="18.28515625" style="340" customWidth="1"/>
    <col min="503" max="503" width="18" style="340" customWidth="1"/>
    <col min="504" max="504" width="12" style="340" customWidth="1"/>
    <col min="505" max="505" width="13.85546875" style="340" customWidth="1"/>
    <col min="506" max="506" width="11" style="340" customWidth="1"/>
    <col min="507" max="507" width="11.28515625" style="340" customWidth="1"/>
    <col min="508" max="508" width="6" style="340" customWidth="1"/>
    <col min="509" max="509" width="8" style="340" customWidth="1"/>
    <col min="510" max="510" width="9.5703125" style="340" customWidth="1"/>
    <col min="511" max="511" width="3.85546875" style="340" customWidth="1"/>
    <col min="512" max="512" width="6.85546875" style="340" customWidth="1"/>
    <col min="513" max="513" width="5.7109375" style="340" customWidth="1"/>
    <col min="514" max="514" width="4.85546875" style="340" customWidth="1"/>
    <col min="515" max="515" width="7.42578125" style="340" customWidth="1"/>
    <col min="516" max="516" width="5.5703125" style="340" customWidth="1"/>
    <col min="517" max="517" width="9.7109375" style="340" customWidth="1"/>
    <col min="518" max="518" width="11.85546875" style="340" customWidth="1"/>
    <col min="519" max="519" width="7" style="340" customWidth="1"/>
    <col min="520" max="520" width="18" style="340" customWidth="1"/>
    <col min="521" max="528" width="11.7109375" style="340" customWidth="1"/>
    <col min="529" max="748" width="11.7109375" style="340"/>
    <col min="749" max="749" width="6.7109375" style="340" bestFit="1" customWidth="1"/>
    <col min="750" max="750" width="30.7109375" style="340" customWidth="1"/>
    <col min="751" max="751" width="29.5703125" style="340" customWidth="1"/>
    <col min="752" max="752" width="32.5703125" style="340" customWidth="1"/>
    <col min="753" max="753" width="12.5703125" style="340" customWidth="1"/>
    <col min="754" max="754" width="13.42578125" style="340" customWidth="1"/>
    <col min="755" max="755" width="10.140625" style="340" customWidth="1"/>
    <col min="756" max="756" width="31.7109375" style="340" customWidth="1"/>
    <col min="757" max="757" width="15.7109375" style="340" customWidth="1"/>
    <col min="758" max="758" width="18.28515625" style="340" customWidth="1"/>
    <col min="759" max="759" width="18" style="340" customWidth="1"/>
    <col min="760" max="760" width="12" style="340" customWidth="1"/>
    <col min="761" max="761" width="13.85546875" style="340" customWidth="1"/>
    <col min="762" max="762" width="11" style="340" customWidth="1"/>
    <col min="763" max="763" width="11.28515625" style="340" customWidth="1"/>
    <col min="764" max="764" width="6" style="340" customWidth="1"/>
    <col min="765" max="765" width="8" style="340" customWidth="1"/>
    <col min="766" max="766" width="9.5703125" style="340" customWidth="1"/>
    <col min="767" max="767" width="3.85546875" style="340" customWidth="1"/>
    <col min="768" max="768" width="6.85546875" style="340" customWidth="1"/>
    <col min="769" max="769" width="5.7109375" style="340" customWidth="1"/>
    <col min="770" max="770" width="4.85546875" style="340" customWidth="1"/>
    <col min="771" max="771" width="7.42578125" style="340" customWidth="1"/>
    <col min="772" max="772" width="5.5703125" style="340" customWidth="1"/>
    <col min="773" max="773" width="9.7109375" style="340" customWidth="1"/>
    <col min="774" max="774" width="11.85546875" style="340" customWidth="1"/>
    <col min="775" max="775" width="7" style="340" customWidth="1"/>
    <col min="776" max="776" width="18" style="340" customWidth="1"/>
    <col min="777" max="784" width="11.7109375" style="340" customWidth="1"/>
    <col min="785" max="1004" width="11.7109375" style="340"/>
    <col min="1005" max="1005" width="6.7109375" style="340" bestFit="1" customWidth="1"/>
    <col min="1006" max="1006" width="30.7109375" style="340" customWidth="1"/>
    <col min="1007" max="1007" width="29.5703125" style="340" customWidth="1"/>
    <col min="1008" max="1008" width="32.5703125" style="340" customWidth="1"/>
    <col min="1009" max="1009" width="12.5703125" style="340" customWidth="1"/>
    <col min="1010" max="1010" width="13.42578125" style="340" customWidth="1"/>
    <col min="1011" max="1011" width="10.140625" style="340" customWidth="1"/>
    <col min="1012" max="1012" width="31.7109375" style="340" customWidth="1"/>
    <col min="1013" max="1013" width="15.7109375" style="340" customWidth="1"/>
    <col min="1014" max="1014" width="18.28515625" style="340" customWidth="1"/>
    <col min="1015" max="1015" width="18" style="340" customWidth="1"/>
    <col min="1016" max="1016" width="12" style="340" customWidth="1"/>
    <col min="1017" max="1017" width="13.85546875" style="340" customWidth="1"/>
    <col min="1018" max="1018" width="11" style="340" customWidth="1"/>
    <col min="1019" max="1019" width="11.28515625" style="340" customWidth="1"/>
    <col min="1020" max="1020" width="6" style="340" customWidth="1"/>
    <col min="1021" max="1021" width="8" style="340" customWidth="1"/>
    <col min="1022" max="1022" width="9.5703125" style="340" customWidth="1"/>
    <col min="1023" max="1023" width="3.85546875" style="340" customWidth="1"/>
    <col min="1024" max="1024" width="6.85546875" style="340" customWidth="1"/>
    <col min="1025" max="1025" width="5.7109375" style="340" customWidth="1"/>
    <col min="1026" max="1026" width="4.85546875" style="340" customWidth="1"/>
    <col min="1027" max="1027" width="7.42578125" style="340" customWidth="1"/>
    <col min="1028" max="1028" width="5.5703125" style="340" customWidth="1"/>
    <col min="1029" max="1029" width="9.7109375" style="340" customWidth="1"/>
    <col min="1030" max="1030" width="11.85546875" style="340" customWidth="1"/>
    <col min="1031" max="1031" width="7" style="340" customWidth="1"/>
    <col min="1032" max="1032" width="18" style="340" customWidth="1"/>
    <col min="1033" max="1040" width="11.7109375" style="340" customWidth="1"/>
    <col min="1041" max="1260" width="11.7109375" style="340"/>
    <col min="1261" max="1261" width="6.7109375" style="340" bestFit="1" customWidth="1"/>
    <col min="1262" max="1262" width="30.7109375" style="340" customWidth="1"/>
    <col min="1263" max="1263" width="29.5703125" style="340" customWidth="1"/>
    <col min="1264" max="1264" width="32.5703125" style="340" customWidth="1"/>
    <col min="1265" max="1265" width="12.5703125" style="340" customWidth="1"/>
    <col min="1266" max="1266" width="13.42578125" style="340" customWidth="1"/>
    <col min="1267" max="1267" width="10.140625" style="340" customWidth="1"/>
    <col min="1268" max="1268" width="31.7109375" style="340" customWidth="1"/>
    <col min="1269" max="1269" width="15.7109375" style="340" customWidth="1"/>
    <col min="1270" max="1270" width="18.28515625" style="340" customWidth="1"/>
    <col min="1271" max="1271" width="18" style="340" customWidth="1"/>
    <col min="1272" max="1272" width="12" style="340" customWidth="1"/>
    <col min="1273" max="1273" width="13.85546875" style="340" customWidth="1"/>
    <col min="1274" max="1274" width="11" style="340" customWidth="1"/>
    <col min="1275" max="1275" width="11.28515625" style="340" customWidth="1"/>
    <col min="1276" max="1276" width="6" style="340" customWidth="1"/>
    <col min="1277" max="1277" width="8" style="340" customWidth="1"/>
    <col min="1278" max="1278" width="9.5703125" style="340" customWidth="1"/>
    <col min="1279" max="1279" width="3.85546875" style="340" customWidth="1"/>
    <col min="1280" max="1280" width="6.85546875" style="340" customWidth="1"/>
    <col min="1281" max="1281" width="5.7109375" style="340" customWidth="1"/>
    <col min="1282" max="1282" width="4.85546875" style="340" customWidth="1"/>
    <col min="1283" max="1283" width="7.42578125" style="340" customWidth="1"/>
    <col min="1284" max="1284" width="5.5703125" style="340" customWidth="1"/>
    <col min="1285" max="1285" width="9.7109375" style="340" customWidth="1"/>
    <col min="1286" max="1286" width="11.85546875" style="340" customWidth="1"/>
    <col min="1287" max="1287" width="7" style="340" customWidth="1"/>
    <col min="1288" max="1288" width="18" style="340" customWidth="1"/>
    <col min="1289" max="1296" width="11.7109375" style="340" customWidth="1"/>
    <col min="1297" max="1516" width="11.7109375" style="340"/>
    <col min="1517" max="1517" width="6.7109375" style="340" bestFit="1" customWidth="1"/>
    <col min="1518" max="1518" width="30.7109375" style="340" customWidth="1"/>
    <col min="1519" max="1519" width="29.5703125" style="340" customWidth="1"/>
    <col min="1520" max="1520" width="32.5703125" style="340" customWidth="1"/>
    <col min="1521" max="1521" width="12.5703125" style="340" customWidth="1"/>
    <col min="1522" max="1522" width="13.42578125" style="340" customWidth="1"/>
    <col min="1523" max="1523" width="10.140625" style="340" customWidth="1"/>
    <col min="1524" max="1524" width="31.7109375" style="340" customWidth="1"/>
    <col min="1525" max="1525" width="15.7109375" style="340" customWidth="1"/>
    <col min="1526" max="1526" width="18.28515625" style="340" customWidth="1"/>
    <col min="1527" max="1527" width="18" style="340" customWidth="1"/>
    <col min="1528" max="1528" width="12" style="340" customWidth="1"/>
    <col min="1529" max="1529" width="13.85546875" style="340" customWidth="1"/>
    <col min="1530" max="1530" width="11" style="340" customWidth="1"/>
    <col min="1531" max="1531" width="11.28515625" style="340" customWidth="1"/>
    <col min="1532" max="1532" width="6" style="340" customWidth="1"/>
    <col min="1533" max="1533" width="8" style="340" customWidth="1"/>
    <col min="1534" max="1534" width="9.5703125" style="340" customWidth="1"/>
    <col min="1535" max="1535" width="3.85546875" style="340" customWidth="1"/>
    <col min="1536" max="1536" width="6.85546875" style="340" customWidth="1"/>
    <col min="1537" max="1537" width="5.7109375" style="340" customWidth="1"/>
    <col min="1538" max="1538" width="4.85546875" style="340" customWidth="1"/>
    <col min="1539" max="1539" width="7.42578125" style="340" customWidth="1"/>
    <col min="1540" max="1540" width="5.5703125" style="340" customWidth="1"/>
    <col min="1541" max="1541" width="9.7109375" style="340" customWidth="1"/>
    <col min="1542" max="1542" width="11.85546875" style="340" customWidth="1"/>
    <col min="1543" max="1543" width="7" style="340" customWidth="1"/>
    <col min="1544" max="1544" width="18" style="340" customWidth="1"/>
    <col min="1545" max="1552" width="11.7109375" style="340" customWidth="1"/>
    <col min="1553" max="1772" width="11.7109375" style="340"/>
    <col min="1773" max="1773" width="6.7109375" style="340" bestFit="1" customWidth="1"/>
    <col min="1774" max="1774" width="30.7109375" style="340" customWidth="1"/>
    <col min="1775" max="1775" width="29.5703125" style="340" customWidth="1"/>
    <col min="1776" max="1776" width="32.5703125" style="340" customWidth="1"/>
    <col min="1777" max="1777" width="12.5703125" style="340" customWidth="1"/>
    <col min="1778" max="1778" width="13.42578125" style="340" customWidth="1"/>
    <col min="1779" max="1779" width="10.140625" style="340" customWidth="1"/>
    <col min="1780" max="1780" width="31.7109375" style="340" customWidth="1"/>
    <col min="1781" max="1781" width="15.7109375" style="340" customWidth="1"/>
    <col min="1782" max="1782" width="18.28515625" style="340" customWidth="1"/>
    <col min="1783" max="1783" width="18" style="340" customWidth="1"/>
    <col min="1784" max="1784" width="12" style="340" customWidth="1"/>
    <col min="1785" max="1785" width="13.85546875" style="340" customWidth="1"/>
    <col min="1786" max="1786" width="11" style="340" customWidth="1"/>
    <col min="1787" max="1787" width="11.28515625" style="340" customWidth="1"/>
    <col min="1788" max="1788" width="6" style="340" customWidth="1"/>
    <col min="1789" max="1789" width="8" style="340" customWidth="1"/>
    <col min="1790" max="1790" width="9.5703125" style="340" customWidth="1"/>
    <col min="1791" max="1791" width="3.85546875" style="340" customWidth="1"/>
    <col min="1792" max="1792" width="6.85546875" style="340" customWidth="1"/>
    <col min="1793" max="1793" width="5.7109375" style="340" customWidth="1"/>
    <col min="1794" max="1794" width="4.85546875" style="340" customWidth="1"/>
    <col min="1795" max="1795" width="7.42578125" style="340" customWidth="1"/>
    <col min="1796" max="1796" width="5.5703125" style="340" customWidth="1"/>
    <col min="1797" max="1797" width="9.7109375" style="340" customWidth="1"/>
    <col min="1798" max="1798" width="11.85546875" style="340" customWidth="1"/>
    <col min="1799" max="1799" width="7" style="340" customWidth="1"/>
    <col min="1800" max="1800" width="18" style="340" customWidth="1"/>
    <col min="1801" max="1808" width="11.7109375" style="340" customWidth="1"/>
    <col min="1809" max="2028" width="11.7109375" style="340"/>
    <col min="2029" max="2029" width="6.7109375" style="340" bestFit="1" customWidth="1"/>
    <col min="2030" max="2030" width="30.7109375" style="340" customWidth="1"/>
    <col min="2031" max="2031" width="29.5703125" style="340" customWidth="1"/>
    <col min="2032" max="2032" width="32.5703125" style="340" customWidth="1"/>
    <col min="2033" max="2033" width="12.5703125" style="340" customWidth="1"/>
    <col min="2034" max="2034" width="13.42578125" style="340" customWidth="1"/>
    <col min="2035" max="2035" width="10.140625" style="340" customWidth="1"/>
    <col min="2036" max="2036" width="31.7109375" style="340" customWidth="1"/>
    <col min="2037" max="2037" width="15.7109375" style="340" customWidth="1"/>
    <col min="2038" max="2038" width="18.28515625" style="340" customWidth="1"/>
    <col min="2039" max="2039" width="18" style="340" customWidth="1"/>
    <col min="2040" max="2040" width="12" style="340" customWidth="1"/>
    <col min="2041" max="2041" width="13.85546875" style="340" customWidth="1"/>
    <col min="2042" max="2042" width="11" style="340" customWidth="1"/>
    <col min="2043" max="2043" width="11.28515625" style="340" customWidth="1"/>
    <col min="2044" max="2044" width="6" style="340" customWidth="1"/>
    <col min="2045" max="2045" width="8" style="340" customWidth="1"/>
    <col min="2046" max="2046" width="9.5703125" style="340" customWidth="1"/>
    <col min="2047" max="2047" width="3.85546875" style="340" customWidth="1"/>
    <col min="2048" max="2048" width="6.85546875" style="340" customWidth="1"/>
    <col min="2049" max="2049" width="5.7109375" style="340" customWidth="1"/>
    <col min="2050" max="2050" width="4.85546875" style="340" customWidth="1"/>
    <col min="2051" max="2051" width="7.42578125" style="340" customWidth="1"/>
    <col min="2052" max="2052" width="5.5703125" style="340" customWidth="1"/>
    <col min="2053" max="2053" width="9.7109375" style="340" customWidth="1"/>
    <col min="2054" max="2054" width="11.85546875" style="340" customWidth="1"/>
    <col min="2055" max="2055" width="7" style="340" customWidth="1"/>
    <col min="2056" max="2056" width="18" style="340" customWidth="1"/>
    <col min="2057" max="2064" width="11.7109375" style="340" customWidth="1"/>
    <col min="2065" max="2284" width="11.7109375" style="340"/>
    <col min="2285" max="2285" width="6.7109375" style="340" bestFit="1" customWidth="1"/>
    <col min="2286" max="2286" width="30.7109375" style="340" customWidth="1"/>
    <col min="2287" max="2287" width="29.5703125" style="340" customWidth="1"/>
    <col min="2288" max="2288" width="32.5703125" style="340" customWidth="1"/>
    <col min="2289" max="2289" width="12.5703125" style="340" customWidth="1"/>
    <col min="2290" max="2290" width="13.42578125" style="340" customWidth="1"/>
    <col min="2291" max="2291" width="10.140625" style="340" customWidth="1"/>
    <col min="2292" max="2292" width="31.7109375" style="340" customWidth="1"/>
    <col min="2293" max="2293" width="15.7109375" style="340" customWidth="1"/>
    <col min="2294" max="2294" width="18.28515625" style="340" customWidth="1"/>
    <col min="2295" max="2295" width="18" style="340" customWidth="1"/>
    <col min="2296" max="2296" width="12" style="340" customWidth="1"/>
    <col min="2297" max="2297" width="13.85546875" style="340" customWidth="1"/>
    <col min="2298" max="2298" width="11" style="340" customWidth="1"/>
    <col min="2299" max="2299" width="11.28515625" style="340" customWidth="1"/>
    <col min="2300" max="2300" width="6" style="340" customWidth="1"/>
    <col min="2301" max="2301" width="8" style="340" customWidth="1"/>
    <col min="2302" max="2302" width="9.5703125" style="340" customWidth="1"/>
    <col min="2303" max="2303" width="3.85546875" style="340" customWidth="1"/>
    <col min="2304" max="2304" width="6.85546875" style="340" customWidth="1"/>
    <col min="2305" max="2305" width="5.7109375" style="340" customWidth="1"/>
    <col min="2306" max="2306" width="4.85546875" style="340" customWidth="1"/>
    <col min="2307" max="2307" width="7.42578125" style="340" customWidth="1"/>
    <col min="2308" max="2308" width="5.5703125" style="340" customWidth="1"/>
    <col min="2309" max="2309" width="9.7109375" style="340" customWidth="1"/>
    <col min="2310" max="2310" width="11.85546875" style="340" customWidth="1"/>
    <col min="2311" max="2311" width="7" style="340" customWidth="1"/>
    <col min="2312" max="2312" width="18" style="340" customWidth="1"/>
    <col min="2313" max="2320" width="11.7109375" style="340" customWidth="1"/>
    <col min="2321" max="2540" width="11.7109375" style="340"/>
    <col min="2541" max="2541" width="6.7109375" style="340" bestFit="1" customWidth="1"/>
    <col min="2542" max="2542" width="30.7109375" style="340" customWidth="1"/>
    <col min="2543" max="2543" width="29.5703125" style="340" customWidth="1"/>
    <col min="2544" max="2544" width="32.5703125" style="340" customWidth="1"/>
    <col min="2545" max="2545" width="12.5703125" style="340" customWidth="1"/>
    <col min="2546" max="2546" width="13.42578125" style="340" customWidth="1"/>
    <col min="2547" max="2547" width="10.140625" style="340" customWidth="1"/>
    <col min="2548" max="2548" width="31.7109375" style="340" customWidth="1"/>
    <col min="2549" max="2549" width="15.7109375" style="340" customWidth="1"/>
    <col min="2550" max="2550" width="18.28515625" style="340" customWidth="1"/>
    <col min="2551" max="2551" width="18" style="340" customWidth="1"/>
    <col min="2552" max="2552" width="12" style="340" customWidth="1"/>
    <col min="2553" max="2553" width="13.85546875" style="340" customWidth="1"/>
    <col min="2554" max="2554" width="11" style="340" customWidth="1"/>
    <col min="2555" max="2555" width="11.28515625" style="340" customWidth="1"/>
    <col min="2556" max="2556" width="6" style="340" customWidth="1"/>
    <col min="2557" max="2557" width="8" style="340" customWidth="1"/>
    <col min="2558" max="2558" width="9.5703125" style="340" customWidth="1"/>
    <col min="2559" max="2559" width="3.85546875" style="340" customWidth="1"/>
    <col min="2560" max="2560" width="6.85546875" style="340" customWidth="1"/>
    <col min="2561" max="2561" width="5.7109375" style="340" customWidth="1"/>
    <col min="2562" max="2562" width="4.85546875" style="340" customWidth="1"/>
    <col min="2563" max="2563" width="7.42578125" style="340" customWidth="1"/>
    <col min="2564" max="2564" width="5.5703125" style="340" customWidth="1"/>
    <col min="2565" max="2565" width="9.7109375" style="340" customWidth="1"/>
    <col min="2566" max="2566" width="11.85546875" style="340" customWidth="1"/>
    <col min="2567" max="2567" width="7" style="340" customWidth="1"/>
    <col min="2568" max="2568" width="18" style="340" customWidth="1"/>
    <col min="2569" max="2576" width="11.7109375" style="340" customWidth="1"/>
    <col min="2577" max="2796" width="11.7109375" style="340"/>
    <col min="2797" max="2797" width="6.7109375" style="340" bestFit="1" customWidth="1"/>
    <col min="2798" max="2798" width="30.7109375" style="340" customWidth="1"/>
    <col min="2799" max="2799" width="29.5703125" style="340" customWidth="1"/>
    <col min="2800" max="2800" width="32.5703125" style="340" customWidth="1"/>
    <col min="2801" max="2801" width="12.5703125" style="340" customWidth="1"/>
    <col min="2802" max="2802" width="13.42578125" style="340" customWidth="1"/>
    <col min="2803" max="2803" width="10.140625" style="340" customWidth="1"/>
    <col min="2804" max="2804" width="31.7109375" style="340" customWidth="1"/>
    <col min="2805" max="2805" width="15.7109375" style="340" customWidth="1"/>
    <col min="2806" max="2806" width="18.28515625" style="340" customWidth="1"/>
    <col min="2807" max="2807" width="18" style="340" customWidth="1"/>
    <col min="2808" max="2808" width="12" style="340" customWidth="1"/>
    <col min="2809" max="2809" width="13.85546875" style="340" customWidth="1"/>
    <col min="2810" max="2810" width="11" style="340" customWidth="1"/>
    <col min="2811" max="2811" width="11.28515625" style="340" customWidth="1"/>
    <col min="2812" max="2812" width="6" style="340" customWidth="1"/>
    <col min="2813" max="2813" width="8" style="340" customWidth="1"/>
    <col min="2814" max="2814" width="9.5703125" style="340" customWidth="1"/>
    <col min="2815" max="2815" width="3.85546875" style="340" customWidth="1"/>
    <col min="2816" max="2816" width="6.85546875" style="340" customWidth="1"/>
    <col min="2817" max="2817" width="5.7109375" style="340" customWidth="1"/>
    <col min="2818" max="2818" width="4.85546875" style="340" customWidth="1"/>
    <col min="2819" max="2819" width="7.42578125" style="340" customWidth="1"/>
    <col min="2820" max="2820" width="5.5703125" style="340" customWidth="1"/>
    <col min="2821" max="2821" width="9.7109375" style="340" customWidth="1"/>
    <col min="2822" max="2822" width="11.85546875" style="340" customWidth="1"/>
    <col min="2823" max="2823" width="7" style="340" customWidth="1"/>
    <col min="2824" max="2824" width="18" style="340" customWidth="1"/>
    <col min="2825" max="2832" width="11.7109375" style="340" customWidth="1"/>
    <col min="2833" max="3052" width="11.7109375" style="340"/>
    <col min="3053" max="3053" width="6.7109375" style="340" bestFit="1" customWidth="1"/>
    <col min="3054" max="3054" width="30.7109375" style="340" customWidth="1"/>
    <col min="3055" max="3055" width="29.5703125" style="340" customWidth="1"/>
    <col min="3056" max="3056" width="32.5703125" style="340" customWidth="1"/>
    <col min="3057" max="3057" width="12.5703125" style="340" customWidth="1"/>
    <col min="3058" max="3058" width="13.42578125" style="340" customWidth="1"/>
    <col min="3059" max="3059" width="10.140625" style="340" customWidth="1"/>
    <col min="3060" max="3060" width="31.7109375" style="340" customWidth="1"/>
    <col min="3061" max="3061" width="15.7109375" style="340" customWidth="1"/>
    <col min="3062" max="3062" width="18.28515625" style="340" customWidth="1"/>
    <col min="3063" max="3063" width="18" style="340" customWidth="1"/>
    <col min="3064" max="3064" width="12" style="340" customWidth="1"/>
    <col min="3065" max="3065" width="13.85546875" style="340" customWidth="1"/>
    <col min="3066" max="3066" width="11" style="340" customWidth="1"/>
    <col min="3067" max="3067" width="11.28515625" style="340" customWidth="1"/>
    <col min="3068" max="3068" width="6" style="340" customWidth="1"/>
    <col min="3069" max="3069" width="8" style="340" customWidth="1"/>
    <col min="3070" max="3070" width="9.5703125" style="340" customWidth="1"/>
    <col min="3071" max="3071" width="3.85546875" style="340" customWidth="1"/>
    <col min="3072" max="3072" width="6.85546875" style="340" customWidth="1"/>
    <col min="3073" max="3073" width="5.7109375" style="340" customWidth="1"/>
    <col min="3074" max="3074" width="4.85546875" style="340" customWidth="1"/>
    <col min="3075" max="3075" width="7.42578125" style="340" customWidth="1"/>
    <col min="3076" max="3076" width="5.5703125" style="340" customWidth="1"/>
    <col min="3077" max="3077" width="9.7109375" style="340" customWidth="1"/>
    <col min="3078" max="3078" width="11.85546875" style="340" customWidth="1"/>
    <col min="3079" max="3079" width="7" style="340" customWidth="1"/>
    <col min="3080" max="3080" width="18" style="340" customWidth="1"/>
    <col min="3081" max="3088" width="11.7109375" style="340" customWidth="1"/>
    <col min="3089" max="3308" width="11.7109375" style="340"/>
    <col min="3309" max="3309" width="6.7109375" style="340" bestFit="1" customWidth="1"/>
    <col min="3310" max="3310" width="30.7109375" style="340" customWidth="1"/>
    <col min="3311" max="3311" width="29.5703125" style="340" customWidth="1"/>
    <col min="3312" max="3312" width="32.5703125" style="340" customWidth="1"/>
    <col min="3313" max="3313" width="12.5703125" style="340" customWidth="1"/>
    <col min="3314" max="3314" width="13.42578125" style="340" customWidth="1"/>
    <col min="3315" max="3315" width="10.140625" style="340" customWidth="1"/>
    <col min="3316" max="3316" width="31.7109375" style="340" customWidth="1"/>
    <col min="3317" max="3317" width="15.7109375" style="340" customWidth="1"/>
    <col min="3318" max="3318" width="18.28515625" style="340" customWidth="1"/>
    <col min="3319" max="3319" width="18" style="340" customWidth="1"/>
    <col min="3320" max="3320" width="12" style="340" customWidth="1"/>
    <col min="3321" max="3321" width="13.85546875" style="340" customWidth="1"/>
    <col min="3322" max="3322" width="11" style="340" customWidth="1"/>
    <col min="3323" max="3323" width="11.28515625" style="340" customWidth="1"/>
    <col min="3324" max="3324" width="6" style="340" customWidth="1"/>
    <col min="3325" max="3325" width="8" style="340" customWidth="1"/>
    <col min="3326" max="3326" width="9.5703125" style="340" customWidth="1"/>
    <col min="3327" max="3327" width="3.85546875" style="340" customWidth="1"/>
    <col min="3328" max="3328" width="6.85546875" style="340" customWidth="1"/>
    <col min="3329" max="3329" width="5.7109375" style="340" customWidth="1"/>
    <col min="3330" max="3330" width="4.85546875" style="340" customWidth="1"/>
    <col min="3331" max="3331" width="7.42578125" style="340" customWidth="1"/>
    <col min="3332" max="3332" width="5.5703125" style="340" customWidth="1"/>
    <col min="3333" max="3333" width="9.7109375" style="340" customWidth="1"/>
    <col min="3334" max="3334" width="11.85546875" style="340" customWidth="1"/>
    <col min="3335" max="3335" width="7" style="340" customWidth="1"/>
    <col min="3336" max="3336" width="18" style="340" customWidth="1"/>
    <col min="3337" max="3344" width="11.7109375" style="340" customWidth="1"/>
    <col min="3345" max="3564" width="11.7109375" style="340"/>
    <col min="3565" max="3565" width="6.7109375" style="340" bestFit="1" customWidth="1"/>
    <col min="3566" max="3566" width="30.7109375" style="340" customWidth="1"/>
    <col min="3567" max="3567" width="29.5703125" style="340" customWidth="1"/>
    <col min="3568" max="3568" width="32.5703125" style="340" customWidth="1"/>
    <col min="3569" max="3569" width="12.5703125" style="340" customWidth="1"/>
    <col min="3570" max="3570" width="13.42578125" style="340" customWidth="1"/>
    <col min="3571" max="3571" width="10.140625" style="340" customWidth="1"/>
    <col min="3572" max="3572" width="31.7109375" style="340" customWidth="1"/>
    <col min="3573" max="3573" width="15.7109375" style="340" customWidth="1"/>
    <col min="3574" max="3574" width="18.28515625" style="340" customWidth="1"/>
    <col min="3575" max="3575" width="18" style="340" customWidth="1"/>
    <col min="3576" max="3576" width="12" style="340" customWidth="1"/>
    <col min="3577" max="3577" width="13.85546875" style="340" customWidth="1"/>
    <col min="3578" max="3578" width="11" style="340" customWidth="1"/>
    <col min="3579" max="3579" width="11.28515625" style="340" customWidth="1"/>
    <col min="3580" max="3580" width="6" style="340" customWidth="1"/>
    <col min="3581" max="3581" width="8" style="340" customWidth="1"/>
    <col min="3582" max="3582" width="9.5703125" style="340" customWidth="1"/>
    <col min="3583" max="3583" width="3.85546875" style="340" customWidth="1"/>
    <col min="3584" max="3584" width="6.85546875" style="340" customWidth="1"/>
    <col min="3585" max="3585" width="5.7109375" style="340" customWidth="1"/>
    <col min="3586" max="3586" width="4.85546875" style="340" customWidth="1"/>
    <col min="3587" max="3587" width="7.42578125" style="340" customWidth="1"/>
    <col min="3588" max="3588" width="5.5703125" style="340" customWidth="1"/>
    <col min="3589" max="3589" width="9.7109375" style="340" customWidth="1"/>
    <col min="3590" max="3590" width="11.85546875" style="340" customWidth="1"/>
    <col min="3591" max="3591" width="7" style="340" customWidth="1"/>
    <col min="3592" max="3592" width="18" style="340" customWidth="1"/>
    <col min="3593" max="3600" width="11.7109375" style="340" customWidth="1"/>
    <col min="3601" max="3820" width="11.7109375" style="340"/>
    <col min="3821" max="3821" width="6.7109375" style="340" bestFit="1" customWidth="1"/>
    <col min="3822" max="3822" width="30.7109375" style="340" customWidth="1"/>
    <col min="3823" max="3823" width="29.5703125" style="340" customWidth="1"/>
    <col min="3824" max="3824" width="32.5703125" style="340" customWidth="1"/>
    <col min="3825" max="3825" width="12.5703125" style="340" customWidth="1"/>
    <col min="3826" max="3826" width="13.42578125" style="340" customWidth="1"/>
    <col min="3827" max="3827" width="10.140625" style="340" customWidth="1"/>
    <col min="3828" max="3828" width="31.7109375" style="340" customWidth="1"/>
    <col min="3829" max="3829" width="15.7109375" style="340" customWidth="1"/>
    <col min="3830" max="3830" width="18.28515625" style="340" customWidth="1"/>
    <col min="3831" max="3831" width="18" style="340" customWidth="1"/>
    <col min="3832" max="3832" width="12" style="340" customWidth="1"/>
    <col min="3833" max="3833" width="13.85546875" style="340" customWidth="1"/>
    <col min="3834" max="3834" width="11" style="340" customWidth="1"/>
    <col min="3835" max="3835" width="11.28515625" style="340" customWidth="1"/>
    <col min="3836" max="3836" width="6" style="340" customWidth="1"/>
    <col min="3837" max="3837" width="8" style="340" customWidth="1"/>
    <col min="3838" max="3838" width="9.5703125" style="340" customWidth="1"/>
    <col min="3839" max="3839" width="3.85546875" style="340" customWidth="1"/>
    <col min="3840" max="3840" width="6.85546875" style="340" customWidth="1"/>
    <col min="3841" max="3841" width="5.7109375" style="340" customWidth="1"/>
    <col min="3842" max="3842" width="4.85546875" style="340" customWidth="1"/>
    <col min="3843" max="3843" width="7.42578125" style="340" customWidth="1"/>
    <col min="3844" max="3844" width="5.5703125" style="340" customWidth="1"/>
    <col min="3845" max="3845" width="9.7109375" style="340" customWidth="1"/>
    <col min="3846" max="3846" width="11.85546875" style="340" customWidth="1"/>
    <col min="3847" max="3847" width="7" style="340" customWidth="1"/>
    <col min="3848" max="3848" width="18" style="340" customWidth="1"/>
    <col min="3849" max="3856" width="11.7109375" style="340" customWidth="1"/>
    <col min="3857" max="4076" width="11.7109375" style="340"/>
    <col min="4077" max="4077" width="6.7109375" style="340" bestFit="1" customWidth="1"/>
    <col min="4078" max="4078" width="30.7109375" style="340" customWidth="1"/>
    <col min="4079" max="4079" width="29.5703125" style="340" customWidth="1"/>
    <col min="4080" max="4080" width="32.5703125" style="340" customWidth="1"/>
    <col min="4081" max="4081" width="12.5703125" style="340" customWidth="1"/>
    <col min="4082" max="4082" width="13.42578125" style="340" customWidth="1"/>
    <col min="4083" max="4083" width="10.140625" style="340" customWidth="1"/>
    <col min="4084" max="4084" width="31.7109375" style="340" customWidth="1"/>
    <col min="4085" max="4085" width="15.7109375" style="340" customWidth="1"/>
    <col min="4086" max="4086" width="18.28515625" style="340" customWidth="1"/>
    <col min="4087" max="4087" width="18" style="340" customWidth="1"/>
    <col min="4088" max="4088" width="12" style="340" customWidth="1"/>
    <col min="4089" max="4089" width="13.85546875" style="340" customWidth="1"/>
    <col min="4090" max="4090" width="11" style="340" customWidth="1"/>
    <col min="4091" max="4091" width="11.28515625" style="340" customWidth="1"/>
    <col min="4092" max="4092" width="6" style="340" customWidth="1"/>
    <col min="4093" max="4093" width="8" style="340" customWidth="1"/>
    <col min="4094" max="4094" width="9.5703125" style="340" customWidth="1"/>
    <col min="4095" max="4095" width="3.85546875" style="340" customWidth="1"/>
    <col min="4096" max="4096" width="6.85546875" style="340" customWidth="1"/>
    <col min="4097" max="4097" width="5.7109375" style="340" customWidth="1"/>
    <col min="4098" max="4098" width="4.85546875" style="340" customWidth="1"/>
    <col min="4099" max="4099" width="7.42578125" style="340" customWidth="1"/>
    <col min="4100" max="4100" width="5.5703125" style="340" customWidth="1"/>
    <col min="4101" max="4101" width="9.7109375" style="340" customWidth="1"/>
    <col min="4102" max="4102" width="11.85546875" style="340" customWidth="1"/>
    <col min="4103" max="4103" width="7" style="340" customWidth="1"/>
    <col min="4104" max="4104" width="18" style="340" customWidth="1"/>
    <col min="4105" max="4112" width="11.7109375" style="340" customWidth="1"/>
    <col min="4113" max="4332" width="11.7109375" style="340"/>
    <col min="4333" max="4333" width="6.7109375" style="340" bestFit="1" customWidth="1"/>
    <col min="4334" max="4334" width="30.7109375" style="340" customWidth="1"/>
    <col min="4335" max="4335" width="29.5703125" style="340" customWidth="1"/>
    <col min="4336" max="4336" width="32.5703125" style="340" customWidth="1"/>
    <col min="4337" max="4337" width="12.5703125" style="340" customWidth="1"/>
    <col min="4338" max="4338" width="13.42578125" style="340" customWidth="1"/>
    <col min="4339" max="4339" width="10.140625" style="340" customWidth="1"/>
    <col min="4340" max="4340" width="31.7109375" style="340" customWidth="1"/>
    <col min="4341" max="4341" width="15.7109375" style="340" customWidth="1"/>
    <col min="4342" max="4342" width="18.28515625" style="340" customWidth="1"/>
    <col min="4343" max="4343" width="18" style="340" customWidth="1"/>
    <col min="4344" max="4344" width="12" style="340" customWidth="1"/>
    <col min="4345" max="4345" width="13.85546875" style="340" customWidth="1"/>
    <col min="4346" max="4346" width="11" style="340" customWidth="1"/>
    <col min="4347" max="4347" width="11.28515625" style="340" customWidth="1"/>
    <col min="4348" max="4348" width="6" style="340" customWidth="1"/>
    <col min="4349" max="4349" width="8" style="340" customWidth="1"/>
    <col min="4350" max="4350" width="9.5703125" style="340" customWidth="1"/>
    <col min="4351" max="4351" width="3.85546875" style="340" customWidth="1"/>
    <col min="4352" max="4352" width="6.85546875" style="340" customWidth="1"/>
    <col min="4353" max="4353" width="5.7109375" style="340" customWidth="1"/>
    <col min="4354" max="4354" width="4.85546875" style="340" customWidth="1"/>
    <col min="4355" max="4355" width="7.42578125" style="340" customWidth="1"/>
    <col min="4356" max="4356" width="5.5703125" style="340" customWidth="1"/>
    <col min="4357" max="4357" width="9.7109375" style="340" customWidth="1"/>
    <col min="4358" max="4358" width="11.85546875" style="340" customWidth="1"/>
    <col min="4359" max="4359" width="7" style="340" customWidth="1"/>
    <col min="4360" max="4360" width="18" style="340" customWidth="1"/>
    <col min="4361" max="4368" width="11.7109375" style="340" customWidth="1"/>
    <col min="4369" max="4588" width="11.7109375" style="340"/>
    <col min="4589" max="4589" width="6.7109375" style="340" bestFit="1" customWidth="1"/>
    <col min="4590" max="4590" width="30.7109375" style="340" customWidth="1"/>
    <col min="4591" max="4591" width="29.5703125" style="340" customWidth="1"/>
    <col min="4592" max="4592" width="32.5703125" style="340" customWidth="1"/>
    <col min="4593" max="4593" width="12.5703125" style="340" customWidth="1"/>
    <col min="4594" max="4594" width="13.42578125" style="340" customWidth="1"/>
    <col min="4595" max="4595" width="10.140625" style="340" customWidth="1"/>
    <col min="4596" max="4596" width="31.7109375" style="340" customWidth="1"/>
    <col min="4597" max="4597" width="15.7109375" style="340" customWidth="1"/>
    <col min="4598" max="4598" width="18.28515625" style="340" customWidth="1"/>
    <col min="4599" max="4599" width="18" style="340" customWidth="1"/>
    <col min="4600" max="4600" width="12" style="340" customWidth="1"/>
    <col min="4601" max="4601" width="13.85546875" style="340" customWidth="1"/>
    <col min="4602" max="4602" width="11" style="340" customWidth="1"/>
    <col min="4603" max="4603" width="11.28515625" style="340" customWidth="1"/>
    <col min="4604" max="4604" width="6" style="340" customWidth="1"/>
    <col min="4605" max="4605" width="8" style="340" customWidth="1"/>
    <col min="4606" max="4606" width="9.5703125" style="340" customWidth="1"/>
    <col min="4607" max="4607" width="3.85546875" style="340" customWidth="1"/>
    <col min="4608" max="4608" width="6.85546875" style="340" customWidth="1"/>
    <col min="4609" max="4609" width="5.7109375" style="340" customWidth="1"/>
    <col min="4610" max="4610" width="4.85546875" style="340" customWidth="1"/>
    <col min="4611" max="4611" width="7.42578125" style="340" customWidth="1"/>
    <col min="4612" max="4612" width="5.5703125" style="340" customWidth="1"/>
    <col min="4613" max="4613" width="9.7109375" style="340" customWidth="1"/>
    <col min="4614" max="4614" width="11.85546875" style="340" customWidth="1"/>
    <col min="4615" max="4615" width="7" style="340" customWidth="1"/>
    <col min="4616" max="4616" width="18" style="340" customWidth="1"/>
    <col min="4617" max="4624" width="11.7109375" style="340" customWidth="1"/>
    <col min="4625" max="4844" width="11.7109375" style="340"/>
    <col min="4845" max="4845" width="6.7109375" style="340" bestFit="1" customWidth="1"/>
    <col min="4846" max="4846" width="30.7109375" style="340" customWidth="1"/>
    <col min="4847" max="4847" width="29.5703125" style="340" customWidth="1"/>
    <col min="4848" max="4848" width="32.5703125" style="340" customWidth="1"/>
    <col min="4849" max="4849" width="12.5703125" style="340" customWidth="1"/>
    <col min="4850" max="4850" width="13.42578125" style="340" customWidth="1"/>
    <col min="4851" max="4851" width="10.140625" style="340" customWidth="1"/>
    <col min="4852" max="4852" width="31.7109375" style="340" customWidth="1"/>
    <col min="4853" max="4853" width="15.7109375" style="340" customWidth="1"/>
    <col min="4854" max="4854" width="18.28515625" style="340" customWidth="1"/>
    <col min="4855" max="4855" width="18" style="340" customWidth="1"/>
    <col min="4856" max="4856" width="12" style="340" customWidth="1"/>
    <col min="4857" max="4857" width="13.85546875" style="340" customWidth="1"/>
    <col min="4858" max="4858" width="11" style="340" customWidth="1"/>
    <col min="4859" max="4859" width="11.28515625" style="340" customWidth="1"/>
    <col min="4860" max="4860" width="6" style="340" customWidth="1"/>
    <col min="4861" max="4861" width="8" style="340" customWidth="1"/>
    <col min="4862" max="4862" width="9.5703125" style="340" customWidth="1"/>
    <col min="4863" max="4863" width="3.85546875" style="340" customWidth="1"/>
    <col min="4864" max="4864" width="6.85546875" style="340" customWidth="1"/>
    <col min="4865" max="4865" width="5.7109375" style="340" customWidth="1"/>
    <col min="4866" max="4866" width="4.85546875" style="340" customWidth="1"/>
    <col min="4867" max="4867" width="7.42578125" style="340" customWidth="1"/>
    <col min="4868" max="4868" width="5.5703125" style="340" customWidth="1"/>
    <col min="4869" max="4869" width="9.7109375" style="340" customWidth="1"/>
    <col min="4870" max="4870" width="11.85546875" style="340" customWidth="1"/>
    <col min="4871" max="4871" width="7" style="340" customWidth="1"/>
    <col min="4872" max="4872" width="18" style="340" customWidth="1"/>
    <col min="4873" max="4880" width="11.7109375" style="340" customWidth="1"/>
    <col min="4881" max="5100" width="11.7109375" style="340"/>
    <col min="5101" max="5101" width="6.7109375" style="340" bestFit="1" customWidth="1"/>
    <col min="5102" max="5102" width="30.7109375" style="340" customWidth="1"/>
    <col min="5103" max="5103" width="29.5703125" style="340" customWidth="1"/>
    <col min="5104" max="5104" width="32.5703125" style="340" customWidth="1"/>
    <col min="5105" max="5105" width="12.5703125" style="340" customWidth="1"/>
    <col min="5106" max="5106" width="13.42578125" style="340" customWidth="1"/>
    <col min="5107" max="5107" width="10.140625" style="340" customWidth="1"/>
    <col min="5108" max="5108" width="31.7109375" style="340" customWidth="1"/>
    <col min="5109" max="5109" width="15.7109375" style="340" customWidth="1"/>
    <col min="5110" max="5110" width="18.28515625" style="340" customWidth="1"/>
    <col min="5111" max="5111" width="18" style="340" customWidth="1"/>
    <col min="5112" max="5112" width="12" style="340" customWidth="1"/>
    <col min="5113" max="5113" width="13.85546875" style="340" customWidth="1"/>
    <col min="5114" max="5114" width="11" style="340" customWidth="1"/>
    <col min="5115" max="5115" width="11.28515625" style="340" customWidth="1"/>
    <col min="5116" max="5116" width="6" style="340" customWidth="1"/>
    <col min="5117" max="5117" width="8" style="340" customWidth="1"/>
    <col min="5118" max="5118" width="9.5703125" style="340" customWidth="1"/>
    <col min="5119" max="5119" width="3.85546875" style="340" customWidth="1"/>
    <col min="5120" max="5120" width="6.85546875" style="340" customWidth="1"/>
    <col min="5121" max="5121" width="5.7109375" style="340" customWidth="1"/>
    <col min="5122" max="5122" width="4.85546875" style="340" customWidth="1"/>
    <col min="5123" max="5123" width="7.42578125" style="340" customWidth="1"/>
    <col min="5124" max="5124" width="5.5703125" style="340" customWidth="1"/>
    <col min="5125" max="5125" width="9.7109375" style="340" customWidth="1"/>
    <col min="5126" max="5126" width="11.85546875" style="340" customWidth="1"/>
    <col min="5127" max="5127" width="7" style="340" customWidth="1"/>
    <col min="5128" max="5128" width="18" style="340" customWidth="1"/>
    <col min="5129" max="5136" width="11.7109375" style="340" customWidth="1"/>
    <col min="5137" max="5356" width="11.7109375" style="340"/>
    <col min="5357" max="5357" width="6.7109375" style="340" bestFit="1" customWidth="1"/>
    <col min="5358" max="5358" width="30.7109375" style="340" customWidth="1"/>
    <col min="5359" max="5359" width="29.5703125" style="340" customWidth="1"/>
    <col min="5360" max="5360" width="32.5703125" style="340" customWidth="1"/>
    <col min="5361" max="5361" width="12.5703125" style="340" customWidth="1"/>
    <col min="5362" max="5362" width="13.42578125" style="340" customWidth="1"/>
    <col min="5363" max="5363" width="10.140625" style="340" customWidth="1"/>
    <col min="5364" max="5364" width="31.7109375" style="340" customWidth="1"/>
    <col min="5365" max="5365" width="15.7109375" style="340" customWidth="1"/>
    <col min="5366" max="5366" width="18.28515625" style="340" customWidth="1"/>
    <col min="5367" max="5367" width="18" style="340" customWidth="1"/>
    <col min="5368" max="5368" width="12" style="340" customWidth="1"/>
    <col min="5369" max="5369" width="13.85546875" style="340" customWidth="1"/>
    <col min="5370" max="5370" width="11" style="340" customWidth="1"/>
    <col min="5371" max="5371" width="11.28515625" style="340" customWidth="1"/>
    <col min="5372" max="5372" width="6" style="340" customWidth="1"/>
    <col min="5373" max="5373" width="8" style="340" customWidth="1"/>
    <col min="5374" max="5374" width="9.5703125" style="340" customWidth="1"/>
    <col min="5375" max="5375" width="3.85546875" style="340" customWidth="1"/>
    <col min="5376" max="5376" width="6.85546875" style="340" customWidth="1"/>
    <col min="5377" max="5377" width="5.7109375" style="340" customWidth="1"/>
    <col min="5378" max="5378" width="4.85546875" style="340" customWidth="1"/>
    <col min="5379" max="5379" width="7.42578125" style="340" customWidth="1"/>
    <col min="5380" max="5380" width="5.5703125" style="340" customWidth="1"/>
    <col min="5381" max="5381" width="9.7109375" style="340" customWidth="1"/>
    <col min="5382" max="5382" width="11.85546875" style="340" customWidth="1"/>
    <col min="5383" max="5383" width="7" style="340" customWidth="1"/>
    <col min="5384" max="5384" width="18" style="340" customWidth="1"/>
    <col min="5385" max="5392" width="11.7109375" style="340" customWidth="1"/>
    <col min="5393" max="5612" width="11.7109375" style="340"/>
    <col min="5613" max="5613" width="6.7109375" style="340" bestFit="1" customWidth="1"/>
    <col min="5614" max="5614" width="30.7109375" style="340" customWidth="1"/>
    <col min="5615" max="5615" width="29.5703125" style="340" customWidth="1"/>
    <col min="5616" max="5616" width="32.5703125" style="340" customWidth="1"/>
    <col min="5617" max="5617" width="12.5703125" style="340" customWidth="1"/>
    <col min="5618" max="5618" width="13.42578125" style="340" customWidth="1"/>
    <col min="5619" max="5619" width="10.140625" style="340" customWidth="1"/>
    <col min="5620" max="5620" width="31.7109375" style="340" customWidth="1"/>
    <col min="5621" max="5621" width="15.7109375" style="340" customWidth="1"/>
    <col min="5622" max="5622" width="18.28515625" style="340" customWidth="1"/>
    <col min="5623" max="5623" width="18" style="340" customWidth="1"/>
    <col min="5624" max="5624" width="12" style="340" customWidth="1"/>
    <col min="5625" max="5625" width="13.85546875" style="340" customWidth="1"/>
    <col min="5626" max="5626" width="11" style="340" customWidth="1"/>
    <col min="5627" max="5627" width="11.28515625" style="340" customWidth="1"/>
    <col min="5628" max="5628" width="6" style="340" customWidth="1"/>
    <col min="5629" max="5629" width="8" style="340" customWidth="1"/>
    <col min="5630" max="5630" width="9.5703125" style="340" customWidth="1"/>
    <col min="5631" max="5631" width="3.85546875" style="340" customWidth="1"/>
    <col min="5632" max="5632" width="6.85546875" style="340" customWidth="1"/>
    <col min="5633" max="5633" width="5.7109375" style="340" customWidth="1"/>
    <col min="5634" max="5634" width="4.85546875" style="340" customWidth="1"/>
    <col min="5635" max="5635" width="7.42578125" style="340" customWidth="1"/>
    <col min="5636" max="5636" width="5.5703125" style="340" customWidth="1"/>
    <col min="5637" max="5637" width="9.7109375" style="340" customWidth="1"/>
    <col min="5638" max="5638" width="11.85546875" style="340" customWidth="1"/>
    <col min="5639" max="5639" width="7" style="340" customWidth="1"/>
    <col min="5640" max="5640" width="18" style="340" customWidth="1"/>
    <col min="5641" max="5648" width="11.7109375" style="340" customWidth="1"/>
    <col min="5649" max="5868" width="11.7109375" style="340"/>
    <col min="5869" max="5869" width="6.7109375" style="340" bestFit="1" customWidth="1"/>
    <col min="5870" max="5870" width="30.7109375" style="340" customWidth="1"/>
    <col min="5871" max="5871" width="29.5703125" style="340" customWidth="1"/>
    <col min="5872" max="5872" width="32.5703125" style="340" customWidth="1"/>
    <col min="5873" max="5873" width="12.5703125" style="340" customWidth="1"/>
    <col min="5874" max="5874" width="13.42578125" style="340" customWidth="1"/>
    <col min="5875" max="5875" width="10.140625" style="340" customWidth="1"/>
    <col min="5876" max="5876" width="31.7109375" style="340" customWidth="1"/>
    <col min="5877" max="5877" width="15.7109375" style="340" customWidth="1"/>
    <col min="5878" max="5878" width="18.28515625" style="340" customWidth="1"/>
    <col min="5879" max="5879" width="18" style="340" customWidth="1"/>
    <col min="5880" max="5880" width="12" style="340" customWidth="1"/>
    <col min="5881" max="5881" width="13.85546875" style="340" customWidth="1"/>
    <col min="5882" max="5882" width="11" style="340" customWidth="1"/>
    <col min="5883" max="5883" width="11.28515625" style="340" customWidth="1"/>
    <col min="5884" max="5884" width="6" style="340" customWidth="1"/>
    <col min="5885" max="5885" width="8" style="340" customWidth="1"/>
    <col min="5886" max="5886" width="9.5703125" style="340" customWidth="1"/>
    <col min="5887" max="5887" width="3.85546875" style="340" customWidth="1"/>
    <col min="5888" max="5888" width="6.85546875" style="340" customWidth="1"/>
    <col min="5889" max="5889" width="5.7109375" style="340" customWidth="1"/>
    <col min="5890" max="5890" width="4.85546875" style="340" customWidth="1"/>
    <col min="5891" max="5891" width="7.42578125" style="340" customWidth="1"/>
    <col min="5892" max="5892" width="5.5703125" style="340" customWidth="1"/>
    <col min="5893" max="5893" width="9.7109375" style="340" customWidth="1"/>
    <col min="5894" max="5894" width="11.85546875" style="340" customWidth="1"/>
    <col min="5895" max="5895" width="7" style="340" customWidth="1"/>
    <col min="5896" max="5896" width="18" style="340" customWidth="1"/>
    <col min="5897" max="5904" width="11.7109375" style="340" customWidth="1"/>
    <col min="5905" max="6124" width="11.7109375" style="340"/>
    <col min="6125" max="6125" width="6.7109375" style="340" bestFit="1" customWidth="1"/>
    <col min="6126" max="6126" width="30.7109375" style="340" customWidth="1"/>
    <col min="6127" max="6127" width="29.5703125" style="340" customWidth="1"/>
    <col min="6128" max="6128" width="32.5703125" style="340" customWidth="1"/>
    <col min="6129" max="6129" width="12.5703125" style="340" customWidth="1"/>
    <col min="6130" max="6130" width="13.42578125" style="340" customWidth="1"/>
    <col min="6131" max="6131" width="10.140625" style="340" customWidth="1"/>
    <col min="6132" max="6132" width="31.7109375" style="340" customWidth="1"/>
    <col min="6133" max="6133" width="15.7109375" style="340" customWidth="1"/>
    <col min="6134" max="6134" width="18.28515625" style="340" customWidth="1"/>
    <col min="6135" max="6135" width="18" style="340" customWidth="1"/>
    <col min="6136" max="6136" width="12" style="340" customWidth="1"/>
    <col min="6137" max="6137" width="13.85546875" style="340" customWidth="1"/>
    <col min="6138" max="6138" width="11" style="340" customWidth="1"/>
    <col min="6139" max="6139" width="11.28515625" style="340" customWidth="1"/>
    <col min="6140" max="6140" width="6" style="340" customWidth="1"/>
    <col min="6141" max="6141" width="8" style="340" customWidth="1"/>
    <col min="6142" max="6142" width="9.5703125" style="340" customWidth="1"/>
    <col min="6143" max="6143" width="3.85546875" style="340" customWidth="1"/>
    <col min="6144" max="6144" width="6.85546875" style="340" customWidth="1"/>
    <col min="6145" max="6145" width="5.7109375" style="340" customWidth="1"/>
    <col min="6146" max="6146" width="4.85546875" style="340" customWidth="1"/>
    <col min="6147" max="6147" width="7.42578125" style="340" customWidth="1"/>
    <col min="6148" max="6148" width="5.5703125" style="340" customWidth="1"/>
    <col min="6149" max="6149" width="9.7109375" style="340" customWidth="1"/>
    <col min="6150" max="6150" width="11.85546875" style="340" customWidth="1"/>
    <col min="6151" max="6151" width="7" style="340" customWidth="1"/>
    <col min="6152" max="6152" width="18" style="340" customWidth="1"/>
    <col min="6153" max="6160" width="11.7109375" style="340" customWidth="1"/>
    <col min="6161" max="6380" width="11.7109375" style="340"/>
    <col min="6381" max="6381" width="6.7109375" style="340" bestFit="1" customWidth="1"/>
    <col min="6382" max="6382" width="30.7109375" style="340" customWidth="1"/>
    <col min="6383" max="6383" width="29.5703125" style="340" customWidth="1"/>
    <col min="6384" max="6384" width="32.5703125" style="340" customWidth="1"/>
    <col min="6385" max="6385" width="12.5703125" style="340" customWidth="1"/>
    <col min="6386" max="6386" width="13.42578125" style="340" customWidth="1"/>
    <col min="6387" max="6387" width="10.140625" style="340" customWidth="1"/>
    <col min="6388" max="6388" width="31.7109375" style="340" customWidth="1"/>
    <col min="6389" max="6389" width="15.7109375" style="340" customWidth="1"/>
    <col min="6390" max="6390" width="18.28515625" style="340" customWidth="1"/>
    <col min="6391" max="6391" width="18" style="340" customWidth="1"/>
    <col min="6392" max="6392" width="12" style="340" customWidth="1"/>
    <col min="6393" max="6393" width="13.85546875" style="340" customWidth="1"/>
    <col min="6394" max="6394" width="11" style="340" customWidth="1"/>
    <col min="6395" max="6395" width="11.28515625" style="340" customWidth="1"/>
    <col min="6396" max="6396" width="6" style="340" customWidth="1"/>
    <col min="6397" max="6397" width="8" style="340" customWidth="1"/>
    <col min="6398" max="6398" width="9.5703125" style="340" customWidth="1"/>
    <col min="6399" max="6399" width="3.85546875" style="340" customWidth="1"/>
    <col min="6400" max="6400" width="6.85546875" style="340" customWidth="1"/>
    <col min="6401" max="6401" width="5.7109375" style="340" customWidth="1"/>
    <col min="6402" max="6402" width="4.85546875" style="340" customWidth="1"/>
    <col min="6403" max="6403" width="7.42578125" style="340" customWidth="1"/>
    <col min="6404" max="6404" width="5.5703125" style="340" customWidth="1"/>
    <col min="6405" max="6405" width="9.7109375" style="340" customWidth="1"/>
    <col min="6406" max="6406" width="11.85546875" style="340" customWidth="1"/>
    <col min="6407" max="6407" width="7" style="340" customWidth="1"/>
    <col min="6408" max="6408" width="18" style="340" customWidth="1"/>
    <col min="6409" max="6416" width="11.7109375" style="340" customWidth="1"/>
    <col min="6417" max="6636" width="11.7109375" style="340"/>
    <col min="6637" max="6637" width="6.7109375" style="340" bestFit="1" customWidth="1"/>
    <col min="6638" max="6638" width="30.7109375" style="340" customWidth="1"/>
    <col min="6639" max="6639" width="29.5703125" style="340" customWidth="1"/>
    <col min="6640" max="6640" width="32.5703125" style="340" customWidth="1"/>
    <col min="6641" max="6641" width="12.5703125" style="340" customWidth="1"/>
    <col min="6642" max="6642" width="13.42578125" style="340" customWidth="1"/>
    <col min="6643" max="6643" width="10.140625" style="340" customWidth="1"/>
    <col min="6644" max="6644" width="31.7109375" style="340" customWidth="1"/>
    <col min="6645" max="6645" width="15.7109375" style="340" customWidth="1"/>
    <col min="6646" max="6646" width="18.28515625" style="340" customWidth="1"/>
    <col min="6647" max="6647" width="18" style="340" customWidth="1"/>
    <col min="6648" max="6648" width="12" style="340" customWidth="1"/>
    <col min="6649" max="6649" width="13.85546875" style="340" customWidth="1"/>
    <col min="6650" max="6650" width="11" style="340" customWidth="1"/>
    <col min="6651" max="6651" width="11.28515625" style="340" customWidth="1"/>
    <col min="6652" max="6652" width="6" style="340" customWidth="1"/>
    <col min="6653" max="6653" width="8" style="340" customWidth="1"/>
    <col min="6654" max="6654" width="9.5703125" style="340" customWidth="1"/>
    <col min="6655" max="6655" width="3.85546875" style="340" customWidth="1"/>
    <col min="6656" max="6656" width="6.85546875" style="340" customWidth="1"/>
    <col min="6657" max="6657" width="5.7109375" style="340" customWidth="1"/>
    <col min="6658" max="6658" width="4.85546875" style="340" customWidth="1"/>
    <col min="6659" max="6659" width="7.42578125" style="340" customWidth="1"/>
    <col min="6660" max="6660" width="5.5703125" style="340" customWidth="1"/>
    <col min="6661" max="6661" width="9.7109375" style="340" customWidth="1"/>
    <col min="6662" max="6662" width="11.85546875" style="340" customWidth="1"/>
    <col min="6663" max="6663" width="7" style="340" customWidth="1"/>
    <col min="6664" max="6664" width="18" style="340" customWidth="1"/>
    <col min="6665" max="6672" width="11.7109375" style="340" customWidth="1"/>
    <col min="6673" max="6892" width="11.7109375" style="340"/>
    <col min="6893" max="6893" width="6.7109375" style="340" bestFit="1" customWidth="1"/>
    <col min="6894" max="6894" width="30.7109375" style="340" customWidth="1"/>
    <col min="6895" max="6895" width="29.5703125" style="340" customWidth="1"/>
    <col min="6896" max="6896" width="32.5703125" style="340" customWidth="1"/>
    <col min="6897" max="6897" width="12.5703125" style="340" customWidth="1"/>
    <col min="6898" max="6898" width="13.42578125" style="340" customWidth="1"/>
    <col min="6899" max="6899" width="10.140625" style="340" customWidth="1"/>
    <col min="6900" max="6900" width="31.7109375" style="340" customWidth="1"/>
    <col min="6901" max="6901" width="15.7109375" style="340" customWidth="1"/>
    <col min="6902" max="6902" width="18.28515625" style="340" customWidth="1"/>
    <col min="6903" max="6903" width="18" style="340" customWidth="1"/>
    <col min="6904" max="6904" width="12" style="340" customWidth="1"/>
    <col min="6905" max="6905" width="13.85546875" style="340" customWidth="1"/>
    <col min="6906" max="6906" width="11" style="340" customWidth="1"/>
    <col min="6907" max="6907" width="11.28515625" style="340" customWidth="1"/>
    <col min="6908" max="6908" width="6" style="340" customWidth="1"/>
    <col min="6909" max="6909" width="8" style="340" customWidth="1"/>
    <col min="6910" max="6910" width="9.5703125" style="340" customWidth="1"/>
    <col min="6911" max="6911" width="3.85546875" style="340" customWidth="1"/>
    <col min="6912" max="6912" width="6.85546875" style="340" customWidth="1"/>
    <col min="6913" max="6913" width="5.7109375" style="340" customWidth="1"/>
    <col min="6914" max="6914" width="4.85546875" style="340" customWidth="1"/>
    <col min="6915" max="6915" width="7.42578125" style="340" customWidth="1"/>
    <col min="6916" max="6916" width="5.5703125" style="340" customWidth="1"/>
    <col min="6917" max="6917" width="9.7109375" style="340" customWidth="1"/>
    <col min="6918" max="6918" width="11.85546875" style="340" customWidth="1"/>
    <col min="6919" max="6919" width="7" style="340" customWidth="1"/>
    <col min="6920" max="6920" width="18" style="340" customWidth="1"/>
    <col min="6921" max="6928" width="11.7109375" style="340" customWidth="1"/>
    <col min="6929" max="7148" width="11.7109375" style="340"/>
    <col min="7149" max="7149" width="6.7109375" style="340" bestFit="1" customWidth="1"/>
    <col min="7150" max="7150" width="30.7109375" style="340" customWidth="1"/>
    <col min="7151" max="7151" width="29.5703125" style="340" customWidth="1"/>
    <col min="7152" max="7152" width="32.5703125" style="340" customWidth="1"/>
    <col min="7153" max="7153" width="12.5703125" style="340" customWidth="1"/>
    <col min="7154" max="7154" width="13.42578125" style="340" customWidth="1"/>
    <col min="7155" max="7155" width="10.140625" style="340" customWidth="1"/>
    <col min="7156" max="7156" width="31.7109375" style="340" customWidth="1"/>
    <col min="7157" max="7157" width="15.7109375" style="340" customWidth="1"/>
    <col min="7158" max="7158" width="18.28515625" style="340" customWidth="1"/>
    <col min="7159" max="7159" width="18" style="340" customWidth="1"/>
    <col min="7160" max="7160" width="12" style="340" customWidth="1"/>
    <col min="7161" max="7161" width="13.85546875" style="340" customWidth="1"/>
    <col min="7162" max="7162" width="11" style="340" customWidth="1"/>
    <col min="7163" max="7163" width="11.28515625" style="340" customWidth="1"/>
    <col min="7164" max="7164" width="6" style="340" customWidth="1"/>
    <col min="7165" max="7165" width="8" style="340" customWidth="1"/>
    <col min="7166" max="7166" width="9.5703125" style="340" customWidth="1"/>
    <col min="7167" max="7167" width="3.85546875" style="340" customWidth="1"/>
    <col min="7168" max="7168" width="6.85546875" style="340" customWidth="1"/>
    <col min="7169" max="7169" width="5.7109375" style="340" customWidth="1"/>
    <col min="7170" max="7170" width="4.85546875" style="340" customWidth="1"/>
    <col min="7171" max="7171" width="7.42578125" style="340" customWidth="1"/>
    <col min="7172" max="7172" width="5.5703125" style="340" customWidth="1"/>
    <col min="7173" max="7173" width="9.7109375" style="340" customWidth="1"/>
    <col min="7174" max="7174" width="11.85546875" style="340" customWidth="1"/>
    <col min="7175" max="7175" width="7" style="340" customWidth="1"/>
    <col min="7176" max="7176" width="18" style="340" customWidth="1"/>
    <col min="7177" max="7184" width="11.7109375" style="340" customWidth="1"/>
    <col min="7185" max="7404" width="11.7109375" style="340"/>
    <col min="7405" max="7405" width="6.7109375" style="340" bestFit="1" customWidth="1"/>
    <col min="7406" max="7406" width="30.7109375" style="340" customWidth="1"/>
    <col min="7407" max="7407" width="29.5703125" style="340" customWidth="1"/>
    <col min="7408" max="7408" width="32.5703125" style="340" customWidth="1"/>
    <col min="7409" max="7409" width="12.5703125" style="340" customWidth="1"/>
    <col min="7410" max="7410" width="13.42578125" style="340" customWidth="1"/>
    <col min="7411" max="7411" width="10.140625" style="340" customWidth="1"/>
    <col min="7412" max="7412" width="31.7109375" style="340" customWidth="1"/>
    <col min="7413" max="7413" width="15.7109375" style="340" customWidth="1"/>
    <col min="7414" max="7414" width="18.28515625" style="340" customWidth="1"/>
    <col min="7415" max="7415" width="18" style="340" customWidth="1"/>
    <col min="7416" max="7416" width="12" style="340" customWidth="1"/>
    <col min="7417" max="7417" width="13.85546875" style="340" customWidth="1"/>
    <col min="7418" max="7418" width="11" style="340" customWidth="1"/>
    <col min="7419" max="7419" width="11.28515625" style="340" customWidth="1"/>
    <col min="7420" max="7420" width="6" style="340" customWidth="1"/>
    <col min="7421" max="7421" width="8" style="340" customWidth="1"/>
    <col min="7422" max="7422" width="9.5703125" style="340" customWidth="1"/>
    <col min="7423" max="7423" width="3.85546875" style="340" customWidth="1"/>
    <col min="7424" max="7424" width="6.85546875" style="340" customWidth="1"/>
    <col min="7425" max="7425" width="5.7109375" style="340" customWidth="1"/>
    <col min="7426" max="7426" width="4.85546875" style="340" customWidth="1"/>
    <col min="7427" max="7427" width="7.42578125" style="340" customWidth="1"/>
    <col min="7428" max="7428" width="5.5703125" style="340" customWidth="1"/>
    <col min="7429" max="7429" width="9.7109375" style="340" customWidth="1"/>
    <col min="7430" max="7430" width="11.85546875" style="340" customWidth="1"/>
    <col min="7431" max="7431" width="7" style="340" customWidth="1"/>
    <col min="7432" max="7432" width="18" style="340" customWidth="1"/>
    <col min="7433" max="7440" width="11.7109375" style="340" customWidth="1"/>
    <col min="7441" max="7660" width="11.7109375" style="340"/>
    <col min="7661" max="7661" width="6.7109375" style="340" bestFit="1" customWidth="1"/>
    <col min="7662" max="7662" width="30.7109375" style="340" customWidth="1"/>
    <col min="7663" max="7663" width="29.5703125" style="340" customWidth="1"/>
    <col min="7664" max="7664" width="32.5703125" style="340" customWidth="1"/>
    <col min="7665" max="7665" width="12.5703125" style="340" customWidth="1"/>
    <col min="7666" max="7666" width="13.42578125" style="340" customWidth="1"/>
    <col min="7667" max="7667" width="10.140625" style="340" customWidth="1"/>
    <col min="7668" max="7668" width="31.7109375" style="340" customWidth="1"/>
    <col min="7669" max="7669" width="15.7109375" style="340" customWidth="1"/>
    <col min="7670" max="7670" width="18.28515625" style="340" customWidth="1"/>
    <col min="7671" max="7671" width="18" style="340" customWidth="1"/>
    <col min="7672" max="7672" width="12" style="340" customWidth="1"/>
    <col min="7673" max="7673" width="13.85546875" style="340" customWidth="1"/>
    <col min="7674" max="7674" width="11" style="340" customWidth="1"/>
    <col min="7675" max="7675" width="11.28515625" style="340" customWidth="1"/>
    <col min="7676" max="7676" width="6" style="340" customWidth="1"/>
    <col min="7677" max="7677" width="8" style="340" customWidth="1"/>
    <col min="7678" max="7678" width="9.5703125" style="340" customWidth="1"/>
    <col min="7679" max="7679" width="3.85546875" style="340" customWidth="1"/>
    <col min="7680" max="7680" width="6.85546875" style="340" customWidth="1"/>
    <col min="7681" max="7681" width="5.7109375" style="340" customWidth="1"/>
    <col min="7682" max="7682" width="4.85546875" style="340" customWidth="1"/>
    <col min="7683" max="7683" width="7.42578125" style="340" customWidth="1"/>
    <col min="7684" max="7684" width="5.5703125" style="340" customWidth="1"/>
    <col min="7685" max="7685" width="9.7109375" style="340" customWidth="1"/>
    <col min="7686" max="7686" width="11.85546875" style="340" customWidth="1"/>
    <col min="7687" max="7687" width="7" style="340" customWidth="1"/>
    <col min="7688" max="7688" width="18" style="340" customWidth="1"/>
    <col min="7689" max="7696" width="11.7109375" style="340" customWidth="1"/>
    <col min="7697" max="7916" width="11.7109375" style="340"/>
    <col min="7917" max="7917" width="6.7109375" style="340" bestFit="1" customWidth="1"/>
    <col min="7918" max="7918" width="30.7109375" style="340" customWidth="1"/>
    <col min="7919" max="7919" width="29.5703125" style="340" customWidth="1"/>
    <col min="7920" max="7920" width="32.5703125" style="340" customWidth="1"/>
    <col min="7921" max="7921" width="12.5703125" style="340" customWidth="1"/>
    <col min="7922" max="7922" width="13.42578125" style="340" customWidth="1"/>
    <col min="7923" max="7923" width="10.140625" style="340" customWidth="1"/>
    <col min="7924" max="7924" width="31.7109375" style="340" customWidth="1"/>
    <col min="7925" max="7925" width="15.7109375" style="340" customWidth="1"/>
    <col min="7926" max="7926" width="18.28515625" style="340" customWidth="1"/>
    <col min="7927" max="7927" width="18" style="340" customWidth="1"/>
    <col min="7928" max="7928" width="12" style="340" customWidth="1"/>
    <col min="7929" max="7929" width="13.85546875" style="340" customWidth="1"/>
    <col min="7930" max="7930" width="11" style="340" customWidth="1"/>
    <col min="7931" max="7931" width="11.28515625" style="340" customWidth="1"/>
    <col min="7932" max="7932" width="6" style="340" customWidth="1"/>
    <col min="7933" max="7933" width="8" style="340" customWidth="1"/>
    <col min="7934" max="7934" width="9.5703125" style="340" customWidth="1"/>
    <col min="7935" max="7935" width="3.85546875" style="340" customWidth="1"/>
    <col min="7936" max="7936" width="6.85546875" style="340" customWidth="1"/>
    <col min="7937" max="7937" width="5.7109375" style="340" customWidth="1"/>
    <col min="7938" max="7938" width="4.85546875" style="340" customWidth="1"/>
    <col min="7939" max="7939" width="7.42578125" style="340" customWidth="1"/>
    <col min="7940" max="7940" width="5.5703125" style="340" customWidth="1"/>
    <col min="7941" max="7941" width="9.7109375" style="340" customWidth="1"/>
    <col min="7942" max="7942" width="11.85546875" style="340" customWidth="1"/>
    <col min="7943" max="7943" width="7" style="340" customWidth="1"/>
    <col min="7944" max="7944" width="18" style="340" customWidth="1"/>
    <col min="7945" max="7952" width="11.7109375" style="340" customWidth="1"/>
    <col min="7953" max="8172" width="11.7109375" style="340"/>
    <col min="8173" max="8173" width="6.7109375" style="340" bestFit="1" customWidth="1"/>
    <col min="8174" max="8174" width="30.7109375" style="340" customWidth="1"/>
    <col min="8175" max="8175" width="29.5703125" style="340" customWidth="1"/>
    <col min="8176" max="8176" width="32.5703125" style="340" customWidth="1"/>
    <col min="8177" max="8177" width="12.5703125" style="340" customWidth="1"/>
    <col min="8178" max="8178" width="13.42578125" style="340" customWidth="1"/>
    <col min="8179" max="8179" width="10.140625" style="340" customWidth="1"/>
    <col min="8180" max="8180" width="31.7109375" style="340" customWidth="1"/>
    <col min="8181" max="8181" width="15.7109375" style="340" customWidth="1"/>
    <col min="8182" max="8182" width="18.28515625" style="340" customWidth="1"/>
    <col min="8183" max="8183" width="18" style="340" customWidth="1"/>
    <col min="8184" max="8184" width="12" style="340" customWidth="1"/>
    <col min="8185" max="8185" width="13.85546875" style="340" customWidth="1"/>
    <col min="8186" max="8186" width="11" style="340" customWidth="1"/>
    <col min="8187" max="8187" width="11.28515625" style="340" customWidth="1"/>
    <col min="8188" max="8188" width="6" style="340" customWidth="1"/>
    <col min="8189" max="8189" width="8" style="340" customWidth="1"/>
    <col min="8190" max="8190" width="9.5703125" style="340" customWidth="1"/>
    <col min="8191" max="8191" width="3.85546875" style="340" customWidth="1"/>
    <col min="8192" max="8192" width="6.85546875" style="340" customWidth="1"/>
    <col min="8193" max="8193" width="5.7109375" style="340" customWidth="1"/>
    <col min="8194" max="8194" width="4.85546875" style="340" customWidth="1"/>
    <col min="8195" max="8195" width="7.42578125" style="340" customWidth="1"/>
    <col min="8196" max="8196" width="5.5703125" style="340" customWidth="1"/>
    <col min="8197" max="8197" width="9.7109375" style="340" customWidth="1"/>
    <col min="8198" max="8198" width="11.85546875" style="340" customWidth="1"/>
    <col min="8199" max="8199" width="7" style="340" customWidth="1"/>
    <col min="8200" max="8200" width="18" style="340" customWidth="1"/>
    <col min="8201" max="8208" width="11.7109375" style="340" customWidth="1"/>
    <col min="8209" max="8428" width="11.7109375" style="340"/>
    <col min="8429" max="8429" width="6.7109375" style="340" bestFit="1" customWidth="1"/>
    <col min="8430" max="8430" width="30.7109375" style="340" customWidth="1"/>
    <col min="8431" max="8431" width="29.5703125" style="340" customWidth="1"/>
    <col min="8432" max="8432" width="32.5703125" style="340" customWidth="1"/>
    <col min="8433" max="8433" width="12.5703125" style="340" customWidth="1"/>
    <col min="8434" max="8434" width="13.42578125" style="340" customWidth="1"/>
    <col min="8435" max="8435" width="10.140625" style="340" customWidth="1"/>
    <col min="8436" max="8436" width="31.7109375" style="340" customWidth="1"/>
    <col min="8437" max="8437" width="15.7109375" style="340" customWidth="1"/>
    <col min="8438" max="8438" width="18.28515625" style="340" customWidth="1"/>
    <col min="8439" max="8439" width="18" style="340" customWidth="1"/>
    <col min="8440" max="8440" width="12" style="340" customWidth="1"/>
    <col min="8441" max="8441" width="13.85546875" style="340" customWidth="1"/>
    <col min="8442" max="8442" width="11" style="340" customWidth="1"/>
    <col min="8443" max="8443" width="11.28515625" style="340" customWidth="1"/>
    <col min="8444" max="8444" width="6" style="340" customWidth="1"/>
    <col min="8445" max="8445" width="8" style="340" customWidth="1"/>
    <col min="8446" max="8446" width="9.5703125" style="340" customWidth="1"/>
    <col min="8447" max="8447" width="3.85546875" style="340" customWidth="1"/>
    <col min="8448" max="8448" width="6.85546875" style="340" customWidth="1"/>
    <col min="8449" max="8449" width="5.7109375" style="340" customWidth="1"/>
    <col min="8450" max="8450" width="4.85546875" style="340" customWidth="1"/>
    <col min="8451" max="8451" width="7.42578125" style="340" customWidth="1"/>
    <col min="8452" max="8452" width="5.5703125" style="340" customWidth="1"/>
    <col min="8453" max="8453" width="9.7109375" style="340" customWidth="1"/>
    <col min="8454" max="8454" width="11.85546875" style="340" customWidth="1"/>
    <col min="8455" max="8455" width="7" style="340" customWidth="1"/>
    <col min="8456" max="8456" width="18" style="340" customWidth="1"/>
    <col min="8457" max="8464" width="11.7109375" style="340" customWidth="1"/>
    <col min="8465" max="8684" width="11.7109375" style="340"/>
    <col min="8685" max="8685" width="6.7109375" style="340" bestFit="1" customWidth="1"/>
    <col min="8686" max="8686" width="30.7109375" style="340" customWidth="1"/>
    <col min="8687" max="8687" width="29.5703125" style="340" customWidth="1"/>
    <col min="8688" max="8688" width="32.5703125" style="340" customWidth="1"/>
    <col min="8689" max="8689" width="12.5703125" style="340" customWidth="1"/>
    <col min="8690" max="8690" width="13.42578125" style="340" customWidth="1"/>
    <col min="8691" max="8691" width="10.140625" style="340" customWidth="1"/>
    <col min="8692" max="8692" width="31.7109375" style="340" customWidth="1"/>
    <col min="8693" max="8693" width="15.7109375" style="340" customWidth="1"/>
    <col min="8694" max="8694" width="18.28515625" style="340" customWidth="1"/>
    <col min="8695" max="8695" width="18" style="340" customWidth="1"/>
    <col min="8696" max="8696" width="12" style="340" customWidth="1"/>
    <col min="8697" max="8697" width="13.85546875" style="340" customWidth="1"/>
    <col min="8698" max="8698" width="11" style="340" customWidth="1"/>
    <col min="8699" max="8699" width="11.28515625" style="340" customWidth="1"/>
    <col min="8700" max="8700" width="6" style="340" customWidth="1"/>
    <col min="8701" max="8701" width="8" style="340" customWidth="1"/>
    <col min="8702" max="8702" width="9.5703125" style="340" customWidth="1"/>
    <col min="8703" max="8703" width="3.85546875" style="340" customWidth="1"/>
    <col min="8704" max="8704" width="6.85546875" style="340" customWidth="1"/>
    <col min="8705" max="8705" width="5.7109375" style="340" customWidth="1"/>
    <col min="8706" max="8706" width="4.85546875" style="340" customWidth="1"/>
    <col min="8707" max="8707" width="7.42578125" style="340" customWidth="1"/>
    <col min="8708" max="8708" width="5.5703125" style="340" customWidth="1"/>
    <col min="8709" max="8709" width="9.7109375" style="340" customWidth="1"/>
    <col min="8710" max="8710" width="11.85546875" style="340" customWidth="1"/>
    <col min="8711" max="8711" width="7" style="340" customWidth="1"/>
    <col min="8712" max="8712" width="18" style="340" customWidth="1"/>
    <col min="8713" max="8720" width="11.7109375" style="340" customWidth="1"/>
    <col min="8721" max="8940" width="11.7109375" style="340"/>
    <col min="8941" max="8941" width="6.7109375" style="340" bestFit="1" customWidth="1"/>
    <col min="8942" max="8942" width="30.7109375" style="340" customWidth="1"/>
    <col min="8943" max="8943" width="29.5703125" style="340" customWidth="1"/>
    <col min="8944" max="8944" width="32.5703125" style="340" customWidth="1"/>
    <col min="8945" max="8945" width="12.5703125" style="340" customWidth="1"/>
    <col min="8946" max="8946" width="13.42578125" style="340" customWidth="1"/>
    <col min="8947" max="8947" width="10.140625" style="340" customWidth="1"/>
    <col min="8948" max="8948" width="31.7109375" style="340" customWidth="1"/>
    <col min="8949" max="8949" width="15.7109375" style="340" customWidth="1"/>
    <col min="8950" max="8950" width="18.28515625" style="340" customWidth="1"/>
    <col min="8951" max="8951" width="18" style="340" customWidth="1"/>
    <col min="8952" max="8952" width="12" style="340" customWidth="1"/>
    <col min="8953" max="8953" width="13.85546875" style="340" customWidth="1"/>
    <col min="8954" max="8954" width="11" style="340" customWidth="1"/>
    <col min="8955" max="8955" width="11.28515625" style="340" customWidth="1"/>
    <col min="8956" max="8956" width="6" style="340" customWidth="1"/>
    <col min="8957" max="8957" width="8" style="340" customWidth="1"/>
    <col min="8958" max="8958" width="9.5703125" style="340" customWidth="1"/>
    <col min="8959" max="8959" width="3.85546875" style="340" customWidth="1"/>
    <col min="8960" max="8960" width="6.85546875" style="340" customWidth="1"/>
    <col min="8961" max="8961" width="5.7109375" style="340" customWidth="1"/>
    <col min="8962" max="8962" width="4.85546875" style="340" customWidth="1"/>
    <col min="8963" max="8963" width="7.42578125" style="340" customWidth="1"/>
    <col min="8964" max="8964" width="5.5703125" style="340" customWidth="1"/>
    <col min="8965" max="8965" width="9.7109375" style="340" customWidth="1"/>
    <col min="8966" max="8966" width="11.85546875" style="340" customWidth="1"/>
    <col min="8967" max="8967" width="7" style="340" customWidth="1"/>
    <col min="8968" max="8968" width="18" style="340" customWidth="1"/>
    <col min="8969" max="8976" width="11.7109375" style="340" customWidth="1"/>
    <col min="8977" max="9196" width="11.7109375" style="340"/>
    <col min="9197" max="9197" width="6.7109375" style="340" bestFit="1" customWidth="1"/>
    <col min="9198" max="9198" width="30.7109375" style="340" customWidth="1"/>
    <col min="9199" max="9199" width="29.5703125" style="340" customWidth="1"/>
    <col min="9200" max="9200" width="32.5703125" style="340" customWidth="1"/>
    <col min="9201" max="9201" width="12.5703125" style="340" customWidth="1"/>
    <col min="9202" max="9202" width="13.42578125" style="340" customWidth="1"/>
    <col min="9203" max="9203" width="10.140625" style="340" customWidth="1"/>
    <col min="9204" max="9204" width="31.7109375" style="340" customWidth="1"/>
    <col min="9205" max="9205" width="15.7109375" style="340" customWidth="1"/>
    <col min="9206" max="9206" width="18.28515625" style="340" customWidth="1"/>
    <col min="9207" max="9207" width="18" style="340" customWidth="1"/>
    <col min="9208" max="9208" width="12" style="340" customWidth="1"/>
    <col min="9209" max="9209" width="13.85546875" style="340" customWidth="1"/>
    <col min="9210" max="9210" width="11" style="340" customWidth="1"/>
    <col min="9211" max="9211" width="11.28515625" style="340" customWidth="1"/>
    <col min="9212" max="9212" width="6" style="340" customWidth="1"/>
    <col min="9213" max="9213" width="8" style="340" customWidth="1"/>
    <col min="9214" max="9214" width="9.5703125" style="340" customWidth="1"/>
    <col min="9215" max="9215" width="3.85546875" style="340" customWidth="1"/>
    <col min="9216" max="9216" width="6.85546875" style="340" customWidth="1"/>
    <col min="9217" max="9217" width="5.7109375" style="340" customWidth="1"/>
    <col min="9218" max="9218" width="4.85546875" style="340" customWidth="1"/>
    <col min="9219" max="9219" width="7.42578125" style="340" customWidth="1"/>
    <col min="9220" max="9220" width="5.5703125" style="340" customWidth="1"/>
    <col min="9221" max="9221" width="9.7109375" style="340" customWidth="1"/>
    <col min="9222" max="9222" width="11.85546875" style="340" customWidth="1"/>
    <col min="9223" max="9223" width="7" style="340" customWidth="1"/>
    <col min="9224" max="9224" width="18" style="340" customWidth="1"/>
    <col min="9225" max="9232" width="11.7109375" style="340" customWidth="1"/>
    <col min="9233" max="9452" width="11.7109375" style="340"/>
    <col min="9453" max="9453" width="6.7109375" style="340" bestFit="1" customWidth="1"/>
    <col min="9454" max="9454" width="30.7109375" style="340" customWidth="1"/>
    <col min="9455" max="9455" width="29.5703125" style="340" customWidth="1"/>
    <col min="9456" max="9456" width="32.5703125" style="340" customWidth="1"/>
    <col min="9457" max="9457" width="12.5703125" style="340" customWidth="1"/>
    <col min="9458" max="9458" width="13.42578125" style="340" customWidth="1"/>
    <col min="9459" max="9459" width="10.140625" style="340" customWidth="1"/>
    <col min="9460" max="9460" width="31.7109375" style="340" customWidth="1"/>
    <col min="9461" max="9461" width="15.7109375" style="340" customWidth="1"/>
    <col min="9462" max="9462" width="18.28515625" style="340" customWidth="1"/>
    <col min="9463" max="9463" width="18" style="340" customWidth="1"/>
    <col min="9464" max="9464" width="12" style="340" customWidth="1"/>
    <col min="9465" max="9465" width="13.85546875" style="340" customWidth="1"/>
    <col min="9466" max="9466" width="11" style="340" customWidth="1"/>
    <col min="9467" max="9467" width="11.28515625" style="340" customWidth="1"/>
    <col min="9468" max="9468" width="6" style="340" customWidth="1"/>
    <col min="9469" max="9469" width="8" style="340" customWidth="1"/>
    <col min="9470" max="9470" width="9.5703125" style="340" customWidth="1"/>
    <col min="9471" max="9471" width="3.85546875" style="340" customWidth="1"/>
    <col min="9472" max="9472" width="6.85546875" style="340" customWidth="1"/>
    <col min="9473" max="9473" width="5.7109375" style="340" customWidth="1"/>
    <col min="9474" max="9474" width="4.85546875" style="340" customWidth="1"/>
    <col min="9475" max="9475" width="7.42578125" style="340" customWidth="1"/>
    <col min="9476" max="9476" width="5.5703125" style="340" customWidth="1"/>
    <col min="9477" max="9477" width="9.7109375" style="340" customWidth="1"/>
    <col min="9478" max="9478" width="11.85546875" style="340" customWidth="1"/>
    <col min="9479" max="9479" width="7" style="340" customWidth="1"/>
    <col min="9480" max="9480" width="18" style="340" customWidth="1"/>
    <col min="9481" max="9488" width="11.7109375" style="340" customWidth="1"/>
    <col min="9489" max="9708" width="11.7109375" style="340"/>
    <col min="9709" max="9709" width="6.7109375" style="340" bestFit="1" customWidth="1"/>
    <col min="9710" max="9710" width="30.7109375" style="340" customWidth="1"/>
    <col min="9711" max="9711" width="29.5703125" style="340" customWidth="1"/>
    <col min="9712" max="9712" width="32.5703125" style="340" customWidth="1"/>
    <col min="9713" max="9713" width="12.5703125" style="340" customWidth="1"/>
    <col min="9714" max="9714" width="13.42578125" style="340" customWidth="1"/>
    <col min="9715" max="9715" width="10.140625" style="340" customWidth="1"/>
    <col min="9716" max="9716" width="31.7109375" style="340" customWidth="1"/>
    <col min="9717" max="9717" width="15.7109375" style="340" customWidth="1"/>
    <col min="9718" max="9718" width="18.28515625" style="340" customWidth="1"/>
    <col min="9719" max="9719" width="18" style="340" customWidth="1"/>
    <col min="9720" max="9720" width="12" style="340" customWidth="1"/>
    <col min="9721" max="9721" width="13.85546875" style="340" customWidth="1"/>
    <col min="9722" max="9722" width="11" style="340" customWidth="1"/>
    <col min="9723" max="9723" width="11.28515625" style="340" customWidth="1"/>
    <col min="9724" max="9724" width="6" style="340" customWidth="1"/>
    <col min="9725" max="9725" width="8" style="340" customWidth="1"/>
    <col min="9726" max="9726" width="9.5703125" style="340" customWidth="1"/>
    <col min="9727" max="9727" width="3.85546875" style="340" customWidth="1"/>
    <col min="9728" max="9728" width="6.85546875" style="340" customWidth="1"/>
    <col min="9729" max="9729" width="5.7109375" style="340" customWidth="1"/>
    <col min="9730" max="9730" width="4.85546875" style="340" customWidth="1"/>
    <col min="9731" max="9731" width="7.42578125" style="340" customWidth="1"/>
    <col min="9732" max="9732" width="5.5703125" style="340" customWidth="1"/>
    <col min="9733" max="9733" width="9.7109375" style="340" customWidth="1"/>
    <col min="9734" max="9734" width="11.85546875" style="340" customWidth="1"/>
    <col min="9735" max="9735" width="7" style="340" customWidth="1"/>
    <col min="9736" max="9736" width="18" style="340" customWidth="1"/>
    <col min="9737" max="9744" width="11.7109375" style="340" customWidth="1"/>
    <col min="9745" max="9964" width="11.7109375" style="340"/>
    <col min="9965" max="9965" width="6.7109375" style="340" bestFit="1" customWidth="1"/>
    <col min="9966" max="9966" width="30.7109375" style="340" customWidth="1"/>
    <col min="9967" max="9967" width="29.5703125" style="340" customWidth="1"/>
    <col min="9968" max="9968" width="32.5703125" style="340" customWidth="1"/>
    <col min="9969" max="9969" width="12.5703125" style="340" customWidth="1"/>
    <col min="9970" max="9970" width="13.42578125" style="340" customWidth="1"/>
    <col min="9971" max="9971" width="10.140625" style="340" customWidth="1"/>
    <col min="9972" max="9972" width="31.7109375" style="340" customWidth="1"/>
    <col min="9973" max="9973" width="15.7109375" style="340" customWidth="1"/>
    <col min="9974" max="9974" width="18.28515625" style="340" customWidth="1"/>
    <col min="9975" max="9975" width="18" style="340" customWidth="1"/>
    <col min="9976" max="9976" width="12" style="340" customWidth="1"/>
    <col min="9977" max="9977" width="13.85546875" style="340" customWidth="1"/>
    <col min="9978" max="9978" width="11" style="340" customWidth="1"/>
    <col min="9979" max="9979" width="11.28515625" style="340" customWidth="1"/>
    <col min="9980" max="9980" width="6" style="340" customWidth="1"/>
    <col min="9981" max="9981" width="8" style="340" customWidth="1"/>
    <col min="9982" max="9982" width="9.5703125" style="340" customWidth="1"/>
    <col min="9983" max="9983" width="3.85546875" style="340" customWidth="1"/>
    <col min="9984" max="9984" width="6.85546875" style="340" customWidth="1"/>
    <col min="9985" max="9985" width="5.7109375" style="340" customWidth="1"/>
    <col min="9986" max="9986" width="4.85546875" style="340" customWidth="1"/>
    <col min="9987" max="9987" width="7.42578125" style="340" customWidth="1"/>
    <col min="9988" max="9988" width="5.5703125" style="340" customWidth="1"/>
    <col min="9989" max="9989" width="9.7109375" style="340" customWidth="1"/>
    <col min="9990" max="9990" width="11.85546875" style="340" customWidth="1"/>
    <col min="9991" max="9991" width="7" style="340" customWidth="1"/>
    <col min="9992" max="9992" width="18" style="340" customWidth="1"/>
    <col min="9993" max="10000" width="11.7109375" style="340" customWidth="1"/>
    <col min="10001" max="10220" width="11.7109375" style="340"/>
    <col min="10221" max="10221" width="6.7109375" style="340" bestFit="1" customWidth="1"/>
    <col min="10222" max="10222" width="30.7109375" style="340" customWidth="1"/>
    <col min="10223" max="10223" width="29.5703125" style="340" customWidth="1"/>
    <col min="10224" max="10224" width="32.5703125" style="340" customWidth="1"/>
    <col min="10225" max="10225" width="12.5703125" style="340" customWidth="1"/>
    <col min="10226" max="10226" width="13.42578125" style="340" customWidth="1"/>
    <col min="10227" max="10227" width="10.140625" style="340" customWidth="1"/>
    <col min="10228" max="10228" width="31.7109375" style="340" customWidth="1"/>
    <col min="10229" max="10229" width="15.7109375" style="340" customWidth="1"/>
    <col min="10230" max="10230" width="18.28515625" style="340" customWidth="1"/>
    <col min="10231" max="10231" width="18" style="340" customWidth="1"/>
    <col min="10232" max="10232" width="12" style="340" customWidth="1"/>
    <col min="10233" max="10233" width="13.85546875" style="340" customWidth="1"/>
    <col min="10234" max="10234" width="11" style="340" customWidth="1"/>
    <col min="10235" max="10235" width="11.28515625" style="340" customWidth="1"/>
    <col min="10236" max="10236" width="6" style="340" customWidth="1"/>
    <col min="10237" max="10237" width="8" style="340" customWidth="1"/>
    <col min="10238" max="10238" width="9.5703125" style="340" customWidth="1"/>
    <col min="10239" max="10239" width="3.85546875" style="340" customWidth="1"/>
    <col min="10240" max="10240" width="6.85546875" style="340" customWidth="1"/>
    <col min="10241" max="10241" width="5.7109375" style="340" customWidth="1"/>
    <col min="10242" max="10242" width="4.85546875" style="340" customWidth="1"/>
    <col min="10243" max="10243" width="7.42578125" style="340" customWidth="1"/>
    <col min="10244" max="10244" width="5.5703125" style="340" customWidth="1"/>
    <col min="10245" max="10245" width="9.7109375" style="340" customWidth="1"/>
    <col min="10246" max="10246" width="11.85546875" style="340" customWidth="1"/>
    <col min="10247" max="10247" width="7" style="340" customWidth="1"/>
    <col min="10248" max="10248" width="18" style="340" customWidth="1"/>
    <col min="10249" max="10256" width="11.7109375" style="340" customWidth="1"/>
    <col min="10257" max="10476" width="11.7109375" style="340"/>
    <col min="10477" max="10477" width="6.7109375" style="340" bestFit="1" customWidth="1"/>
    <col min="10478" max="10478" width="30.7109375" style="340" customWidth="1"/>
    <col min="10479" max="10479" width="29.5703125" style="340" customWidth="1"/>
    <col min="10480" max="10480" width="32.5703125" style="340" customWidth="1"/>
    <col min="10481" max="10481" width="12.5703125" style="340" customWidth="1"/>
    <col min="10482" max="10482" width="13.42578125" style="340" customWidth="1"/>
    <col min="10483" max="10483" width="10.140625" style="340" customWidth="1"/>
    <col min="10484" max="10484" width="31.7109375" style="340" customWidth="1"/>
    <col min="10485" max="10485" width="15.7109375" style="340" customWidth="1"/>
    <col min="10486" max="10486" width="18.28515625" style="340" customWidth="1"/>
    <col min="10487" max="10487" width="18" style="340" customWidth="1"/>
    <col min="10488" max="10488" width="12" style="340" customWidth="1"/>
    <col min="10489" max="10489" width="13.85546875" style="340" customWidth="1"/>
    <col min="10490" max="10490" width="11" style="340" customWidth="1"/>
    <col min="10491" max="10491" width="11.28515625" style="340" customWidth="1"/>
    <col min="10492" max="10492" width="6" style="340" customWidth="1"/>
    <col min="10493" max="10493" width="8" style="340" customWidth="1"/>
    <col min="10494" max="10494" width="9.5703125" style="340" customWidth="1"/>
    <col min="10495" max="10495" width="3.85546875" style="340" customWidth="1"/>
    <col min="10496" max="10496" width="6.85546875" style="340" customWidth="1"/>
    <col min="10497" max="10497" width="5.7109375" style="340" customWidth="1"/>
    <col min="10498" max="10498" width="4.85546875" style="340" customWidth="1"/>
    <col min="10499" max="10499" width="7.42578125" style="340" customWidth="1"/>
    <col min="10500" max="10500" width="5.5703125" style="340" customWidth="1"/>
    <col min="10501" max="10501" width="9.7109375" style="340" customWidth="1"/>
    <col min="10502" max="10502" width="11.85546875" style="340" customWidth="1"/>
    <col min="10503" max="10503" width="7" style="340" customWidth="1"/>
    <col min="10504" max="10504" width="18" style="340" customWidth="1"/>
    <col min="10505" max="10512" width="11.7109375" style="340" customWidth="1"/>
    <col min="10513" max="10732" width="11.7109375" style="340"/>
    <col min="10733" max="10733" width="6.7109375" style="340" bestFit="1" customWidth="1"/>
    <col min="10734" max="10734" width="30.7109375" style="340" customWidth="1"/>
    <col min="10735" max="10735" width="29.5703125" style="340" customWidth="1"/>
    <col min="10736" max="10736" width="32.5703125" style="340" customWidth="1"/>
    <col min="10737" max="10737" width="12.5703125" style="340" customWidth="1"/>
    <col min="10738" max="10738" width="13.42578125" style="340" customWidth="1"/>
    <col min="10739" max="10739" width="10.140625" style="340" customWidth="1"/>
    <col min="10740" max="10740" width="31.7109375" style="340" customWidth="1"/>
    <col min="10741" max="10741" width="15.7109375" style="340" customWidth="1"/>
    <col min="10742" max="10742" width="18.28515625" style="340" customWidth="1"/>
    <col min="10743" max="10743" width="18" style="340" customWidth="1"/>
    <col min="10744" max="10744" width="12" style="340" customWidth="1"/>
    <col min="10745" max="10745" width="13.85546875" style="340" customWidth="1"/>
    <col min="10746" max="10746" width="11" style="340" customWidth="1"/>
    <col min="10747" max="10747" width="11.28515625" style="340" customWidth="1"/>
    <col min="10748" max="10748" width="6" style="340" customWidth="1"/>
    <col min="10749" max="10749" width="8" style="340" customWidth="1"/>
    <col min="10750" max="10750" width="9.5703125" style="340" customWidth="1"/>
    <col min="10751" max="10751" width="3.85546875" style="340" customWidth="1"/>
    <col min="10752" max="10752" width="6.85546875" style="340" customWidth="1"/>
    <col min="10753" max="10753" width="5.7109375" style="340" customWidth="1"/>
    <col min="10754" max="10754" width="4.85546875" style="340" customWidth="1"/>
    <col min="10755" max="10755" width="7.42578125" style="340" customWidth="1"/>
    <col min="10756" max="10756" width="5.5703125" style="340" customWidth="1"/>
    <col min="10757" max="10757" width="9.7109375" style="340" customWidth="1"/>
    <col min="10758" max="10758" width="11.85546875" style="340" customWidth="1"/>
    <col min="10759" max="10759" width="7" style="340" customWidth="1"/>
    <col min="10760" max="10760" width="18" style="340" customWidth="1"/>
    <col min="10761" max="10768" width="11.7109375" style="340" customWidth="1"/>
    <col min="10769" max="10988" width="11.7109375" style="340"/>
    <col min="10989" max="10989" width="6.7109375" style="340" bestFit="1" customWidth="1"/>
    <col min="10990" max="10990" width="30.7109375" style="340" customWidth="1"/>
    <col min="10991" max="10991" width="29.5703125" style="340" customWidth="1"/>
    <col min="10992" max="10992" width="32.5703125" style="340" customWidth="1"/>
    <col min="10993" max="10993" width="12.5703125" style="340" customWidth="1"/>
    <col min="10994" max="10994" width="13.42578125" style="340" customWidth="1"/>
    <col min="10995" max="10995" width="10.140625" style="340" customWidth="1"/>
    <col min="10996" max="10996" width="31.7109375" style="340" customWidth="1"/>
    <col min="10997" max="10997" width="15.7109375" style="340" customWidth="1"/>
    <col min="10998" max="10998" width="18.28515625" style="340" customWidth="1"/>
    <col min="10999" max="10999" width="18" style="340" customWidth="1"/>
    <col min="11000" max="11000" width="12" style="340" customWidth="1"/>
    <col min="11001" max="11001" width="13.85546875" style="340" customWidth="1"/>
    <col min="11002" max="11002" width="11" style="340" customWidth="1"/>
    <col min="11003" max="11003" width="11.28515625" style="340" customWidth="1"/>
    <col min="11004" max="11004" width="6" style="340" customWidth="1"/>
    <col min="11005" max="11005" width="8" style="340" customWidth="1"/>
    <col min="11006" max="11006" width="9.5703125" style="340" customWidth="1"/>
    <col min="11007" max="11007" width="3.85546875" style="340" customWidth="1"/>
    <col min="11008" max="11008" width="6.85546875" style="340" customWidth="1"/>
    <col min="11009" max="11009" width="5.7109375" style="340" customWidth="1"/>
    <col min="11010" max="11010" width="4.85546875" style="340" customWidth="1"/>
    <col min="11011" max="11011" width="7.42578125" style="340" customWidth="1"/>
    <col min="11012" max="11012" width="5.5703125" style="340" customWidth="1"/>
    <col min="11013" max="11013" width="9.7109375" style="340" customWidth="1"/>
    <col min="11014" max="11014" width="11.85546875" style="340" customWidth="1"/>
    <col min="11015" max="11015" width="7" style="340" customWidth="1"/>
    <col min="11016" max="11016" width="18" style="340" customWidth="1"/>
    <col min="11017" max="11024" width="11.7109375" style="340" customWidth="1"/>
    <col min="11025" max="11244" width="11.7109375" style="340"/>
    <col min="11245" max="11245" width="6.7109375" style="340" bestFit="1" customWidth="1"/>
    <col min="11246" max="11246" width="30.7109375" style="340" customWidth="1"/>
    <col min="11247" max="11247" width="29.5703125" style="340" customWidth="1"/>
    <col min="11248" max="11248" width="32.5703125" style="340" customWidth="1"/>
    <col min="11249" max="11249" width="12.5703125" style="340" customWidth="1"/>
    <col min="11250" max="11250" width="13.42578125" style="340" customWidth="1"/>
    <col min="11251" max="11251" width="10.140625" style="340" customWidth="1"/>
    <col min="11252" max="11252" width="31.7109375" style="340" customWidth="1"/>
    <col min="11253" max="11253" width="15.7109375" style="340" customWidth="1"/>
    <col min="11254" max="11254" width="18.28515625" style="340" customWidth="1"/>
    <col min="11255" max="11255" width="18" style="340" customWidth="1"/>
    <col min="11256" max="11256" width="12" style="340" customWidth="1"/>
    <col min="11257" max="11257" width="13.85546875" style="340" customWidth="1"/>
    <col min="11258" max="11258" width="11" style="340" customWidth="1"/>
    <col min="11259" max="11259" width="11.28515625" style="340" customWidth="1"/>
    <col min="11260" max="11260" width="6" style="340" customWidth="1"/>
    <col min="11261" max="11261" width="8" style="340" customWidth="1"/>
    <col min="11262" max="11262" width="9.5703125" style="340" customWidth="1"/>
    <col min="11263" max="11263" width="3.85546875" style="340" customWidth="1"/>
    <col min="11264" max="11264" width="6.85546875" style="340" customWidth="1"/>
    <col min="11265" max="11265" width="5.7109375" style="340" customWidth="1"/>
    <col min="11266" max="11266" width="4.85546875" style="340" customWidth="1"/>
    <col min="11267" max="11267" width="7.42578125" style="340" customWidth="1"/>
    <col min="11268" max="11268" width="5.5703125" style="340" customWidth="1"/>
    <col min="11269" max="11269" width="9.7109375" style="340" customWidth="1"/>
    <col min="11270" max="11270" width="11.85546875" style="340" customWidth="1"/>
    <col min="11271" max="11271" width="7" style="340" customWidth="1"/>
    <col min="11272" max="11272" width="18" style="340" customWidth="1"/>
    <col min="11273" max="11280" width="11.7109375" style="340" customWidth="1"/>
    <col min="11281" max="11500" width="11.7109375" style="340"/>
    <col min="11501" max="11501" width="6.7109375" style="340" bestFit="1" customWidth="1"/>
    <col min="11502" max="11502" width="30.7109375" style="340" customWidth="1"/>
    <col min="11503" max="11503" width="29.5703125" style="340" customWidth="1"/>
    <col min="11504" max="11504" width="32.5703125" style="340" customWidth="1"/>
    <col min="11505" max="11505" width="12.5703125" style="340" customWidth="1"/>
    <col min="11506" max="11506" width="13.42578125" style="340" customWidth="1"/>
    <col min="11507" max="11507" width="10.140625" style="340" customWidth="1"/>
    <col min="11508" max="11508" width="31.7109375" style="340" customWidth="1"/>
    <col min="11509" max="11509" width="15.7109375" style="340" customWidth="1"/>
    <col min="11510" max="11510" width="18.28515625" style="340" customWidth="1"/>
    <col min="11511" max="11511" width="18" style="340" customWidth="1"/>
    <col min="11512" max="11512" width="12" style="340" customWidth="1"/>
    <col min="11513" max="11513" width="13.85546875" style="340" customWidth="1"/>
    <col min="11514" max="11514" width="11" style="340" customWidth="1"/>
    <col min="11515" max="11515" width="11.28515625" style="340" customWidth="1"/>
    <col min="11516" max="11516" width="6" style="340" customWidth="1"/>
    <col min="11517" max="11517" width="8" style="340" customWidth="1"/>
    <col min="11518" max="11518" width="9.5703125" style="340" customWidth="1"/>
    <col min="11519" max="11519" width="3.85546875" style="340" customWidth="1"/>
    <col min="11520" max="11520" width="6.85546875" style="340" customWidth="1"/>
    <col min="11521" max="11521" width="5.7109375" style="340" customWidth="1"/>
    <col min="11522" max="11522" width="4.85546875" style="340" customWidth="1"/>
    <col min="11523" max="11523" width="7.42578125" style="340" customWidth="1"/>
    <col min="11524" max="11524" width="5.5703125" style="340" customWidth="1"/>
    <col min="11525" max="11525" width="9.7109375" style="340" customWidth="1"/>
    <col min="11526" max="11526" width="11.85546875" style="340" customWidth="1"/>
    <col min="11527" max="11527" width="7" style="340" customWidth="1"/>
    <col min="11528" max="11528" width="18" style="340" customWidth="1"/>
    <col min="11529" max="11536" width="11.7109375" style="340" customWidth="1"/>
    <col min="11537" max="11756" width="11.7109375" style="340"/>
    <col min="11757" max="11757" width="6.7109375" style="340" bestFit="1" customWidth="1"/>
    <col min="11758" max="11758" width="30.7109375" style="340" customWidth="1"/>
    <col min="11759" max="11759" width="29.5703125" style="340" customWidth="1"/>
    <col min="11760" max="11760" width="32.5703125" style="340" customWidth="1"/>
    <col min="11761" max="11761" width="12.5703125" style="340" customWidth="1"/>
    <col min="11762" max="11762" width="13.42578125" style="340" customWidth="1"/>
    <col min="11763" max="11763" width="10.140625" style="340" customWidth="1"/>
    <col min="11764" max="11764" width="31.7109375" style="340" customWidth="1"/>
    <col min="11765" max="11765" width="15.7109375" style="340" customWidth="1"/>
    <col min="11766" max="11766" width="18.28515625" style="340" customWidth="1"/>
    <col min="11767" max="11767" width="18" style="340" customWidth="1"/>
    <col min="11768" max="11768" width="12" style="340" customWidth="1"/>
    <col min="11769" max="11769" width="13.85546875" style="340" customWidth="1"/>
    <col min="11770" max="11770" width="11" style="340" customWidth="1"/>
    <col min="11771" max="11771" width="11.28515625" style="340" customWidth="1"/>
    <col min="11772" max="11772" width="6" style="340" customWidth="1"/>
    <col min="11773" max="11773" width="8" style="340" customWidth="1"/>
    <col min="11774" max="11774" width="9.5703125" style="340" customWidth="1"/>
    <col min="11775" max="11775" width="3.85546875" style="340" customWidth="1"/>
    <col min="11776" max="11776" width="6.85546875" style="340" customWidth="1"/>
    <col min="11777" max="11777" width="5.7109375" style="340" customWidth="1"/>
    <col min="11778" max="11778" width="4.85546875" style="340" customWidth="1"/>
    <col min="11779" max="11779" width="7.42578125" style="340" customWidth="1"/>
    <col min="11780" max="11780" width="5.5703125" style="340" customWidth="1"/>
    <col min="11781" max="11781" width="9.7109375" style="340" customWidth="1"/>
    <col min="11782" max="11782" width="11.85546875" style="340" customWidth="1"/>
    <col min="11783" max="11783" width="7" style="340" customWidth="1"/>
    <col min="11784" max="11784" width="18" style="340" customWidth="1"/>
    <col min="11785" max="11792" width="11.7109375" style="340" customWidth="1"/>
    <col min="11793" max="12012" width="11.7109375" style="340"/>
    <col min="12013" max="12013" width="6.7109375" style="340" bestFit="1" customWidth="1"/>
    <col min="12014" max="12014" width="30.7109375" style="340" customWidth="1"/>
    <col min="12015" max="12015" width="29.5703125" style="340" customWidth="1"/>
    <col min="12016" max="12016" width="32.5703125" style="340" customWidth="1"/>
    <col min="12017" max="12017" width="12.5703125" style="340" customWidth="1"/>
    <col min="12018" max="12018" width="13.42578125" style="340" customWidth="1"/>
    <col min="12019" max="12019" width="10.140625" style="340" customWidth="1"/>
    <col min="12020" max="12020" width="31.7109375" style="340" customWidth="1"/>
    <col min="12021" max="12021" width="15.7109375" style="340" customWidth="1"/>
    <col min="12022" max="12022" width="18.28515625" style="340" customWidth="1"/>
    <col min="12023" max="12023" width="18" style="340" customWidth="1"/>
    <col min="12024" max="12024" width="12" style="340" customWidth="1"/>
    <col min="12025" max="12025" width="13.85546875" style="340" customWidth="1"/>
    <col min="12026" max="12026" width="11" style="340" customWidth="1"/>
    <col min="12027" max="12027" width="11.28515625" style="340" customWidth="1"/>
    <col min="12028" max="12028" width="6" style="340" customWidth="1"/>
    <col min="12029" max="12029" width="8" style="340" customWidth="1"/>
    <col min="12030" max="12030" width="9.5703125" style="340" customWidth="1"/>
    <col min="12031" max="12031" width="3.85546875" style="340" customWidth="1"/>
    <col min="12032" max="12032" width="6.85546875" style="340" customWidth="1"/>
    <col min="12033" max="12033" width="5.7109375" style="340" customWidth="1"/>
    <col min="12034" max="12034" width="4.85546875" style="340" customWidth="1"/>
    <col min="12035" max="12035" width="7.42578125" style="340" customWidth="1"/>
    <col min="12036" max="12036" width="5.5703125" style="340" customWidth="1"/>
    <col min="12037" max="12037" width="9.7109375" style="340" customWidth="1"/>
    <col min="12038" max="12038" width="11.85546875" style="340" customWidth="1"/>
    <col min="12039" max="12039" width="7" style="340" customWidth="1"/>
    <col min="12040" max="12040" width="18" style="340" customWidth="1"/>
    <col min="12041" max="12048" width="11.7109375" style="340" customWidth="1"/>
    <col min="12049" max="12268" width="11.7109375" style="340"/>
    <col min="12269" max="12269" width="6.7109375" style="340" bestFit="1" customWidth="1"/>
    <col min="12270" max="12270" width="30.7109375" style="340" customWidth="1"/>
    <col min="12271" max="12271" width="29.5703125" style="340" customWidth="1"/>
    <col min="12272" max="12272" width="32.5703125" style="340" customWidth="1"/>
    <col min="12273" max="12273" width="12.5703125" style="340" customWidth="1"/>
    <col min="12274" max="12274" width="13.42578125" style="340" customWidth="1"/>
    <col min="12275" max="12275" width="10.140625" style="340" customWidth="1"/>
    <col min="12276" max="12276" width="31.7109375" style="340" customWidth="1"/>
    <col min="12277" max="12277" width="15.7109375" style="340" customWidth="1"/>
    <col min="12278" max="12278" width="18.28515625" style="340" customWidth="1"/>
    <col min="12279" max="12279" width="18" style="340" customWidth="1"/>
    <col min="12280" max="12280" width="12" style="340" customWidth="1"/>
    <col min="12281" max="12281" width="13.85546875" style="340" customWidth="1"/>
    <col min="12282" max="12282" width="11" style="340" customWidth="1"/>
    <col min="12283" max="12283" width="11.28515625" style="340" customWidth="1"/>
    <col min="12284" max="12284" width="6" style="340" customWidth="1"/>
    <col min="12285" max="12285" width="8" style="340" customWidth="1"/>
    <col min="12286" max="12286" width="9.5703125" style="340" customWidth="1"/>
    <col min="12287" max="12287" width="3.85546875" style="340" customWidth="1"/>
    <col min="12288" max="12288" width="6.85546875" style="340" customWidth="1"/>
    <col min="12289" max="12289" width="5.7109375" style="340" customWidth="1"/>
    <col min="12290" max="12290" width="4.85546875" style="340" customWidth="1"/>
    <col min="12291" max="12291" width="7.42578125" style="340" customWidth="1"/>
    <col min="12292" max="12292" width="5.5703125" style="340" customWidth="1"/>
    <col min="12293" max="12293" width="9.7109375" style="340" customWidth="1"/>
    <col min="12294" max="12294" width="11.85546875" style="340" customWidth="1"/>
    <col min="12295" max="12295" width="7" style="340" customWidth="1"/>
    <col min="12296" max="12296" width="18" style="340" customWidth="1"/>
    <col min="12297" max="12304" width="11.7109375" style="340" customWidth="1"/>
    <col min="12305" max="12524" width="11.7109375" style="340"/>
    <col min="12525" max="12525" width="6.7109375" style="340" bestFit="1" customWidth="1"/>
    <col min="12526" max="12526" width="30.7109375" style="340" customWidth="1"/>
    <col min="12527" max="12527" width="29.5703125" style="340" customWidth="1"/>
    <col min="12528" max="12528" width="32.5703125" style="340" customWidth="1"/>
    <col min="12529" max="12529" width="12.5703125" style="340" customWidth="1"/>
    <col min="12530" max="12530" width="13.42578125" style="340" customWidth="1"/>
    <col min="12531" max="12531" width="10.140625" style="340" customWidth="1"/>
    <col min="12532" max="12532" width="31.7109375" style="340" customWidth="1"/>
    <col min="12533" max="12533" width="15.7109375" style="340" customWidth="1"/>
    <col min="12534" max="12534" width="18.28515625" style="340" customWidth="1"/>
    <col min="12535" max="12535" width="18" style="340" customWidth="1"/>
    <col min="12536" max="12536" width="12" style="340" customWidth="1"/>
    <col min="12537" max="12537" width="13.85546875" style="340" customWidth="1"/>
    <col min="12538" max="12538" width="11" style="340" customWidth="1"/>
    <col min="12539" max="12539" width="11.28515625" style="340" customWidth="1"/>
    <col min="12540" max="12540" width="6" style="340" customWidth="1"/>
    <col min="12541" max="12541" width="8" style="340" customWidth="1"/>
    <col min="12542" max="12542" width="9.5703125" style="340" customWidth="1"/>
    <col min="12543" max="12543" width="3.85546875" style="340" customWidth="1"/>
    <col min="12544" max="12544" width="6.85546875" style="340" customWidth="1"/>
    <col min="12545" max="12545" width="5.7109375" style="340" customWidth="1"/>
    <col min="12546" max="12546" width="4.85546875" style="340" customWidth="1"/>
    <col min="12547" max="12547" width="7.42578125" style="340" customWidth="1"/>
    <col min="12548" max="12548" width="5.5703125" style="340" customWidth="1"/>
    <col min="12549" max="12549" width="9.7109375" style="340" customWidth="1"/>
    <col min="12550" max="12550" width="11.85546875" style="340" customWidth="1"/>
    <col min="12551" max="12551" width="7" style="340" customWidth="1"/>
    <col min="12552" max="12552" width="18" style="340" customWidth="1"/>
    <col min="12553" max="12560" width="11.7109375" style="340" customWidth="1"/>
    <col min="12561" max="12780" width="11.7109375" style="340"/>
    <col min="12781" max="12781" width="6.7109375" style="340" bestFit="1" customWidth="1"/>
    <col min="12782" max="12782" width="30.7109375" style="340" customWidth="1"/>
    <col min="12783" max="12783" width="29.5703125" style="340" customWidth="1"/>
    <col min="12784" max="12784" width="32.5703125" style="340" customWidth="1"/>
    <col min="12785" max="12785" width="12.5703125" style="340" customWidth="1"/>
    <col min="12786" max="12786" width="13.42578125" style="340" customWidth="1"/>
    <col min="12787" max="12787" width="10.140625" style="340" customWidth="1"/>
    <col min="12788" max="12788" width="31.7109375" style="340" customWidth="1"/>
    <col min="12789" max="12789" width="15.7109375" style="340" customWidth="1"/>
    <col min="12790" max="12790" width="18.28515625" style="340" customWidth="1"/>
    <col min="12791" max="12791" width="18" style="340" customWidth="1"/>
    <col min="12792" max="12792" width="12" style="340" customWidth="1"/>
    <col min="12793" max="12793" width="13.85546875" style="340" customWidth="1"/>
    <col min="12794" max="12794" width="11" style="340" customWidth="1"/>
    <col min="12795" max="12795" width="11.28515625" style="340" customWidth="1"/>
    <col min="12796" max="12796" width="6" style="340" customWidth="1"/>
    <col min="12797" max="12797" width="8" style="340" customWidth="1"/>
    <col min="12798" max="12798" width="9.5703125" style="340" customWidth="1"/>
    <col min="12799" max="12799" width="3.85546875" style="340" customWidth="1"/>
    <col min="12800" max="12800" width="6.85546875" style="340" customWidth="1"/>
    <col min="12801" max="12801" width="5.7109375" style="340" customWidth="1"/>
    <col min="12802" max="12802" width="4.85546875" style="340" customWidth="1"/>
    <col min="12803" max="12803" width="7.42578125" style="340" customWidth="1"/>
    <col min="12804" max="12804" width="5.5703125" style="340" customWidth="1"/>
    <col min="12805" max="12805" width="9.7109375" style="340" customWidth="1"/>
    <col min="12806" max="12806" width="11.85546875" style="340" customWidth="1"/>
    <col min="12807" max="12807" width="7" style="340" customWidth="1"/>
    <col min="12808" max="12808" width="18" style="340" customWidth="1"/>
    <col min="12809" max="12816" width="11.7109375" style="340" customWidth="1"/>
    <col min="12817" max="13036" width="11.7109375" style="340"/>
    <col min="13037" max="13037" width="6.7109375" style="340" bestFit="1" customWidth="1"/>
    <col min="13038" max="13038" width="30.7109375" style="340" customWidth="1"/>
    <col min="13039" max="13039" width="29.5703125" style="340" customWidth="1"/>
    <col min="13040" max="13040" width="32.5703125" style="340" customWidth="1"/>
    <col min="13041" max="13041" width="12.5703125" style="340" customWidth="1"/>
    <col min="13042" max="13042" width="13.42578125" style="340" customWidth="1"/>
    <col min="13043" max="13043" width="10.140625" style="340" customWidth="1"/>
    <col min="13044" max="13044" width="31.7109375" style="340" customWidth="1"/>
    <col min="13045" max="13045" width="15.7109375" style="340" customWidth="1"/>
    <col min="13046" max="13046" width="18.28515625" style="340" customWidth="1"/>
    <col min="13047" max="13047" width="18" style="340" customWidth="1"/>
    <col min="13048" max="13048" width="12" style="340" customWidth="1"/>
    <col min="13049" max="13049" width="13.85546875" style="340" customWidth="1"/>
    <col min="13050" max="13050" width="11" style="340" customWidth="1"/>
    <col min="13051" max="13051" width="11.28515625" style="340" customWidth="1"/>
    <col min="13052" max="13052" width="6" style="340" customWidth="1"/>
    <col min="13053" max="13053" width="8" style="340" customWidth="1"/>
    <col min="13054" max="13054" width="9.5703125" style="340" customWidth="1"/>
    <col min="13055" max="13055" width="3.85546875" style="340" customWidth="1"/>
    <col min="13056" max="13056" width="6.85546875" style="340" customWidth="1"/>
    <col min="13057" max="13057" width="5.7109375" style="340" customWidth="1"/>
    <col min="13058" max="13058" width="4.85546875" style="340" customWidth="1"/>
    <col min="13059" max="13059" width="7.42578125" style="340" customWidth="1"/>
    <col min="13060" max="13060" width="5.5703125" style="340" customWidth="1"/>
    <col min="13061" max="13061" width="9.7109375" style="340" customWidth="1"/>
    <col min="13062" max="13062" width="11.85546875" style="340" customWidth="1"/>
    <col min="13063" max="13063" width="7" style="340" customWidth="1"/>
    <col min="13064" max="13064" width="18" style="340" customWidth="1"/>
    <col min="13065" max="13072" width="11.7109375" style="340" customWidth="1"/>
    <col min="13073" max="13292" width="11.7109375" style="340"/>
    <col min="13293" max="13293" width="6.7109375" style="340" bestFit="1" customWidth="1"/>
    <col min="13294" max="13294" width="30.7109375" style="340" customWidth="1"/>
    <col min="13295" max="13295" width="29.5703125" style="340" customWidth="1"/>
    <col min="13296" max="13296" width="32.5703125" style="340" customWidth="1"/>
    <col min="13297" max="13297" width="12.5703125" style="340" customWidth="1"/>
    <col min="13298" max="13298" width="13.42578125" style="340" customWidth="1"/>
    <col min="13299" max="13299" width="10.140625" style="340" customWidth="1"/>
    <col min="13300" max="13300" width="31.7109375" style="340" customWidth="1"/>
    <col min="13301" max="13301" width="15.7109375" style="340" customWidth="1"/>
    <col min="13302" max="13302" width="18.28515625" style="340" customWidth="1"/>
    <col min="13303" max="13303" width="18" style="340" customWidth="1"/>
    <col min="13304" max="13304" width="12" style="340" customWidth="1"/>
    <col min="13305" max="13305" width="13.85546875" style="340" customWidth="1"/>
    <col min="13306" max="13306" width="11" style="340" customWidth="1"/>
    <col min="13307" max="13307" width="11.28515625" style="340" customWidth="1"/>
    <col min="13308" max="13308" width="6" style="340" customWidth="1"/>
    <col min="13309" max="13309" width="8" style="340" customWidth="1"/>
    <col min="13310" max="13310" width="9.5703125" style="340" customWidth="1"/>
    <col min="13311" max="13311" width="3.85546875" style="340" customWidth="1"/>
    <col min="13312" max="13312" width="6.85546875" style="340" customWidth="1"/>
    <col min="13313" max="13313" width="5.7109375" style="340" customWidth="1"/>
    <col min="13314" max="13314" width="4.85546875" style="340" customWidth="1"/>
    <col min="13315" max="13315" width="7.42578125" style="340" customWidth="1"/>
    <col min="13316" max="13316" width="5.5703125" style="340" customWidth="1"/>
    <col min="13317" max="13317" width="9.7109375" style="340" customWidth="1"/>
    <col min="13318" max="13318" width="11.85546875" style="340" customWidth="1"/>
    <col min="13319" max="13319" width="7" style="340" customWidth="1"/>
    <col min="13320" max="13320" width="18" style="340" customWidth="1"/>
    <col min="13321" max="13328" width="11.7109375" style="340" customWidth="1"/>
    <col min="13329" max="13548" width="11.7109375" style="340"/>
    <col min="13549" max="13549" width="6.7109375" style="340" bestFit="1" customWidth="1"/>
    <col min="13550" max="13550" width="30.7109375" style="340" customWidth="1"/>
    <col min="13551" max="13551" width="29.5703125" style="340" customWidth="1"/>
    <col min="13552" max="13552" width="32.5703125" style="340" customWidth="1"/>
    <col min="13553" max="13553" width="12.5703125" style="340" customWidth="1"/>
    <col min="13554" max="13554" width="13.42578125" style="340" customWidth="1"/>
    <col min="13555" max="13555" width="10.140625" style="340" customWidth="1"/>
    <col min="13556" max="13556" width="31.7109375" style="340" customWidth="1"/>
    <col min="13557" max="13557" width="15.7109375" style="340" customWidth="1"/>
    <col min="13558" max="13558" width="18.28515625" style="340" customWidth="1"/>
    <col min="13559" max="13559" width="18" style="340" customWidth="1"/>
    <col min="13560" max="13560" width="12" style="340" customWidth="1"/>
    <col min="13561" max="13561" width="13.85546875" style="340" customWidth="1"/>
    <col min="13562" max="13562" width="11" style="340" customWidth="1"/>
    <col min="13563" max="13563" width="11.28515625" style="340" customWidth="1"/>
    <col min="13564" max="13564" width="6" style="340" customWidth="1"/>
    <col min="13565" max="13565" width="8" style="340" customWidth="1"/>
    <col min="13566" max="13566" width="9.5703125" style="340" customWidth="1"/>
    <col min="13567" max="13567" width="3.85546875" style="340" customWidth="1"/>
    <col min="13568" max="13568" width="6.85546875" style="340" customWidth="1"/>
    <col min="13569" max="13569" width="5.7109375" style="340" customWidth="1"/>
    <col min="13570" max="13570" width="4.85546875" style="340" customWidth="1"/>
    <col min="13571" max="13571" width="7.42578125" style="340" customWidth="1"/>
    <col min="13572" max="13572" width="5.5703125" style="340" customWidth="1"/>
    <col min="13573" max="13573" width="9.7109375" style="340" customWidth="1"/>
    <col min="13574" max="13574" width="11.85546875" style="340" customWidth="1"/>
    <col min="13575" max="13575" width="7" style="340" customWidth="1"/>
    <col min="13576" max="13576" width="18" style="340" customWidth="1"/>
    <col min="13577" max="13584" width="11.7109375" style="340" customWidth="1"/>
    <col min="13585" max="13804" width="11.7109375" style="340"/>
    <col min="13805" max="13805" width="6.7109375" style="340" bestFit="1" customWidth="1"/>
    <col min="13806" max="13806" width="30.7109375" style="340" customWidth="1"/>
    <col min="13807" max="13807" width="29.5703125" style="340" customWidth="1"/>
    <col min="13808" max="13808" width="32.5703125" style="340" customWidth="1"/>
    <col min="13809" max="13809" width="12.5703125" style="340" customWidth="1"/>
    <col min="13810" max="13810" width="13.42578125" style="340" customWidth="1"/>
    <col min="13811" max="13811" width="10.140625" style="340" customWidth="1"/>
    <col min="13812" max="13812" width="31.7109375" style="340" customWidth="1"/>
    <col min="13813" max="13813" width="15.7109375" style="340" customWidth="1"/>
    <col min="13814" max="13814" width="18.28515625" style="340" customWidth="1"/>
    <col min="13815" max="13815" width="18" style="340" customWidth="1"/>
    <col min="13816" max="13816" width="12" style="340" customWidth="1"/>
    <col min="13817" max="13817" width="13.85546875" style="340" customWidth="1"/>
    <col min="13818" max="13818" width="11" style="340" customWidth="1"/>
    <col min="13819" max="13819" width="11.28515625" style="340" customWidth="1"/>
    <col min="13820" max="13820" width="6" style="340" customWidth="1"/>
    <col min="13821" max="13821" width="8" style="340" customWidth="1"/>
    <col min="13822" max="13822" width="9.5703125" style="340" customWidth="1"/>
    <col min="13823" max="13823" width="3.85546875" style="340" customWidth="1"/>
    <col min="13824" max="13824" width="6.85546875" style="340" customWidth="1"/>
    <col min="13825" max="13825" width="5.7109375" style="340" customWidth="1"/>
    <col min="13826" max="13826" width="4.85546875" style="340" customWidth="1"/>
    <col min="13827" max="13827" width="7.42578125" style="340" customWidth="1"/>
    <col min="13828" max="13828" width="5.5703125" style="340" customWidth="1"/>
    <col min="13829" max="13829" width="9.7109375" style="340" customWidth="1"/>
    <col min="13830" max="13830" width="11.85546875" style="340" customWidth="1"/>
    <col min="13831" max="13831" width="7" style="340" customWidth="1"/>
    <col min="13832" max="13832" width="18" style="340" customWidth="1"/>
    <col min="13833" max="13840" width="11.7109375" style="340" customWidth="1"/>
    <col min="13841" max="14060" width="11.7109375" style="340"/>
    <col min="14061" max="14061" width="6.7109375" style="340" bestFit="1" customWidth="1"/>
    <col min="14062" max="14062" width="30.7109375" style="340" customWidth="1"/>
    <col min="14063" max="14063" width="29.5703125" style="340" customWidth="1"/>
    <col min="14064" max="14064" width="32.5703125" style="340" customWidth="1"/>
    <col min="14065" max="14065" width="12.5703125" style="340" customWidth="1"/>
    <col min="14066" max="14066" width="13.42578125" style="340" customWidth="1"/>
    <col min="14067" max="14067" width="10.140625" style="340" customWidth="1"/>
    <col min="14068" max="14068" width="31.7109375" style="340" customWidth="1"/>
    <col min="14069" max="14069" width="15.7109375" style="340" customWidth="1"/>
    <col min="14070" max="14070" width="18.28515625" style="340" customWidth="1"/>
    <col min="14071" max="14071" width="18" style="340" customWidth="1"/>
    <col min="14072" max="14072" width="12" style="340" customWidth="1"/>
    <col min="14073" max="14073" width="13.85546875" style="340" customWidth="1"/>
    <col min="14074" max="14074" width="11" style="340" customWidth="1"/>
    <col min="14075" max="14075" width="11.28515625" style="340" customWidth="1"/>
    <col min="14076" max="14076" width="6" style="340" customWidth="1"/>
    <col min="14077" max="14077" width="8" style="340" customWidth="1"/>
    <col min="14078" max="14078" width="9.5703125" style="340" customWidth="1"/>
    <col min="14079" max="14079" width="3.85546875" style="340" customWidth="1"/>
    <col min="14080" max="14080" width="6.85546875" style="340" customWidth="1"/>
    <col min="14081" max="14081" width="5.7109375" style="340" customWidth="1"/>
    <col min="14082" max="14082" width="4.85546875" style="340" customWidth="1"/>
    <col min="14083" max="14083" width="7.42578125" style="340" customWidth="1"/>
    <col min="14084" max="14084" width="5.5703125" style="340" customWidth="1"/>
    <col min="14085" max="14085" width="9.7109375" style="340" customWidth="1"/>
    <col min="14086" max="14086" width="11.85546875" style="340" customWidth="1"/>
    <col min="14087" max="14087" width="7" style="340" customWidth="1"/>
    <col min="14088" max="14088" width="18" style="340" customWidth="1"/>
    <col min="14089" max="14096" width="11.7109375" style="340" customWidth="1"/>
    <col min="14097" max="14316" width="11.7109375" style="340"/>
    <col min="14317" max="14317" width="6.7109375" style="340" bestFit="1" customWidth="1"/>
    <col min="14318" max="14318" width="30.7109375" style="340" customWidth="1"/>
    <col min="14319" max="14319" width="29.5703125" style="340" customWidth="1"/>
    <col min="14320" max="14320" width="32.5703125" style="340" customWidth="1"/>
    <col min="14321" max="14321" width="12.5703125" style="340" customWidth="1"/>
    <col min="14322" max="14322" width="13.42578125" style="340" customWidth="1"/>
    <col min="14323" max="14323" width="10.140625" style="340" customWidth="1"/>
    <col min="14324" max="14324" width="31.7109375" style="340" customWidth="1"/>
    <col min="14325" max="14325" width="15.7109375" style="340" customWidth="1"/>
    <col min="14326" max="14326" width="18.28515625" style="340" customWidth="1"/>
    <col min="14327" max="14327" width="18" style="340" customWidth="1"/>
    <col min="14328" max="14328" width="12" style="340" customWidth="1"/>
    <col min="14329" max="14329" width="13.85546875" style="340" customWidth="1"/>
    <col min="14330" max="14330" width="11" style="340" customWidth="1"/>
    <col min="14331" max="14331" width="11.28515625" style="340" customWidth="1"/>
    <col min="14332" max="14332" width="6" style="340" customWidth="1"/>
    <col min="14333" max="14333" width="8" style="340" customWidth="1"/>
    <col min="14334" max="14334" width="9.5703125" style="340" customWidth="1"/>
    <col min="14335" max="14335" width="3.85546875" style="340" customWidth="1"/>
    <col min="14336" max="14336" width="6.85546875" style="340" customWidth="1"/>
    <col min="14337" max="14337" width="5.7109375" style="340" customWidth="1"/>
    <col min="14338" max="14338" width="4.85546875" style="340" customWidth="1"/>
    <col min="14339" max="14339" width="7.42578125" style="340" customWidth="1"/>
    <col min="14340" max="14340" width="5.5703125" style="340" customWidth="1"/>
    <col min="14341" max="14341" width="9.7109375" style="340" customWidth="1"/>
    <col min="14342" max="14342" width="11.85546875" style="340" customWidth="1"/>
    <col min="14343" max="14343" width="7" style="340" customWidth="1"/>
    <col min="14344" max="14344" width="18" style="340" customWidth="1"/>
    <col min="14345" max="14352" width="11.7109375" style="340" customWidth="1"/>
    <col min="14353" max="14572" width="11.7109375" style="340"/>
    <col min="14573" max="14573" width="6.7109375" style="340" bestFit="1" customWidth="1"/>
    <col min="14574" max="14574" width="30.7109375" style="340" customWidth="1"/>
    <col min="14575" max="14575" width="29.5703125" style="340" customWidth="1"/>
    <col min="14576" max="14576" width="32.5703125" style="340" customWidth="1"/>
    <col min="14577" max="14577" width="12.5703125" style="340" customWidth="1"/>
    <col min="14578" max="14578" width="13.42578125" style="340" customWidth="1"/>
    <col min="14579" max="14579" width="10.140625" style="340" customWidth="1"/>
    <col min="14580" max="14580" width="31.7109375" style="340" customWidth="1"/>
    <col min="14581" max="14581" width="15.7109375" style="340" customWidth="1"/>
    <col min="14582" max="14582" width="18.28515625" style="340" customWidth="1"/>
    <col min="14583" max="14583" width="18" style="340" customWidth="1"/>
    <col min="14584" max="14584" width="12" style="340" customWidth="1"/>
    <col min="14585" max="14585" width="13.85546875" style="340" customWidth="1"/>
    <col min="14586" max="14586" width="11" style="340" customWidth="1"/>
    <col min="14587" max="14587" width="11.28515625" style="340" customWidth="1"/>
    <col min="14588" max="14588" width="6" style="340" customWidth="1"/>
    <col min="14589" max="14589" width="8" style="340" customWidth="1"/>
    <col min="14590" max="14590" width="9.5703125" style="340" customWidth="1"/>
    <col min="14591" max="14591" width="3.85546875" style="340" customWidth="1"/>
    <col min="14592" max="14592" width="6.85546875" style="340" customWidth="1"/>
    <col min="14593" max="14593" width="5.7109375" style="340" customWidth="1"/>
    <col min="14594" max="14594" width="4.85546875" style="340" customWidth="1"/>
    <col min="14595" max="14595" width="7.42578125" style="340" customWidth="1"/>
    <col min="14596" max="14596" width="5.5703125" style="340" customWidth="1"/>
    <col min="14597" max="14597" width="9.7109375" style="340" customWidth="1"/>
    <col min="14598" max="14598" width="11.85546875" style="340" customWidth="1"/>
    <col min="14599" max="14599" width="7" style="340" customWidth="1"/>
    <col min="14600" max="14600" width="18" style="340" customWidth="1"/>
    <col min="14601" max="14608" width="11.7109375" style="340" customWidth="1"/>
    <col min="14609" max="14828" width="11.7109375" style="340"/>
    <col min="14829" max="14829" width="6.7109375" style="340" bestFit="1" customWidth="1"/>
    <col min="14830" max="14830" width="30.7109375" style="340" customWidth="1"/>
    <col min="14831" max="14831" width="29.5703125" style="340" customWidth="1"/>
    <col min="14832" max="14832" width="32.5703125" style="340" customWidth="1"/>
    <col min="14833" max="14833" width="12.5703125" style="340" customWidth="1"/>
    <col min="14834" max="14834" width="13.42578125" style="340" customWidth="1"/>
    <col min="14835" max="14835" width="10.140625" style="340" customWidth="1"/>
    <col min="14836" max="14836" width="31.7109375" style="340" customWidth="1"/>
    <col min="14837" max="14837" width="15.7109375" style="340" customWidth="1"/>
    <col min="14838" max="14838" width="18.28515625" style="340" customWidth="1"/>
    <col min="14839" max="14839" width="18" style="340" customWidth="1"/>
    <col min="14840" max="14840" width="12" style="340" customWidth="1"/>
    <col min="14841" max="14841" width="13.85546875" style="340" customWidth="1"/>
    <col min="14842" max="14842" width="11" style="340" customWidth="1"/>
    <col min="14843" max="14843" width="11.28515625" style="340" customWidth="1"/>
    <col min="14844" max="14844" width="6" style="340" customWidth="1"/>
    <col min="14845" max="14845" width="8" style="340" customWidth="1"/>
    <col min="14846" max="14846" width="9.5703125" style="340" customWidth="1"/>
    <col min="14847" max="14847" width="3.85546875" style="340" customWidth="1"/>
    <col min="14848" max="14848" width="6.85546875" style="340" customWidth="1"/>
    <col min="14849" max="14849" width="5.7109375" style="340" customWidth="1"/>
    <col min="14850" max="14850" width="4.85546875" style="340" customWidth="1"/>
    <col min="14851" max="14851" width="7.42578125" style="340" customWidth="1"/>
    <col min="14852" max="14852" width="5.5703125" style="340" customWidth="1"/>
    <col min="14853" max="14853" width="9.7109375" style="340" customWidth="1"/>
    <col min="14854" max="14854" width="11.85546875" style="340" customWidth="1"/>
    <col min="14855" max="14855" width="7" style="340" customWidth="1"/>
    <col min="14856" max="14856" width="18" style="340" customWidth="1"/>
    <col min="14857" max="14864" width="11.7109375" style="340" customWidth="1"/>
    <col min="14865" max="15084" width="11.7109375" style="340"/>
    <col min="15085" max="15085" width="6.7109375" style="340" bestFit="1" customWidth="1"/>
    <col min="15086" max="15086" width="30.7109375" style="340" customWidth="1"/>
    <col min="15087" max="15087" width="29.5703125" style="340" customWidth="1"/>
    <col min="15088" max="15088" width="32.5703125" style="340" customWidth="1"/>
    <col min="15089" max="15089" width="12.5703125" style="340" customWidth="1"/>
    <col min="15090" max="15090" width="13.42578125" style="340" customWidth="1"/>
    <col min="15091" max="15091" width="10.140625" style="340" customWidth="1"/>
    <col min="15092" max="15092" width="31.7109375" style="340" customWidth="1"/>
    <col min="15093" max="15093" width="15.7109375" style="340" customWidth="1"/>
    <col min="15094" max="15094" width="18.28515625" style="340" customWidth="1"/>
    <col min="15095" max="15095" width="18" style="340" customWidth="1"/>
    <col min="15096" max="15096" width="12" style="340" customWidth="1"/>
    <col min="15097" max="15097" width="13.85546875" style="340" customWidth="1"/>
    <col min="15098" max="15098" width="11" style="340" customWidth="1"/>
    <col min="15099" max="15099" width="11.28515625" style="340" customWidth="1"/>
    <col min="15100" max="15100" width="6" style="340" customWidth="1"/>
    <col min="15101" max="15101" width="8" style="340" customWidth="1"/>
    <col min="15102" max="15102" width="9.5703125" style="340" customWidth="1"/>
    <col min="15103" max="15103" width="3.85546875" style="340" customWidth="1"/>
    <col min="15104" max="15104" width="6.85546875" style="340" customWidth="1"/>
    <col min="15105" max="15105" width="5.7109375" style="340" customWidth="1"/>
    <col min="15106" max="15106" width="4.85546875" style="340" customWidth="1"/>
    <col min="15107" max="15107" width="7.42578125" style="340" customWidth="1"/>
    <col min="15108" max="15108" width="5.5703125" style="340" customWidth="1"/>
    <col min="15109" max="15109" width="9.7109375" style="340" customWidth="1"/>
    <col min="15110" max="15110" width="11.85546875" style="340" customWidth="1"/>
    <col min="15111" max="15111" width="7" style="340" customWidth="1"/>
    <col min="15112" max="15112" width="18" style="340" customWidth="1"/>
    <col min="15113" max="15120" width="11.7109375" style="340" customWidth="1"/>
    <col min="15121" max="15340" width="11.7109375" style="340"/>
    <col min="15341" max="15341" width="6.7109375" style="340" bestFit="1" customWidth="1"/>
    <col min="15342" max="15342" width="30.7109375" style="340" customWidth="1"/>
    <col min="15343" max="15343" width="29.5703125" style="340" customWidth="1"/>
    <col min="15344" max="15344" width="32.5703125" style="340" customWidth="1"/>
    <col min="15345" max="15345" width="12.5703125" style="340" customWidth="1"/>
    <col min="15346" max="15346" width="13.42578125" style="340" customWidth="1"/>
    <col min="15347" max="15347" width="10.140625" style="340" customWidth="1"/>
    <col min="15348" max="15348" width="31.7109375" style="340" customWidth="1"/>
    <col min="15349" max="15349" width="15.7109375" style="340" customWidth="1"/>
    <col min="15350" max="15350" width="18.28515625" style="340" customWidth="1"/>
    <col min="15351" max="15351" width="18" style="340" customWidth="1"/>
    <col min="15352" max="15352" width="12" style="340" customWidth="1"/>
    <col min="15353" max="15353" width="13.85546875" style="340" customWidth="1"/>
    <col min="15354" max="15354" width="11" style="340" customWidth="1"/>
    <col min="15355" max="15355" width="11.28515625" style="340" customWidth="1"/>
    <col min="15356" max="15356" width="6" style="340" customWidth="1"/>
    <col min="15357" max="15357" width="8" style="340" customWidth="1"/>
    <col min="15358" max="15358" width="9.5703125" style="340" customWidth="1"/>
    <col min="15359" max="15359" width="3.85546875" style="340" customWidth="1"/>
    <col min="15360" max="15360" width="6.85546875" style="340" customWidth="1"/>
    <col min="15361" max="15361" width="5.7109375" style="340" customWidth="1"/>
    <col min="15362" max="15362" width="4.85546875" style="340" customWidth="1"/>
    <col min="15363" max="15363" width="7.42578125" style="340" customWidth="1"/>
    <col min="15364" max="15364" width="5.5703125" style="340" customWidth="1"/>
    <col min="15365" max="15365" width="9.7109375" style="340" customWidth="1"/>
    <col min="15366" max="15366" width="11.85546875" style="340" customWidth="1"/>
    <col min="15367" max="15367" width="7" style="340" customWidth="1"/>
    <col min="15368" max="15368" width="18" style="340" customWidth="1"/>
    <col min="15369" max="15376" width="11.7109375" style="340" customWidth="1"/>
    <col min="15377" max="15596" width="11.7109375" style="340"/>
    <col min="15597" max="15597" width="6.7109375" style="340" bestFit="1" customWidth="1"/>
    <col min="15598" max="15598" width="30.7109375" style="340" customWidth="1"/>
    <col min="15599" max="15599" width="29.5703125" style="340" customWidth="1"/>
    <col min="15600" max="15600" width="32.5703125" style="340" customWidth="1"/>
    <col min="15601" max="15601" width="12.5703125" style="340" customWidth="1"/>
    <col min="15602" max="15602" width="13.42578125" style="340" customWidth="1"/>
    <col min="15603" max="15603" width="10.140625" style="340" customWidth="1"/>
    <col min="15604" max="15604" width="31.7109375" style="340" customWidth="1"/>
    <col min="15605" max="15605" width="15.7109375" style="340" customWidth="1"/>
    <col min="15606" max="15606" width="18.28515625" style="340" customWidth="1"/>
    <col min="15607" max="15607" width="18" style="340" customWidth="1"/>
    <col min="15608" max="15608" width="12" style="340" customWidth="1"/>
    <col min="15609" max="15609" width="13.85546875" style="340" customWidth="1"/>
    <col min="15610" max="15610" width="11" style="340" customWidth="1"/>
    <col min="15611" max="15611" width="11.28515625" style="340" customWidth="1"/>
    <col min="15612" max="15612" width="6" style="340" customWidth="1"/>
    <col min="15613" max="15613" width="8" style="340" customWidth="1"/>
    <col min="15614" max="15614" width="9.5703125" style="340" customWidth="1"/>
    <col min="15615" max="15615" width="3.85546875" style="340" customWidth="1"/>
    <col min="15616" max="15616" width="6.85546875" style="340" customWidth="1"/>
    <col min="15617" max="15617" width="5.7109375" style="340" customWidth="1"/>
    <col min="15618" max="15618" width="4.85546875" style="340" customWidth="1"/>
    <col min="15619" max="15619" width="7.42578125" style="340" customWidth="1"/>
    <col min="15620" max="15620" width="5.5703125" style="340" customWidth="1"/>
    <col min="15621" max="15621" width="9.7109375" style="340" customWidth="1"/>
    <col min="15622" max="15622" width="11.85546875" style="340" customWidth="1"/>
    <col min="15623" max="15623" width="7" style="340" customWidth="1"/>
    <col min="15624" max="15624" width="18" style="340" customWidth="1"/>
    <col min="15625" max="15632" width="11.7109375" style="340" customWidth="1"/>
    <col min="15633" max="15852" width="11.7109375" style="340"/>
    <col min="15853" max="15853" width="6.7109375" style="340" bestFit="1" customWidth="1"/>
    <col min="15854" max="15854" width="30.7109375" style="340" customWidth="1"/>
    <col min="15855" max="15855" width="29.5703125" style="340" customWidth="1"/>
    <col min="15856" max="15856" width="32.5703125" style="340" customWidth="1"/>
    <col min="15857" max="15857" width="12.5703125" style="340" customWidth="1"/>
    <col min="15858" max="15858" width="13.42578125" style="340" customWidth="1"/>
    <col min="15859" max="15859" width="10.140625" style="340" customWidth="1"/>
    <col min="15860" max="15860" width="31.7109375" style="340" customWidth="1"/>
    <col min="15861" max="15861" width="15.7109375" style="340" customWidth="1"/>
    <col min="15862" max="15862" width="18.28515625" style="340" customWidth="1"/>
    <col min="15863" max="15863" width="18" style="340" customWidth="1"/>
    <col min="15864" max="15864" width="12" style="340" customWidth="1"/>
    <col min="15865" max="15865" width="13.85546875" style="340" customWidth="1"/>
    <col min="15866" max="15866" width="11" style="340" customWidth="1"/>
    <col min="15867" max="15867" width="11.28515625" style="340" customWidth="1"/>
    <col min="15868" max="15868" width="6" style="340" customWidth="1"/>
    <col min="15869" max="15869" width="8" style="340" customWidth="1"/>
    <col min="15870" max="15870" width="9.5703125" style="340" customWidth="1"/>
    <col min="15871" max="15871" width="3.85546875" style="340" customWidth="1"/>
    <col min="15872" max="15872" width="6.85546875" style="340" customWidth="1"/>
    <col min="15873" max="15873" width="5.7109375" style="340" customWidth="1"/>
    <col min="15874" max="15874" width="4.85546875" style="340" customWidth="1"/>
    <col min="15875" max="15875" width="7.42578125" style="340" customWidth="1"/>
    <col min="15876" max="15876" width="5.5703125" style="340" customWidth="1"/>
    <col min="15877" max="15877" width="9.7109375" style="340" customWidth="1"/>
    <col min="15878" max="15878" width="11.85546875" style="340" customWidth="1"/>
    <col min="15879" max="15879" width="7" style="340" customWidth="1"/>
    <col min="15880" max="15880" width="18" style="340" customWidth="1"/>
    <col min="15881" max="15888" width="11.7109375" style="340" customWidth="1"/>
    <col min="15889" max="16108" width="11.7109375" style="340"/>
    <col min="16109" max="16109" width="6.7109375" style="340" bestFit="1" customWidth="1"/>
    <col min="16110" max="16110" width="30.7109375" style="340" customWidth="1"/>
    <col min="16111" max="16111" width="29.5703125" style="340" customWidth="1"/>
    <col min="16112" max="16112" width="32.5703125" style="340" customWidth="1"/>
    <col min="16113" max="16113" width="12.5703125" style="340" customWidth="1"/>
    <col min="16114" max="16114" width="13.42578125" style="340" customWidth="1"/>
    <col min="16115" max="16115" width="10.140625" style="340" customWidth="1"/>
    <col min="16116" max="16116" width="31.7109375" style="340" customWidth="1"/>
    <col min="16117" max="16117" width="15.7109375" style="340" customWidth="1"/>
    <col min="16118" max="16118" width="18.28515625" style="340" customWidth="1"/>
    <col min="16119" max="16119" width="18" style="340" customWidth="1"/>
    <col min="16120" max="16120" width="12" style="340" customWidth="1"/>
    <col min="16121" max="16121" width="13.85546875" style="340" customWidth="1"/>
    <col min="16122" max="16122" width="11" style="340" customWidth="1"/>
    <col min="16123" max="16123" width="11.28515625" style="340" customWidth="1"/>
    <col min="16124" max="16124" width="6" style="340" customWidth="1"/>
    <col min="16125" max="16125" width="8" style="340" customWidth="1"/>
    <col min="16126" max="16126" width="9.5703125" style="340" customWidth="1"/>
    <col min="16127" max="16127" width="3.85546875" style="340" customWidth="1"/>
    <col min="16128" max="16128" width="6.85546875" style="340" customWidth="1"/>
    <col min="16129" max="16129" width="5.7109375" style="340" customWidth="1"/>
    <col min="16130" max="16130" width="4.85546875" style="340" customWidth="1"/>
    <col min="16131" max="16131" width="7.42578125" style="340" customWidth="1"/>
    <col min="16132" max="16132" width="5.5703125" style="340" customWidth="1"/>
    <col min="16133" max="16133" width="9.7109375" style="340" customWidth="1"/>
    <col min="16134" max="16134" width="11.85546875" style="340" customWidth="1"/>
    <col min="16135" max="16135" width="7" style="340" customWidth="1"/>
    <col min="16136" max="16136" width="18" style="340" customWidth="1"/>
    <col min="16137" max="16144" width="11.7109375" style="340" customWidth="1"/>
    <col min="16145" max="16384" width="11.7109375" style="340"/>
  </cols>
  <sheetData>
    <row r="1" spans="1:17" s="321" customFormat="1" ht="17.25" customHeight="1" x14ac:dyDescent="0.2">
      <c r="A1" s="796"/>
      <c r="B1" s="796"/>
      <c r="C1" s="796"/>
      <c r="D1" s="796"/>
      <c r="E1" s="796"/>
      <c r="F1" s="796"/>
      <c r="G1" s="796"/>
      <c r="H1" s="797"/>
      <c r="M1" s="322"/>
      <c r="N1" s="322"/>
      <c r="O1" s="322"/>
      <c r="P1" s="322"/>
    </row>
    <row r="2" spans="1:17" s="321" customFormat="1" ht="17.25" customHeight="1" x14ac:dyDescent="0.2">
      <c r="A2" s="323"/>
      <c r="B2" s="323"/>
      <c r="C2" s="324"/>
      <c r="D2" s="325"/>
      <c r="E2" s="325"/>
      <c r="F2" s="325"/>
      <c r="G2" s="325"/>
      <c r="H2" s="320"/>
      <c r="M2" s="322"/>
      <c r="N2" s="322"/>
      <c r="O2" s="322"/>
      <c r="P2" s="322"/>
      <c r="Q2" s="325"/>
    </row>
    <row r="3" spans="1:17" s="321" customFormat="1" ht="17.25" customHeight="1" x14ac:dyDescent="0.2">
      <c r="A3" s="323"/>
      <c r="B3" s="323"/>
      <c r="C3" s="324"/>
      <c r="D3" s="325"/>
      <c r="E3" s="325"/>
      <c r="F3" s="325"/>
      <c r="G3" s="325"/>
      <c r="H3" s="320"/>
      <c r="M3" s="322"/>
      <c r="N3" s="322"/>
      <c r="O3" s="322"/>
      <c r="P3" s="322"/>
      <c r="Q3" s="325"/>
    </row>
    <row r="4" spans="1:17" s="321" customFormat="1" ht="17.25" customHeight="1" x14ac:dyDescent="0.2">
      <c r="A4" s="323"/>
      <c r="B4" s="323"/>
      <c r="C4" s="324"/>
      <c r="D4" s="325"/>
      <c r="E4" s="325"/>
      <c r="F4" s="325"/>
      <c r="G4" s="325"/>
      <c r="H4" s="320"/>
      <c r="M4" s="322"/>
      <c r="N4" s="322"/>
      <c r="O4" s="322"/>
      <c r="P4" s="322"/>
      <c r="Q4" s="325"/>
    </row>
    <row r="5" spans="1:17" s="321" customFormat="1" ht="17.25" customHeight="1" x14ac:dyDescent="0.2">
      <c r="A5" s="323"/>
      <c r="B5" s="323"/>
      <c r="C5" s="324"/>
      <c r="D5" s="325"/>
      <c r="E5" s="325"/>
      <c r="F5" s="325"/>
      <c r="G5" s="325"/>
      <c r="H5" s="320"/>
      <c r="M5" s="322"/>
      <c r="N5" s="322"/>
      <c r="O5" s="322"/>
      <c r="P5" s="322"/>
      <c r="Q5" s="325"/>
    </row>
    <row r="6" spans="1:17" s="321" customFormat="1" ht="17.25" customHeight="1" x14ac:dyDescent="0.2">
      <c r="A6" s="323"/>
      <c r="B6" s="323"/>
      <c r="C6" s="324"/>
      <c r="D6" s="325"/>
      <c r="E6" s="325"/>
      <c r="F6" s="325"/>
      <c r="G6" s="325"/>
      <c r="H6" s="320"/>
      <c r="M6" s="322"/>
      <c r="N6" s="322"/>
      <c r="O6" s="322"/>
      <c r="P6" s="322"/>
      <c r="Q6" s="325"/>
    </row>
    <row r="7" spans="1:17" s="321" customFormat="1" ht="17.25" customHeight="1" x14ac:dyDescent="0.2">
      <c r="A7" s="323"/>
      <c r="B7" s="323"/>
      <c r="C7" s="324"/>
      <c r="D7" s="325"/>
      <c r="E7" s="325"/>
      <c r="F7" s="325"/>
      <c r="G7" s="325"/>
      <c r="H7" s="320"/>
      <c r="M7" s="322"/>
      <c r="N7" s="322"/>
      <c r="O7" s="322"/>
      <c r="P7" s="322"/>
      <c r="Q7" s="325"/>
    </row>
    <row r="8" spans="1:17" s="321" customFormat="1" ht="17.25" customHeight="1" x14ac:dyDescent="0.2">
      <c r="A8" s="323"/>
      <c r="B8" s="323"/>
      <c r="C8" s="324"/>
      <c r="D8" s="325"/>
      <c r="E8" s="325"/>
      <c r="F8" s="325"/>
      <c r="G8" s="325"/>
      <c r="H8" s="320"/>
      <c r="M8" s="322"/>
      <c r="N8" s="322"/>
      <c r="O8" s="322"/>
      <c r="P8" s="322"/>
      <c r="Q8" s="325"/>
    </row>
    <row r="9" spans="1:17" s="321" customFormat="1" ht="27.75" customHeight="1" x14ac:dyDescent="0.2">
      <c r="A9" s="804" t="s">
        <v>6295</v>
      </c>
      <c r="B9" s="804"/>
      <c r="C9" s="804"/>
      <c r="D9" s="804"/>
      <c r="E9" s="804"/>
      <c r="F9" s="804"/>
      <c r="G9" s="804"/>
      <c r="H9" s="804"/>
      <c r="I9" s="804"/>
      <c r="J9" s="804"/>
      <c r="K9" s="804"/>
      <c r="L9" s="804"/>
      <c r="M9" s="804"/>
      <c r="N9" s="804"/>
      <c r="O9" s="804"/>
      <c r="P9" s="804"/>
      <c r="Q9" s="804"/>
    </row>
    <row r="10" spans="1:17" s="321" customFormat="1" ht="17.25" customHeight="1" thickBot="1" x14ac:dyDescent="0.25">
      <c r="A10" s="798"/>
      <c r="B10" s="799"/>
      <c r="C10" s="320"/>
      <c r="D10" s="326"/>
      <c r="E10" s="327"/>
      <c r="F10" s="328"/>
      <c r="G10" s="329"/>
      <c r="H10" s="330"/>
      <c r="M10" s="322"/>
      <c r="N10" s="322"/>
      <c r="O10" s="322"/>
      <c r="P10" s="322"/>
      <c r="Q10" s="329"/>
    </row>
    <row r="11" spans="1:17" s="331" customFormat="1" ht="50.25" customHeight="1" thickTop="1" x14ac:dyDescent="0.15">
      <c r="A11" s="800" t="s">
        <v>6294</v>
      </c>
      <c r="B11" s="792" t="s">
        <v>5685</v>
      </c>
      <c r="C11" s="792" t="s">
        <v>5686</v>
      </c>
      <c r="D11" s="802" t="s">
        <v>5687</v>
      </c>
      <c r="E11" s="802" t="s">
        <v>5688</v>
      </c>
      <c r="F11" s="792" t="s">
        <v>5689</v>
      </c>
      <c r="G11" s="792" t="s">
        <v>5690</v>
      </c>
      <c r="H11" s="794" t="s">
        <v>5691</v>
      </c>
      <c r="I11" s="808" t="s">
        <v>3390</v>
      </c>
      <c r="J11" s="808"/>
      <c r="K11" s="808" t="s">
        <v>3391</v>
      </c>
      <c r="L11" s="808"/>
      <c r="M11" s="808" t="s">
        <v>3392</v>
      </c>
      <c r="N11" s="808"/>
      <c r="O11" s="808"/>
      <c r="P11" s="808"/>
      <c r="Q11" s="790" t="s">
        <v>3393</v>
      </c>
    </row>
    <row r="12" spans="1:17" s="331" customFormat="1" ht="50.25" customHeight="1" x14ac:dyDescent="0.15">
      <c r="A12" s="801"/>
      <c r="B12" s="793"/>
      <c r="C12" s="793"/>
      <c r="D12" s="803"/>
      <c r="E12" s="803"/>
      <c r="F12" s="793"/>
      <c r="G12" s="793"/>
      <c r="H12" s="795"/>
      <c r="I12" s="349" t="s">
        <v>3396</v>
      </c>
      <c r="J12" s="349" t="s">
        <v>5692</v>
      </c>
      <c r="K12" s="349" t="s">
        <v>3396</v>
      </c>
      <c r="L12" s="349" t="s">
        <v>3395</v>
      </c>
      <c r="M12" s="349" t="s">
        <v>1795</v>
      </c>
      <c r="N12" s="349" t="s">
        <v>1796</v>
      </c>
      <c r="O12" s="349" t="s">
        <v>1797</v>
      </c>
      <c r="P12" s="349" t="s">
        <v>1798</v>
      </c>
      <c r="Q12" s="791"/>
    </row>
    <row r="13" spans="1:17" s="321" customFormat="1" ht="50.1" customHeight="1" x14ac:dyDescent="0.2">
      <c r="A13" s="501" t="s">
        <v>5693</v>
      </c>
      <c r="B13" s="372" t="s">
        <v>5694</v>
      </c>
      <c r="C13" s="372" t="s">
        <v>5695</v>
      </c>
      <c r="D13" s="332">
        <v>15120</v>
      </c>
      <c r="E13" s="332" t="s">
        <v>5696</v>
      </c>
      <c r="F13" s="373">
        <v>41659</v>
      </c>
      <c r="G13" s="378" t="s">
        <v>5697</v>
      </c>
      <c r="H13" s="375" t="s">
        <v>5698</v>
      </c>
      <c r="I13" s="376" t="s">
        <v>1799</v>
      </c>
      <c r="J13" s="333"/>
      <c r="K13" s="376" t="s">
        <v>1799</v>
      </c>
      <c r="L13" s="333"/>
      <c r="M13" s="377" t="s">
        <v>1799</v>
      </c>
      <c r="N13" s="377"/>
      <c r="O13" s="377"/>
      <c r="P13" s="377"/>
      <c r="Q13" s="352"/>
    </row>
    <row r="14" spans="1:17" s="321" customFormat="1" ht="50.1" customHeight="1" x14ac:dyDescent="0.2">
      <c r="A14" s="501" t="s">
        <v>5700</v>
      </c>
      <c r="B14" s="372" t="s">
        <v>5701</v>
      </c>
      <c r="C14" s="372" t="s">
        <v>5695</v>
      </c>
      <c r="D14" s="332">
        <v>11400</v>
      </c>
      <c r="E14" s="332" t="s">
        <v>5696</v>
      </c>
      <c r="F14" s="373">
        <v>41659</v>
      </c>
      <c r="G14" s="378" t="s">
        <v>5697</v>
      </c>
      <c r="H14" s="375" t="s">
        <v>5702</v>
      </c>
      <c r="I14" s="376" t="s">
        <v>1799</v>
      </c>
      <c r="J14" s="333"/>
      <c r="K14" s="376" t="s">
        <v>1799</v>
      </c>
      <c r="L14" s="333"/>
      <c r="M14" s="377" t="s">
        <v>1799</v>
      </c>
      <c r="N14" s="377"/>
      <c r="O14" s="377"/>
      <c r="P14" s="377"/>
      <c r="Q14" s="352"/>
    </row>
    <row r="15" spans="1:17" s="321" customFormat="1" ht="50.1" customHeight="1" x14ac:dyDescent="0.2">
      <c r="A15" s="501" t="s">
        <v>5703</v>
      </c>
      <c r="B15" s="372" t="s">
        <v>5704</v>
      </c>
      <c r="C15" s="372" t="s">
        <v>5705</v>
      </c>
      <c r="D15" s="332">
        <v>45600</v>
      </c>
      <c r="E15" s="332" t="s">
        <v>5696</v>
      </c>
      <c r="F15" s="373">
        <v>41659</v>
      </c>
      <c r="G15" s="378" t="s">
        <v>5697</v>
      </c>
      <c r="H15" s="375" t="s">
        <v>5706</v>
      </c>
      <c r="I15" s="376" t="s">
        <v>1799</v>
      </c>
      <c r="J15" s="333"/>
      <c r="K15" s="376" t="s">
        <v>1799</v>
      </c>
      <c r="L15" s="333"/>
      <c r="M15" s="377" t="s">
        <v>1799</v>
      </c>
      <c r="N15" s="377"/>
      <c r="O15" s="377"/>
      <c r="P15" s="377"/>
      <c r="Q15" s="352"/>
    </row>
    <row r="16" spans="1:17" s="321" customFormat="1" ht="48" customHeight="1" x14ac:dyDescent="0.2">
      <c r="A16" s="382" t="s">
        <v>6296</v>
      </c>
      <c r="B16" s="372" t="s">
        <v>5707</v>
      </c>
      <c r="C16" s="372" t="s">
        <v>5708</v>
      </c>
      <c r="D16" s="332">
        <v>4243.2</v>
      </c>
      <c r="E16" s="332" t="s">
        <v>5696</v>
      </c>
      <c r="F16" s="373">
        <v>41669</v>
      </c>
      <c r="G16" s="378" t="s">
        <v>5709</v>
      </c>
      <c r="H16" s="375" t="s">
        <v>5710</v>
      </c>
      <c r="I16" s="376" t="s">
        <v>1799</v>
      </c>
      <c r="J16" s="333"/>
      <c r="K16" s="376" t="s">
        <v>1799</v>
      </c>
      <c r="L16" s="333"/>
      <c r="M16" s="377" t="s">
        <v>1799</v>
      </c>
      <c r="N16" s="377"/>
      <c r="O16" s="377"/>
      <c r="P16" s="377"/>
      <c r="Q16" s="352"/>
    </row>
    <row r="17" spans="1:17" s="321" customFormat="1" ht="39.950000000000003" customHeight="1" x14ac:dyDescent="0.2">
      <c r="A17" s="805" t="s">
        <v>6297</v>
      </c>
      <c r="B17" s="372" t="s">
        <v>5711</v>
      </c>
      <c r="C17" s="806" t="s">
        <v>5712</v>
      </c>
      <c r="D17" s="332">
        <f>755.52+440.32+10578.12+6195.8</f>
        <v>17969.760000000002</v>
      </c>
      <c r="E17" s="332" t="s">
        <v>5696</v>
      </c>
      <c r="F17" s="373">
        <v>41655</v>
      </c>
      <c r="G17" s="378" t="s">
        <v>5713</v>
      </c>
      <c r="H17" s="375">
        <v>6967</v>
      </c>
      <c r="I17" s="376" t="s">
        <v>1799</v>
      </c>
      <c r="J17" s="333"/>
      <c r="K17" s="376" t="s">
        <v>1799</v>
      </c>
      <c r="L17" s="333"/>
      <c r="M17" s="377" t="s">
        <v>1799</v>
      </c>
      <c r="N17" s="377"/>
      <c r="O17" s="377"/>
      <c r="P17" s="377"/>
      <c r="Q17" s="352"/>
    </row>
    <row r="18" spans="1:17" s="321" customFormat="1" ht="39.950000000000003" customHeight="1" x14ac:dyDescent="0.2">
      <c r="A18" s="805"/>
      <c r="B18" s="372" t="s">
        <v>5714</v>
      </c>
      <c r="C18" s="806"/>
      <c r="D18" s="332">
        <v>1860</v>
      </c>
      <c r="E18" s="332" t="s">
        <v>5696</v>
      </c>
      <c r="F18" s="373">
        <v>41655</v>
      </c>
      <c r="G18" s="378" t="s">
        <v>5715</v>
      </c>
      <c r="H18" s="375">
        <v>6969</v>
      </c>
      <c r="I18" s="376" t="s">
        <v>1799</v>
      </c>
      <c r="J18" s="333"/>
      <c r="K18" s="376" t="s">
        <v>1799</v>
      </c>
      <c r="L18" s="333"/>
      <c r="M18" s="377" t="s">
        <v>1799</v>
      </c>
      <c r="N18" s="377"/>
      <c r="O18" s="377"/>
      <c r="P18" s="377"/>
      <c r="Q18" s="352"/>
    </row>
    <row r="19" spans="1:17" s="321" customFormat="1" ht="30" customHeight="1" x14ac:dyDescent="0.2">
      <c r="A19" s="805" t="s">
        <v>6298</v>
      </c>
      <c r="B19" s="372" t="s">
        <v>5716</v>
      </c>
      <c r="C19" s="806" t="s">
        <v>5717</v>
      </c>
      <c r="D19" s="332">
        <v>90</v>
      </c>
      <c r="E19" s="332" t="s">
        <v>5696</v>
      </c>
      <c r="F19" s="373">
        <v>41655</v>
      </c>
      <c r="G19" s="807" t="s">
        <v>5718</v>
      </c>
      <c r="H19" s="375">
        <v>6963</v>
      </c>
      <c r="I19" s="376" t="s">
        <v>1799</v>
      </c>
      <c r="J19" s="333"/>
      <c r="K19" s="376" t="s">
        <v>1799</v>
      </c>
      <c r="L19" s="333"/>
      <c r="M19" s="377" t="s">
        <v>1799</v>
      </c>
      <c r="N19" s="377"/>
      <c r="O19" s="377"/>
      <c r="P19" s="377"/>
      <c r="Q19" s="352"/>
    </row>
    <row r="20" spans="1:17" s="321" customFormat="1" ht="30" customHeight="1" x14ac:dyDescent="0.2">
      <c r="A20" s="805"/>
      <c r="B20" s="372" t="s">
        <v>5719</v>
      </c>
      <c r="C20" s="806"/>
      <c r="D20" s="332">
        <v>90</v>
      </c>
      <c r="E20" s="332" t="s">
        <v>5696</v>
      </c>
      <c r="F20" s="373">
        <v>41655</v>
      </c>
      <c r="G20" s="807"/>
      <c r="H20" s="375">
        <v>6964</v>
      </c>
      <c r="I20" s="376" t="s">
        <v>1799</v>
      </c>
      <c r="J20" s="333"/>
      <c r="K20" s="376" t="s">
        <v>1799</v>
      </c>
      <c r="L20" s="333"/>
      <c r="M20" s="377" t="s">
        <v>1799</v>
      </c>
      <c r="N20" s="377"/>
      <c r="O20" s="377"/>
      <c r="P20" s="377"/>
      <c r="Q20" s="352"/>
    </row>
    <row r="21" spans="1:17" s="321" customFormat="1" ht="30" customHeight="1" x14ac:dyDescent="0.2">
      <c r="A21" s="805"/>
      <c r="B21" s="372" t="s">
        <v>5720</v>
      </c>
      <c r="C21" s="806"/>
      <c r="D21" s="332">
        <v>140</v>
      </c>
      <c r="E21" s="332" t="s">
        <v>5696</v>
      </c>
      <c r="F21" s="373">
        <v>41655</v>
      </c>
      <c r="G21" s="807"/>
      <c r="H21" s="375">
        <v>6965</v>
      </c>
      <c r="I21" s="376" t="s">
        <v>1799</v>
      </c>
      <c r="J21" s="333"/>
      <c r="K21" s="376" t="s">
        <v>1799</v>
      </c>
      <c r="L21" s="333"/>
      <c r="M21" s="377" t="s">
        <v>1799</v>
      </c>
      <c r="N21" s="377"/>
      <c r="O21" s="377"/>
      <c r="P21" s="377"/>
      <c r="Q21" s="352"/>
    </row>
    <row r="22" spans="1:17" s="321" customFormat="1" ht="30" customHeight="1" x14ac:dyDescent="0.2">
      <c r="A22" s="805"/>
      <c r="B22" s="372" t="s">
        <v>5721</v>
      </c>
      <c r="C22" s="806"/>
      <c r="D22" s="332">
        <v>90</v>
      </c>
      <c r="E22" s="332" t="s">
        <v>5696</v>
      </c>
      <c r="F22" s="373">
        <v>41655</v>
      </c>
      <c r="G22" s="807"/>
      <c r="H22" s="375">
        <v>6966</v>
      </c>
      <c r="I22" s="376" t="s">
        <v>1799</v>
      </c>
      <c r="J22" s="333"/>
      <c r="K22" s="376" t="s">
        <v>1799</v>
      </c>
      <c r="L22" s="333"/>
      <c r="M22" s="377" t="s">
        <v>1799</v>
      </c>
      <c r="N22" s="377"/>
      <c r="O22" s="377"/>
      <c r="P22" s="377"/>
      <c r="Q22" s="352"/>
    </row>
    <row r="23" spans="1:17" s="321" customFormat="1" ht="71.25" customHeight="1" x14ac:dyDescent="0.2">
      <c r="A23" s="382" t="s">
        <v>6299</v>
      </c>
      <c r="B23" s="372" t="s">
        <v>5722</v>
      </c>
      <c r="C23" s="372" t="s">
        <v>5723</v>
      </c>
      <c r="D23" s="332">
        <v>7640</v>
      </c>
      <c r="E23" s="332" t="s">
        <v>5696</v>
      </c>
      <c r="F23" s="373">
        <v>41656</v>
      </c>
      <c r="G23" s="378" t="s">
        <v>5724</v>
      </c>
      <c r="H23" s="375">
        <v>6971</v>
      </c>
      <c r="I23" s="376" t="s">
        <v>1799</v>
      </c>
      <c r="J23" s="333"/>
      <c r="K23" s="376" t="s">
        <v>1799</v>
      </c>
      <c r="L23" s="333"/>
      <c r="M23" s="377" t="s">
        <v>1799</v>
      </c>
      <c r="N23" s="377"/>
      <c r="O23" s="377"/>
      <c r="P23" s="377"/>
      <c r="Q23" s="352"/>
    </row>
    <row r="24" spans="1:17" s="321" customFormat="1" ht="39.950000000000003" customHeight="1" x14ac:dyDescent="0.2">
      <c r="A24" s="805" t="s">
        <v>6300</v>
      </c>
      <c r="B24" s="372" t="s">
        <v>5725</v>
      </c>
      <c r="C24" s="806" t="s">
        <v>5723</v>
      </c>
      <c r="D24" s="332">
        <v>600</v>
      </c>
      <c r="E24" s="332" t="s">
        <v>5696</v>
      </c>
      <c r="F24" s="373">
        <v>41656</v>
      </c>
      <c r="G24" s="378" t="s">
        <v>5726</v>
      </c>
      <c r="H24" s="375">
        <v>6974</v>
      </c>
      <c r="I24" s="376" t="s">
        <v>1799</v>
      </c>
      <c r="J24" s="333"/>
      <c r="K24" s="376" t="s">
        <v>1799</v>
      </c>
      <c r="L24" s="333"/>
      <c r="M24" s="377"/>
      <c r="N24" s="377" t="s">
        <v>1799</v>
      </c>
      <c r="O24" s="377"/>
      <c r="P24" s="377"/>
      <c r="Q24" s="352"/>
    </row>
    <row r="25" spans="1:17" s="321" customFormat="1" ht="39.950000000000003" customHeight="1" x14ac:dyDescent="0.2">
      <c r="A25" s="805"/>
      <c r="B25" s="372" t="s">
        <v>5727</v>
      </c>
      <c r="C25" s="806"/>
      <c r="D25" s="332">
        <v>1384.5</v>
      </c>
      <c r="E25" s="332" t="s">
        <v>5696</v>
      </c>
      <c r="F25" s="373">
        <v>41656</v>
      </c>
      <c r="G25" s="378" t="s">
        <v>5728</v>
      </c>
      <c r="H25" s="375">
        <v>6973</v>
      </c>
      <c r="I25" s="376" t="s">
        <v>1799</v>
      </c>
      <c r="J25" s="333"/>
      <c r="K25" s="376" t="s">
        <v>1799</v>
      </c>
      <c r="L25" s="333"/>
      <c r="M25" s="377"/>
      <c r="N25" s="377" t="s">
        <v>1799</v>
      </c>
      <c r="O25" s="377"/>
      <c r="P25" s="377"/>
      <c r="Q25" s="352"/>
    </row>
    <row r="26" spans="1:17" s="321" customFormat="1" ht="45" customHeight="1" x14ac:dyDescent="0.2">
      <c r="A26" s="382" t="s">
        <v>6301</v>
      </c>
      <c r="B26" s="372" t="s">
        <v>5722</v>
      </c>
      <c r="C26" s="372" t="s">
        <v>5723</v>
      </c>
      <c r="D26" s="332">
        <v>15000</v>
      </c>
      <c r="E26" s="332" t="s">
        <v>5696</v>
      </c>
      <c r="F26" s="373">
        <v>41656</v>
      </c>
      <c r="G26" s="378" t="s">
        <v>5728</v>
      </c>
      <c r="H26" s="375">
        <v>6972</v>
      </c>
      <c r="I26" s="376" t="s">
        <v>1799</v>
      </c>
      <c r="J26" s="333"/>
      <c r="K26" s="376" t="s">
        <v>1799</v>
      </c>
      <c r="L26" s="333"/>
      <c r="M26" s="377" t="s">
        <v>1799</v>
      </c>
      <c r="N26" s="377"/>
      <c r="O26" s="377"/>
      <c r="P26" s="377"/>
      <c r="Q26" s="352"/>
    </row>
    <row r="27" spans="1:17" s="321" customFormat="1" ht="45" customHeight="1" x14ac:dyDescent="0.2">
      <c r="A27" s="382" t="s">
        <v>6302</v>
      </c>
      <c r="B27" s="372" t="s">
        <v>5729</v>
      </c>
      <c r="C27" s="372" t="s">
        <v>5730</v>
      </c>
      <c r="D27" s="332">
        <v>12878.28</v>
      </c>
      <c r="E27" s="332" t="s">
        <v>5696</v>
      </c>
      <c r="F27" s="373">
        <v>41663</v>
      </c>
      <c r="G27" s="378" t="s">
        <v>5731</v>
      </c>
      <c r="H27" s="375">
        <v>6980</v>
      </c>
      <c r="I27" s="376" t="s">
        <v>1799</v>
      </c>
      <c r="J27" s="333"/>
      <c r="K27" s="376" t="s">
        <v>1799</v>
      </c>
      <c r="L27" s="333"/>
      <c r="M27" s="377"/>
      <c r="N27" s="377" t="s">
        <v>1799</v>
      </c>
      <c r="O27" s="377"/>
      <c r="P27" s="377"/>
      <c r="Q27" s="352"/>
    </row>
    <row r="28" spans="1:17" s="321" customFormat="1" ht="17.25" customHeight="1" x14ac:dyDescent="0.2">
      <c r="A28" s="805" t="s">
        <v>6303</v>
      </c>
      <c r="B28" s="372" t="s">
        <v>5732</v>
      </c>
      <c r="C28" s="806" t="s">
        <v>5733</v>
      </c>
      <c r="D28" s="332">
        <v>1100</v>
      </c>
      <c r="E28" s="332" t="s">
        <v>5734</v>
      </c>
      <c r="F28" s="811">
        <v>41683</v>
      </c>
      <c r="G28" s="807" t="s">
        <v>5735</v>
      </c>
      <c r="H28" s="375">
        <v>6999</v>
      </c>
      <c r="I28" s="376" t="s">
        <v>1799</v>
      </c>
      <c r="J28" s="333"/>
      <c r="K28" s="376" t="s">
        <v>1799</v>
      </c>
      <c r="L28" s="333"/>
      <c r="M28" s="377"/>
      <c r="N28" s="377" t="s">
        <v>1799</v>
      </c>
      <c r="O28" s="377"/>
      <c r="P28" s="377"/>
      <c r="Q28" s="352"/>
    </row>
    <row r="29" spans="1:17" s="321" customFormat="1" ht="17.25" customHeight="1" x14ac:dyDescent="0.2">
      <c r="A29" s="805"/>
      <c r="B29" s="372" t="s">
        <v>5736</v>
      </c>
      <c r="C29" s="806"/>
      <c r="D29" s="332">
        <v>1100</v>
      </c>
      <c r="E29" s="332" t="s">
        <v>5734</v>
      </c>
      <c r="F29" s="811"/>
      <c r="G29" s="807"/>
      <c r="H29" s="375">
        <v>7000</v>
      </c>
      <c r="I29" s="376" t="s">
        <v>1799</v>
      </c>
      <c r="J29" s="333"/>
      <c r="K29" s="376" t="s">
        <v>1799</v>
      </c>
      <c r="L29" s="333"/>
      <c r="M29" s="377"/>
      <c r="N29" s="377" t="s">
        <v>1799</v>
      </c>
      <c r="O29" s="377"/>
      <c r="P29" s="377"/>
      <c r="Q29" s="352"/>
    </row>
    <row r="30" spans="1:17" s="321" customFormat="1" ht="17.25" customHeight="1" x14ac:dyDescent="0.2">
      <c r="A30" s="805"/>
      <c r="B30" s="372" t="s">
        <v>5737</v>
      </c>
      <c r="C30" s="806"/>
      <c r="D30" s="332">
        <v>836.2</v>
      </c>
      <c r="E30" s="332" t="s">
        <v>5734</v>
      </c>
      <c r="F30" s="811"/>
      <c r="G30" s="807"/>
      <c r="H30" s="375">
        <v>7001</v>
      </c>
      <c r="I30" s="376" t="s">
        <v>1799</v>
      </c>
      <c r="J30" s="333"/>
      <c r="K30" s="376" t="s">
        <v>1799</v>
      </c>
      <c r="L30" s="333"/>
      <c r="M30" s="377" t="s">
        <v>1799</v>
      </c>
      <c r="N30" s="377"/>
      <c r="O30" s="377"/>
      <c r="P30" s="377"/>
      <c r="Q30" s="352"/>
    </row>
    <row r="31" spans="1:17" s="321" customFormat="1" ht="17.25" customHeight="1" x14ac:dyDescent="0.2">
      <c r="A31" s="805"/>
      <c r="B31" s="372" t="s">
        <v>5738</v>
      </c>
      <c r="C31" s="806"/>
      <c r="D31" s="332">
        <v>625</v>
      </c>
      <c r="E31" s="332" t="s">
        <v>5734</v>
      </c>
      <c r="F31" s="811"/>
      <c r="G31" s="807"/>
      <c r="H31" s="375">
        <v>7002</v>
      </c>
      <c r="I31" s="376" t="s">
        <v>1799</v>
      </c>
      <c r="J31" s="333"/>
      <c r="K31" s="376" t="s">
        <v>1799</v>
      </c>
      <c r="L31" s="333"/>
      <c r="M31" s="377" t="s">
        <v>1799</v>
      </c>
      <c r="N31" s="377"/>
      <c r="O31" s="377"/>
      <c r="P31" s="377"/>
      <c r="Q31" s="352"/>
    </row>
    <row r="32" spans="1:17" s="321" customFormat="1" ht="17.25" customHeight="1" x14ac:dyDescent="0.2">
      <c r="A32" s="805"/>
      <c r="B32" s="372" t="s">
        <v>5739</v>
      </c>
      <c r="C32" s="806"/>
      <c r="D32" s="332">
        <v>420</v>
      </c>
      <c r="E32" s="332" t="s">
        <v>5734</v>
      </c>
      <c r="F32" s="811"/>
      <c r="G32" s="807"/>
      <c r="H32" s="375">
        <v>7003</v>
      </c>
      <c r="I32" s="376" t="s">
        <v>1799</v>
      </c>
      <c r="J32" s="333"/>
      <c r="K32" s="376" t="s">
        <v>1799</v>
      </c>
      <c r="L32" s="333"/>
      <c r="M32" s="377" t="s">
        <v>1799</v>
      </c>
      <c r="N32" s="377"/>
      <c r="O32" s="377"/>
      <c r="P32" s="377"/>
      <c r="Q32" s="352"/>
    </row>
    <row r="33" spans="1:17" s="321" customFormat="1" ht="17.25" customHeight="1" x14ac:dyDescent="0.2">
      <c r="A33" s="805"/>
      <c r="B33" s="372" t="s">
        <v>5740</v>
      </c>
      <c r="C33" s="806"/>
      <c r="D33" s="332">
        <v>542.40000000000009</v>
      </c>
      <c r="E33" s="332" t="s">
        <v>5734</v>
      </c>
      <c r="F33" s="811"/>
      <c r="G33" s="807"/>
      <c r="H33" s="375">
        <v>7004</v>
      </c>
      <c r="I33" s="376" t="s">
        <v>1799</v>
      </c>
      <c r="J33" s="333"/>
      <c r="K33" s="376" t="s">
        <v>1799</v>
      </c>
      <c r="L33" s="333"/>
      <c r="M33" s="377"/>
      <c r="N33" s="377" t="s">
        <v>1799</v>
      </c>
      <c r="O33" s="377"/>
      <c r="P33" s="377"/>
      <c r="Q33" s="352"/>
    </row>
    <row r="34" spans="1:17" s="321" customFormat="1" ht="17.25" customHeight="1" x14ac:dyDescent="0.2">
      <c r="A34" s="805"/>
      <c r="B34" s="372" t="s">
        <v>5741</v>
      </c>
      <c r="C34" s="806"/>
      <c r="D34" s="332">
        <v>100</v>
      </c>
      <c r="E34" s="332" t="s">
        <v>5734</v>
      </c>
      <c r="F34" s="811"/>
      <c r="G34" s="807"/>
      <c r="H34" s="375">
        <v>7005</v>
      </c>
      <c r="I34" s="376" t="s">
        <v>1799</v>
      </c>
      <c r="J34" s="333"/>
      <c r="K34" s="376" t="s">
        <v>1799</v>
      </c>
      <c r="L34" s="333"/>
      <c r="M34" s="377" t="s">
        <v>1799</v>
      </c>
      <c r="N34" s="377"/>
      <c r="O34" s="377"/>
      <c r="P34" s="377"/>
      <c r="Q34" s="352"/>
    </row>
    <row r="35" spans="1:17" s="321" customFormat="1" ht="17.25" customHeight="1" x14ac:dyDescent="0.2">
      <c r="A35" s="805"/>
      <c r="B35" s="372" t="s">
        <v>5742</v>
      </c>
      <c r="C35" s="806"/>
      <c r="D35" s="332">
        <v>920</v>
      </c>
      <c r="E35" s="332" t="s">
        <v>5734</v>
      </c>
      <c r="F35" s="811"/>
      <c r="G35" s="807"/>
      <c r="H35" s="375">
        <v>7006</v>
      </c>
      <c r="I35" s="376" t="s">
        <v>1799</v>
      </c>
      <c r="J35" s="333"/>
      <c r="K35" s="376" t="s">
        <v>1799</v>
      </c>
      <c r="L35" s="333"/>
      <c r="M35" s="377"/>
      <c r="N35" s="377" t="s">
        <v>1799</v>
      </c>
      <c r="O35" s="377"/>
      <c r="P35" s="377"/>
      <c r="Q35" s="352"/>
    </row>
    <row r="36" spans="1:17" s="321" customFormat="1" ht="17.25" customHeight="1" x14ac:dyDescent="0.2">
      <c r="A36" s="805"/>
      <c r="B36" s="372" t="s">
        <v>5743</v>
      </c>
      <c r="C36" s="806"/>
      <c r="D36" s="332">
        <v>920</v>
      </c>
      <c r="E36" s="332" t="s">
        <v>5734</v>
      </c>
      <c r="F36" s="811"/>
      <c r="G36" s="807"/>
      <c r="H36" s="375">
        <v>7007</v>
      </c>
      <c r="I36" s="376" t="s">
        <v>1799</v>
      </c>
      <c r="J36" s="333"/>
      <c r="K36" s="376" t="s">
        <v>1799</v>
      </c>
      <c r="L36" s="333"/>
      <c r="M36" s="377" t="s">
        <v>1799</v>
      </c>
      <c r="N36" s="377"/>
      <c r="O36" s="377"/>
      <c r="P36" s="377"/>
      <c r="Q36" s="352"/>
    </row>
    <row r="37" spans="1:17" s="321" customFormat="1" ht="17.25" customHeight="1" x14ac:dyDescent="0.2">
      <c r="A37" s="805"/>
      <c r="B37" s="372" t="s">
        <v>5744</v>
      </c>
      <c r="C37" s="806"/>
      <c r="D37" s="332">
        <v>810</v>
      </c>
      <c r="E37" s="332" t="s">
        <v>5734</v>
      </c>
      <c r="F37" s="811"/>
      <c r="G37" s="807"/>
      <c r="H37" s="375">
        <v>7008</v>
      </c>
      <c r="I37" s="376" t="s">
        <v>1799</v>
      </c>
      <c r="J37" s="333"/>
      <c r="K37" s="376" t="s">
        <v>1799</v>
      </c>
      <c r="L37" s="333"/>
      <c r="M37" s="377"/>
      <c r="N37" s="377" t="s">
        <v>1799</v>
      </c>
      <c r="O37" s="377"/>
      <c r="P37" s="377"/>
      <c r="Q37" s="352"/>
    </row>
    <row r="38" spans="1:17" s="321" customFormat="1" ht="17.25" customHeight="1" x14ac:dyDescent="0.2">
      <c r="A38" s="805"/>
      <c r="B38" s="372" t="s">
        <v>5745</v>
      </c>
      <c r="C38" s="806"/>
      <c r="D38" s="332">
        <v>598</v>
      </c>
      <c r="E38" s="332" t="s">
        <v>5734</v>
      </c>
      <c r="F38" s="811"/>
      <c r="G38" s="807"/>
      <c r="H38" s="375">
        <v>7009</v>
      </c>
      <c r="I38" s="422" t="s">
        <v>1799</v>
      </c>
      <c r="J38" s="334"/>
      <c r="K38" s="422" t="s">
        <v>1799</v>
      </c>
      <c r="L38" s="334"/>
      <c r="M38" s="422"/>
      <c r="N38" s="422"/>
      <c r="O38" s="422" t="s">
        <v>1799</v>
      </c>
      <c r="P38" s="377"/>
      <c r="Q38" s="352"/>
    </row>
    <row r="39" spans="1:17" s="321" customFormat="1" ht="17.25" customHeight="1" x14ac:dyDescent="0.2">
      <c r="A39" s="805"/>
      <c r="B39" s="372" t="s">
        <v>5746</v>
      </c>
      <c r="C39" s="806"/>
      <c r="D39" s="332">
        <v>350</v>
      </c>
      <c r="E39" s="332" t="s">
        <v>5734</v>
      </c>
      <c r="F39" s="811"/>
      <c r="G39" s="807"/>
      <c r="H39" s="375">
        <v>7010</v>
      </c>
      <c r="I39" s="376" t="s">
        <v>1799</v>
      </c>
      <c r="J39" s="333"/>
      <c r="K39" s="376" t="s">
        <v>1799</v>
      </c>
      <c r="L39" s="333"/>
      <c r="M39" s="377"/>
      <c r="N39" s="377" t="s">
        <v>1799</v>
      </c>
      <c r="O39" s="377"/>
      <c r="P39" s="377"/>
      <c r="Q39" s="352"/>
    </row>
    <row r="40" spans="1:17" s="321" customFormat="1" ht="17.25" customHeight="1" x14ac:dyDescent="0.2">
      <c r="A40" s="805"/>
      <c r="B40" s="372" t="s">
        <v>5747</v>
      </c>
      <c r="C40" s="806"/>
      <c r="D40" s="332">
        <v>270</v>
      </c>
      <c r="E40" s="332" t="s">
        <v>5734</v>
      </c>
      <c r="F40" s="811"/>
      <c r="G40" s="807"/>
      <c r="H40" s="375">
        <v>7011</v>
      </c>
      <c r="I40" s="376" t="s">
        <v>1799</v>
      </c>
      <c r="J40" s="333"/>
      <c r="K40" s="376" t="s">
        <v>1799</v>
      </c>
      <c r="L40" s="333"/>
      <c r="M40" s="377" t="s">
        <v>1799</v>
      </c>
      <c r="N40" s="377"/>
      <c r="O40" s="377"/>
      <c r="P40" s="377"/>
      <c r="Q40" s="352"/>
    </row>
    <row r="41" spans="1:17" s="321" customFormat="1" ht="17.25" customHeight="1" x14ac:dyDescent="0.2">
      <c r="A41" s="805"/>
      <c r="B41" s="372" t="s">
        <v>5748</v>
      </c>
      <c r="C41" s="806"/>
      <c r="D41" s="332">
        <v>1325</v>
      </c>
      <c r="E41" s="332" t="s">
        <v>5734</v>
      </c>
      <c r="F41" s="811"/>
      <c r="G41" s="807"/>
      <c r="H41" s="375">
        <v>7012</v>
      </c>
      <c r="I41" s="376" t="s">
        <v>1799</v>
      </c>
      <c r="J41" s="333"/>
      <c r="K41" s="376" t="s">
        <v>1799</v>
      </c>
      <c r="L41" s="333"/>
      <c r="M41" s="377"/>
      <c r="N41" s="377" t="s">
        <v>1799</v>
      </c>
      <c r="O41" s="377"/>
      <c r="P41" s="377"/>
      <c r="Q41" s="352"/>
    </row>
    <row r="42" spans="1:17" s="321" customFormat="1" ht="17.25" customHeight="1" x14ac:dyDescent="0.2">
      <c r="A42" s="805"/>
      <c r="B42" s="372" t="s">
        <v>5749</v>
      </c>
      <c r="C42" s="806"/>
      <c r="D42" s="332">
        <v>1300</v>
      </c>
      <c r="E42" s="332" t="s">
        <v>5734</v>
      </c>
      <c r="F42" s="811"/>
      <c r="G42" s="807"/>
      <c r="H42" s="375">
        <v>7013</v>
      </c>
      <c r="I42" s="376" t="s">
        <v>1799</v>
      </c>
      <c r="J42" s="333"/>
      <c r="K42" s="376" t="s">
        <v>1799</v>
      </c>
      <c r="L42" s="333"/>
      <c r="M42" s="377"/>
      <c r="N42" s="377" t="s">
        <v>1799</v>
      </c>
      <c r="O42" s="377"/>
      <c r="P42" s="377"/>
      <c r="Q42" s="352"/>
    </row>
    <row r="43" spans="1:17" s="321" customFormat="1" ht="17.25" customHeight="1" x14ac:dyDescent="0.2">
      <c r="A43" s="805"/>
      <c r="B43" s="372" t="s">
        <v>5750</v>
      </c>
      <c r="C43" s="806"/>
      <c r="D43" s="332">
        <v>1325</v>
      </c>
      <c r="E43" s="332" t="s">
        <v>5734</v>
      </c>
      <c r="F43" s="811"/>
      <c r="G43" s="807"/>
      <c r="H43" s="375">
        <v>7014</v>
      </c>
      <c r="I43" s="376" t="s">
        <v>1799</v>
      </c>
      <c r="J43" s="333"/>
      <c r="K43" s="376" t="s">
        <v>1799</v>
      </c>
      <c r="L43" s="333"/>
      <c r="M43" s="377" t="s">
        <v>1799</v>
      </c>
      <c r="N43" s="377"/>
      <c r="O43" s="377"/>
      <c r="P43" s="377"/>
      <c r="Q43" s="352"/>
    </row>
    <row r="44" spans="1:17" s="321" customFormat="1" ht="17.25" customHeight="1" x14ac:dyDescent="0.2">
      <c r="A44" s="805"/>
      <c r="B44" s="372" t="s">
        <v>5751</v>
      </c>
      <c r="C44" s="806"/>
      <c r="D44" s="332">
        <v>750</v>
      </c>
      <c r="E44" s="332" t="s">
        <v>5734</v>
      </c>
      <c r="F44" s="811"/>
      <c r="G44" s="807"/>
      <c r="H44" s="375">
        <v>7015</v>
      </c>
      <c r="I44" s="376" t="s">
        <v>1799</v>
      </c>
      <c r="J44" s="333"/>
      <c r="K44" s="376" t="s">
        <v>1799</v>
      </c>
      <c r="L44" s="333"/>
      <c r="M44" s="377"/>
      <c r="N44" s="377" t="s">
        <v>1799</v>
      </c>
      <c r="O44" s="377"/>
      <c r="P44" s="377"/>
      <c r="Q44" s="352"/>
    </row>
    <row r="45" spans="1:17" s="321" customFormat="1" ht="17.25" customHeight="1" x14ac:dyDescent="0.2">
      <c r="A45" s="805"/>
      <c r="B45" s="372" t="s">
        <v>5752</v>
      </c>
      <c r="C45" s="806"/>
      <c r="D45" s="332">
        <v>600</v>
      </c>
      <c r="E45" s="332" t="s">
        <v>5734</v>
      </c>
      <c r="F45" s="811"/>
      <c r="G45" s="807"/>
      <c r="H45" s="375">
        <v>7016</v>
      </c>
      <c r="I45" s="376" t="s">
        <v>1799</v>
      </c>
      <c r="J45" s="333"/>
      <c r="K45" s="376" t="s">
        <v>1799</v>
      </c>
      <c r="L45" s="333"/>
      <c r="M45" s="377" t="s">
        <v>1799</v>
      </c>
      <c r="N45" s="377"/>
      <c r="O45" s="377"/>
      <c r="P45" s="377"/>
      <c r="Q45" s="352"/>
    </row>
    <row r="46" spans="1:17" s="321" customFormat="1" ht="17.25" customHeight="1" x14ac:dyDescent="0.2">
      <c r="A46" s="805"/>
      <c r="B46" s="372" t="s">
        <v>5753</v>
      </c>
      <c r="C46" s="806"/>
      <c r="D46" s="332">
        <v>593.25</v>
      </c>
      <c r="E46" s="332" t="s">
        <v>5734</v>
      </c>
      <c r="F46" s="811"/>
      <c r="G46" s="807"/>
      <c r="H46" s="375">
        <v>7017</v>
      </c>
      <c r="I46" s="376" t="s">
        <v>1799</v>
      </c>
      <c r="J46" s="333"/>
      <c r="K46" s="376" t="s">
        <v>1799</v>
      </c>
      <c r="L46" s="333"/>
      <c r="M46" s="377" t="s">
        <v>1799</v>
      </c>
      <c r="N46" s="377"/>
      <c r="O46" s="377"/>
      <c r="P46" s="377"/>
      <c r="Q46" s="352"/>
    </row>
    <row r="47" spans="1:17" s="321" customFormat="1" ht="17.25" customHeight="1" x14ac:dyDescent="0.2">
      <c r="A47" s="805"/>
      <c r="B47" s="372" t="s">
        <v>5754</v>
      </c>
      <c r="C47" s="806"/>
      <c r="D47" s="332">
        <v>858</v>
      </c>
      <c r="E47" s="332" t="s">
        <v>5734</v>
      </c>
      <c r="F47" s="811"/>
      <c r="G47" s="807"/>
      <c r="H47" s="375">
        <v>7018</v>
      </c>
      <c r="I47" s="376" t="s">
        <v>1799</v>
      </c>
      <c r="J47" s="333"/>
      <c r="K47" s="376" t="s">
        <v>1799</v>
      </c>
      <c r="L47" s="333"/>
      <c r="M47" s="377"/>
      <c r="N47" s="377" t="s">
        <v>1799</v>
      </c>
      <c r="O47" s="377"/>
      <c r="P47" s="377"/>
      <c r="Q47" s="352"/>
    </row>
    <row r="48" spans="1:17" s="321" customFormat="1" ht="17.25" customHeight="1" x14ac:dyDescent="0.2">
      <c r="A48" s="805"/>
      <c r="B48" s="372" t="s">
        <v>5755</v>
      </c>
      <c r="C48" s="806"/>
      <c r="D48" s="332">
        <v>550</v>
      </c>
      <c r="E48" s="332" t="s">
        <v>5734</v>
      </c>
      <c r="F48" s="811"/>
      <c r="G48" s="807"/>
      <c r="H48" s="375">
        <v>7019</v>
      </c>
      <c r="I48" s="376" t="s">
        <v>1799</v>
      </c>
      <c r="J48" s="333"/>
      <c r="K48" s="376" t="s">
        <v>1799</v>
      </c>
      <c r="L48" s="333"/>
      <c r="M48" s="377" t="s">
        <v>1799</v>
      </c>
      <c r="N48" s="377"/>
      <c r="O48" s="377"/>
      <c r="P48" s="377"/>
      <c r="Q48" s="352"/>
    </row>
    <row r="49" spans="1:17" s="321" customFormat="1" ht="17.25" customHeight="1" x14ac:dyDescent="0.2">
      <c r="A49" s="805"/>
      <c r="B49" s="372" t="s">
        <v>5756</v>
      </c>
      <c r="C49" s="806"/>
      <c r="D49" s="332">
        <v>858</v>
      </c>
      <c r="E49" s="332" t="s">
        <v>5734</v>
      </c>
      <c r="F49" s="811"/>
      <c r="G49" s="807"/>
      <c r="H49" s="375">
        <v>7020</v>
      </c>
      <c r="I49" s="376" t="s">
        <v>1799</v>
      </c>
      <c r="J49" s="333"/>
      <c r="K49" s="376" t="s">
        <v>1799</v>
      </c>
      <c r="L49" s="333"/>
      <c r="M49" s="377" t="s">
        <v>1799</v>
      </c>
      <c r="N49" s="377"/>
      <c r="O49" s="377"/>
      <c r="P49" s="377"/>
      <c r="Q49" s="352"/>
    </row>
    <row r="50" spans="1:17" s="321" customFormat="1" ht="17.25" customHeight="1" x14ac:dyDescent="0.2">
      <c r="A50" s="805"/>
      <c r="B50" s="372" t="s">
        <v>5757</v>
      </c>
      <c r="C50" s="806"/>
      <c r="D50" s="332">
        <v>375</v>
      </c>
      <c r="E50" s="332" t="s">
        <v>5734</v>
      </c>
      <c r="F50" s="811"/>
      <c r="G50" s="807"/>
      <c r="H50" s="375">
        <v>7021</v>
      </c>
      <c r="I50" s="376" t="s">
        <v>1799</v>
      </c>
      <c r="J50" s="333"/>
      <c r="K50" s="376" t="s">
        <v>1799</v>
      </c>
      <c r="L50" s="333"/>
      <c r="M50" s="377" t="s">
        <v>1799</v>
      </c>
      <c r="N50" s="377"/>
      <c r="O50" s="377"/>
      <c r="P50" s="377"/>
      <c r="Q50" s="352"/>
    </row>
    <row r="51" spans="1:17" s="321" customFormat="1" ht="17.25" customHeight="1" x14ac:dyDescent="0.2">
      <c r="A51" s="805"/>
      <c r="B51" s="372" t="s">
        <v>5758</v>
      </c>
      <c r="C51" s="806"/>
      <c r="D51" s="332">
        <v>250</v>
      </c>
      <c r="E51" s="332" t="s">
        <v>5734</v>
      </c>
      <c r="F51" s="811"/>
      <c r="G51" s="807"/>
      <c r="H51" s="375">
        <v>7022</v>
      </c>
      <c r="I51" s="376" t="s">
        <v>1799</v>
      </c>
      <c r="J51" s="333"/>
      <c r="K51" s="376" t="s">
        <v>1799</v>
      </c>
      <c r="L51" s="333"/>
      <c r="M51" s="377"/>
      <c r="N51" s="377"/>
      <c r="O51" s="377" t="s">
        <v>5759</v>
      </c>
      <c r="P51" s="377"/>
      <c r="Q51" s="352"/>
    </row>
    <row r="52" spans="1:17" s="321" customFormat="1" ht="17.25" customHeight="1" x14ac:dyDescent="0.2">
      <c r="A52" s="805"/>
      <c r="B52" s="372" t="s">
        <v>5760</v>
      </c>
      <c r="C52" s="806"/>
      <c r="D52" s="332">
        <v>1988.8000000000002</v>
      </c>
      <c r="E52" s="332" t="s">
        <v>5734</v>
      </c>
      <c r="F52" s="811"/>
      <c r="G52" s="807"/>
      <c r="H52" s="375">
        <v>7023</v>
      </c>
      <c r="I52" s="376" t="s">
        <v>1799</v>
      </c>
      <c r="J52" s="333"/>
      <c r="K52" s="376" t="s">
        <v>1799</v>
      </c>
      <c r="L52" s="333"/>
      <c r="M52" s="377"/>
      <c r="N52" s="377" t="s">
        <v>1799</v>
      </c>
      <c r="O52" s="377"/>
      <c r="P52" s="377"/>
      <c r="Q52" s="352"/>
    </row>
    <row r="53" spans="1:17" s="321" customFormat="1" ht="17.25" customHeight="1" x14ac:dyDescent="0.2">
      <c r="A53" s="805"/>
      <c r="B53" s="372" t="s">
        <v>5761</v>
      </c>
      <c r="C53" s="806"/>
      <c r="D53" s="332">
        <v>2000</v>
      </c>
      <c r="E53" s="332" t="s">
        <v>5734</v>
      </c>
      <c r="F53" s="811"/>
      <c r="G53" s="807"/>
      <c r="H53" s="375">
        <v>7024</v>
      </c>
      <c r="I53" s="376" t="s">
        <v>1799</v>
      </c>
      <c r="J53" s="333"/>
      <c r="K53" s="376" t="s">
        <v>1799</v>
      </c>
      <c r="L53" s="333"/>
      <c r="M53" s="377"/>
      <c r="N53" s="377" t="s">
        <v>1799</v>
      </c>
      <c r="O53" s="377"/>
      <c r="P53" s="377"/>
      <c r="Q53" s="352"/>
    </row>
    <row r="54" spans="1:17" s="321" customFormat="1" ht="17.25" customHeight="1" x14ac:dyDescent="0.2">
      <c r="A54" s="805"/>
      <c r="B54" s="372" t="s">
        <v>5762</v>
      </c>
      <c r="C54" s="806"/>
      <c r="D54" s="332">
        <v>560</v>
      </c>
      <c r="E54" s="332" t="s">
        <v>5734</v>
      </c>
      <c r="F54" s="811"/>
      <c r="G54" s="807"/>
      <c r="H54" s="375">
        <v>7025</v>
      </c>
      <c r="I54" s="376" t="s">
        <v>1799</v>
      </c>
      <c r="J54" s="333"/>
      <c r="K54" s="376" t="s">
        <v>1799</v>
      </c>
      <c r="L54" s="333"/>
      <c r="M54" s="377" t="s">
        <v>1799</v>
      </c>
      <c r="N54" s="377"/>
      <c r="O54" s="377"/>
      <c r="P54" s="377"/>
      <c r="Q54" s="352"/>
    </row>
    <row r="55" spans="1:17" s="321" customFormat="1" ht="17.25" customHeight="1" x14ac:dyDescent="0.2">
      <c r="A55" s="805"/>
      <c r="B55" s="372" t="s">
        <v>5763</v>
      </c>
      <c r="C55" s="806"/>
      <c r="D55" s="332">
        <v>480</v>
      </c>
      <c r="E55" s="332" t="s">
        <v>5734</v>
      </c>
      <c r="F55" s="811"/>
      <c r="G55" s="807"/>
      <c r="H55" s="375">
        <v>7026</v>
      </c>
      <c r="I55" s="376" t="s">
        <v>1799</v>
      </c>
      <c r="J55" s="333"/>
      <c r="K55" s="376" t="s">
        <v>1799</v>
      </c>
      <c r="L55" s="333"/>
      <c r="M55" s="377" t="s">
        <v>5759</v>
      </c>
      <c r="N55" s="377"/>
      <c r="O55" s="377"/>
      <c r="P55" s="377"/>
      <c r="Q55" s="352"/>
    </row>
    <row r="56" spans="1:17" s="321" customFormat="1" ht="17.25" customHeight="1" x14ac:dyDescent="0.2">
      <c r="A56" s="805"/>
      <c r="B56" s="372" t="s">
        <v>5764</v>
      </c>
      <c r="C56" s="806"/>
      <c r="D56" s="332">
        <v>264</v>
      </c>
      <c r="E56" s="332" t="s">
        <v>5734</v>
      </c>
      <c r="F56" s="811"/>
      <c r="G56" s="807"/>
      <c r="H56" s="375">
        <v>7027</v>
      </c>
      <c r="I56" s="376" t="s">
        <v>1799</v>
      </c>
      <c r="J56" s="333"/>
      <c r="K56" s="376" t="s">
        <v>1799</v>
      </c>
      <c r="L56" s="333"/>
      <c r="M56" s="377"/>
      <c r="N56" s="377"/>
      <c r="O56" s="377" t="s">
        <v>1799</v>
      </c>
      <c r="P56" s="377"/>
      <c r="Q56" s="352"/>
    </row>
    <row r="57" spans="1:17" s="321" customFormat="1" ht="17.25" customHeight="1" x14ac:dyDescent="0.2">
      <c r="A57" s="805"/>
      <c r="B57" s="372" t="s">
        <v>5765</v>
      </c>
      <c r="C57" s="806"/>
      <c r="D57" s="332">
        <v>400</v>
      </c>
      <c r="E57" s="332" t="s">
        <v>5734</v>
      </c>
      <c r="F57" s="811"/>
      <c r="G57" s="807"/>
      <c r="H57" s="375">
        <v>7028</v>
      </c>
      <c r="I57" s="376" t="s">
        <v>1799</v>
      </c>
      <c r="J57" s="333"/>
      <c r="K57" s="376" t="s">
        <v>1799</v>
      </c>
      <c r="L57" s="333"/>
      <c r="M57" s="377"/>
      <c r="N57" s="377" t="s">
        <v>1799</v>
      </c>
      <c r="O57" s="377"/>
      <c r="P57" s="377"/>
      <c r="Q57" s="352"/>
    </row>
    <row r="58" spans="1:17" s="321" customFormat="1" ht="17.25" customHeight="1" x14ac:dyDescent="0.2">
      <c r="A58" s="805"/>
      <c r="B58" s="372" t="s">
        <v>5766</v>
      </c>
      <c r="C58" s="806"/>
      <c r="D58" s="332">
        <v>100</v>
      </c>
      <c r="E58" s="332" t="s">
        <v>5734</v>
      </c>
      <c r="F58" s="811"/>
      <c r="G58" s="807"/>
      <c r="H58" s="375">
        <v>7029</v>
      </c>
      <c r="I58" s="376" t="s">
        <v>1799</v>
      </c>
      <c r="J58" s="333"/>
      <c r="K58" s="376" t="s">
        <v>1799</v>
      </c>
      <c r="L58" s="333"/>
      <c r="M58" s="377" t="s">
        <v>1799</v>
      </c>
      <c r="N58" s="377"/>
      <c r="O58" s="377"/>
      <c r="P58" s="377"/>
      <c r="Q58" s="352"/>
    </row>
    <row r="59" spans="1:17" s="321" customFormat="1" ht="17.25" customHeight="1" x14ac:dyDescent="0.2">
      <c r="A59" s="805"/>
      <c r="B59" s="372" t="s">
        <v>5767</v>
      </c>
      <c r="C59" s="806"/>
      <c r="D59" s="332">
        <v>4250</v>
      </c>
      <c r="E59" s="332" t="s">
        <v>5734</v>
      </c>
      <c r="F59" s="811"/>
      <c r="G59" s="807"/>
      <c r="H59" s="375">
        <v>7030</v>
      </c>
      <c r="I59" s="376" t="s">
        <v>1799</v>
      </c>
      <c r="J59" s="333"/>
      <c r="K59" s="376" t="s">
        <v>1799</v>
      </c>
      <c r="L59" s="333"/>
      <c r="M59" s="377" t="s">
        <v>1799</v>
      </c>
      <c r="N59" s="377"/>
      <c r="O59" s="377"/>
      <c r="P59" s="377"/>
      <c r="Q59" s="352"/>
    </row>
    <row r="60" spans="1:17" s="321" customFormat="1" ht="17.25" customHeight="1" x14ac:dyDescent="0.2">
      <c r="A60" s="805"/>
      <c r="B60" s="372" t="s">
        <v>5768</v>
      </c>
      <c r="C60" s="806"/>
      <c r="D60" s="332">
        <v>3660</v>
      </c>
      <c r="E60" s="332" t="s">
        <v>5734</v>
      </c>
      <c r="F60" s="811"/>
      <c r="G60" s="807"/>
      <c r="H60" s="375">
        <v>7031</v>
      </c>
      <c r="I60" s="376" t="s">
        <v>1799</v>
      </c>
      <c r="J60" s="333"/>
      <c r="K60" s="376" t="s">
        <v>1799</v>
      </c>
      <c r="L60" s="333"/>
      <c r="M60" s="377" t="s">
        <v>1799</v>
      </c>
      <c r="N60" s="377"/>
      <c r="O60" s="377"/>
      <c r="P60" s="377"/>
      <c r="Q60" s="352"/>
    </row>
    <row r="61" spans="1:17" s="321" customFormat="1" ht="17.25" customHeight="1" x14ac:dyDescent="0.2">
      <c r="A61" s="805"/>
      <c r="B61" s="372" t="s">
        <v>5769</v>
      </c>
      <c r="C61" s="806"/>
      <c r="D61" s="332">
        <v>3740</v>
      </c>
      <c r="E61" s="332" t="s">
        <v>5734</v>
      </c>
      <c r="F61" s="811"/>
      <c r="G61" s="807"/>
      <c r="H61" s="375">
        <v>7032</v>
      </c>
      <c r="I61" s="376" t="s">
        <v>1799</v>
      </c>
      <c r="J61" s="333"/>
      <c r="K61" s="376" t="s">
        <v>1799</v>
      </c>
      <c r="L61" s="333"/>
      <c r="M61" s="377"/>
      <c r="N61" s="377" t="s">
        <v>1799</v>
      </c>
      <c r="O61" s="377"/>
      <c r="P61" s="377"/>
      <c r="Q61" s="352"/>
    </row>
    <row r="62" spans="1:17" s="321" customFormat="1" ht="17.25" customHeight="1" x14ac:dyDescent="0.2">
      <c r="A62" s="805"/>
      <c r="B62" s="372" t="s">
        <v>5770</v>
      </c>
      <c r="C62" s="806"/>
      <c r="D62" s="332">
        <v>3700</v>
      </c>
      <c r="E62" s="332" t="s">
        <v>5734</v>
      </c>
      <c r="F62" s="811"/>
      <c r="G62" s="807"/>
      <c r="H62" s="375">
        <v>7033</v>
      </c>
      <c r="I62" s="376" t="s">
        <v>1799</v>
      </c>
      <c r="J62" s="333"/>
      <c r="K62" s="376" t="s">
        <v>1799</v>
      </c>
      <c r="L62" s="333"/>
      <c r="M62" s="377" t="s">
        <v>1799</v>
      </c>
      <c r="N62" s="377"/>
      <c r="O62" s="377"/>
      <c r="P62" s="377"/>
      <c r="Q62" s="352"/>
    </row>
    <row r="63" spans="1:17" s="321" customFormat="1" ht="17.25" customHeight="1" x14ac:dyDescent="0.2">
      <c r="A63" s="805"/>
      <c r="B63" s="372" t="s">
        <v>5771</v>
      </c>
      <c r="C63" s="806"/>
      <c r="D63" s="332">
        <v>1500</v>
      </c>
      <c r="E63" s="332" t="s">
        <v>5734</v>
      </c>
      <c r="F63" s="811"/>
      <c r="G63" s="807"/>
      <c r="H63" s="375">
        <v>7034</v>
      </c>
      <c r="I63" s="376" t="s">
        <v>1799</v>
      </c>
      <c r="J63" s="333"/>
      <c r="K63" s="376" t="s">
        <v>1799</v>
      </c>
      <c r="L63" s="333"/>
      <c r="M63" s="377" t="s">
        <v>1799</v>
      </c>
      <c r="N63" s="377"/>
      <c r="O63" s="377"/>
      <c r="P63" s="377"/>
      <c r="Q63" s="352"/>
    </row>
    <row r="64" spans="1:17" s="321" customFormat="1" ht="17.25" customHeight="1" x14ac:dyDescent="0.2">
      <c r="A64" s="805"/>
      <c r="B64" s="372" t="s">
        <v>5772</v>
      </c>
      <c r="C64" s="806"/>
      <c r="D64" s="332">
        <v>1320</v>
      </c>
      <c r="E64" s="332" t="s">
        <v>5734</v>
      </c>
      <c r="F64" s="811"/>
      <c r="G64" s="807"/>
      <c r="H64" s="375">
        <v>7035</v>
      </c>
      <c r="I64" s="376" t="s">
        <v>1799</v>
      </c>
      <c r="J64" s="333"/>
      <c r="K64" s="376" t="s">
        <v>1799</v>
      </c>
      <c r="L64" s="333"/>
      <c r="M64" s="377" t="s">
        <v>1799</v>
      </c>
      <c r="N64" s="377"/>
      <c r="O64" s="377"/>
      <c r="P64" s="377"/>
      <c r="Q64" s="352"/>
    </row>
    <row r="65" spans="1:17" s="321" customFormat="1" ht="17.25" customHeight="1" x14ac:dyDescent="0.2">
      <c r="A65" s="805"/>
      <c r="B65" s="372" t="s">
        <v>5773</v>
      </c>
      <c r="C65" s="806"/>
      <c r="D65" s="332">
        <v>4425</v>
      </c>
      <c r="E65" s="332" t="s">
        <v>5734</v>
      </c>
      <c r="F65" s="811"/>
      <c r="G65" s="807"/>
      <c r="H65" s="375">
        <v>7036</v>
      </c>
      <c r="I65" s="376" t="s">
        <v>1799</v>
      </c>
      <c r="J65" s="333"/>
      <c r="K65" s="376" t="s">
        <v>1799</v>
      </c>
      <c r="L65" s="333"/>
      <c r="M65" s="377"/>
      <c r="N65" s="377" t="s">
        <v>1799</v>
      </c>
      <c r="O65" s="377"/>
      <c r="P65" s="377"/>
      <c r="Q65" s="352"/>
    </row>
    <row r="66" spans="1:17" s="321" customFormat="1" ht="17.25" customHeight="1" x14ac:dyDescent="0.2">
      <c r="A66" s="805"/>
      <c r="B66" s="372" t="s">
        <v>5774</v>
      </c>
      <c r="C66" s="806"/>
      <c r="D66" s="332">
        <v>4400</v>
      </c>
      <c r="E66" s="332" t="s">
        <v>5734</v>
      </c>
      <c r="F66" s="811"/>
      <c r="G66" s="807"/>
      <c r="H66" s="375">
        <v>7037</v>
      </c>
      <c r="I66" s="376" t="s">
        <v>1799</v>
      </c>
      <c r="J66" s="333"/>
      <c r="K66" s="376" t="s">
        <v>1799</v>
      </c>
      <c r="L66" s="333"/>
      <c r="M66" s="377"/>
      <c r="N66" s="377" t="s">
        <v>1799</v>
      </c>
      <c r="O66" s="377"/>
      <c r="P66" s="377"/>
      <c r="Q66" s="352"/>
    </row>
    <row r="67" spans="1:17" s="321" customFormat="1" ht="17.25" customHeight="1" x14ac:dyDescent="0.2">
      <c r="A67" s="805"/>
      <c r="B67" s="372" t="s">
        <v>5775</v>
      </c>
      <c r="C67" s="806"/>
      <c r="D67" s="332">
        <v>2700</v>
      </c>
      <c r="E67" s="332" t="s">
        <v>5734</v>
      </c>
      <c r="F67" s="811"/>
      <c r="G67" s="807"/>
      <c r="H67" s="375">
        <v>7038</v>
      </c>
      <c r="I67" s="376" t="s">
        <v>1799</v>
      </c>
      <c r="J67" s="333"/>
      <c r="K67" s="376" t="s">
        <v>1799</v>
      </c>
      <c r="L67" s="333"/>
      <c r="M67" s="377"/>
      <c r="N67" s="377" t="s">
        <v>1799</v>
      </c>
      <c r="O67" s="377"/>
      <c r="P67" s="377"/>
      <c r="Q67" s="352"/>
    </row>
    <row r="68" spans="1:17" s="321" customFormat="1" ht="17.25" customHeight="1" x14ac:dyDescent="0.2">
      <c r="A68" s="805"/>
      <c r="B68" s="372" t="s">
        <v>5776</v>
      </c>
      <c r="C68" s="806"/>
      <c r="D68" s="332">
        <v>1250</v>
      </c>
      <c r="E68" s="332" t="s">
        <v>5734</v>
      </c>
      <c r="F68" s="811"/>
      <c r="G68" s="807"/>
      <c r="H68" s="375">
        <v>7039</v>
      </c>
      <c r="I68" s="376" t="s">
        <v>1799</v>
      </c>
      <c r="J68" s="333"/>
      <c r="K68" s="376" t="s">
        <v>1799</v>
      </c>
      <c r="L68" s="333"/>
      <c r="M68" s="377" t="s">
        <v>1799</v>
      </c>
      <c r="N68" s="377"/>
      <c r="O68" s="377"/>
      <c r="P68" s="377"/>
      <c r="Q68" s="352"/>
    </row>
    <row r="69" spans="1:17" s="321" customFormat="1" ht="17.25" customHeight="1" x14ac:dyDescent="0.2">
      <c r="A69" s="805"/>
      <c r="B69" s="372" t="s">
        <v>5732</v>
      </c>
      <c r="C69" s="806"/>
      <c r="D69" s="332">
        <v>220</v>
      </c>
      <c r="E69" s="332" t="s">
        <v>5777</v>
      </c>
      <c r="F69" s="811">
        <v>41849</v>
      </c>
      <c r="G69" s="807" t="s">
        <v>5778</v>
      </c>
      <c r="H69" s="375" t="s">
        <v>5779</v>
      </c>
      <c r="I69" s="376" t="s">
        <v>1799</v>
      </c>
      <c r="J69" s="333"/>
      <c r="K69" s="376" t="s">
        <v>1799</v>
      </c>
      <c r="L69" s="333"/>
      <c r="M69" s="377"/>
      <c r="N69" s="377" t="s">
        <v>1799</v>
      </c>
      <c r="O69" s="377"/>
      <c r="P69" s="377"/>
      <c r="Q69" s="352"/>
    </row>
    <row r="70" spans="1:17" s="321" customFormat="1" ht="17.25" customHeight="1" x14ac:dyDescent="0.2">
      <c r="A70" s="805"/>
      <c r="B70" s="372" t="s">
        <v>5737</v>
      </c>
      <c r="C70" s="806"/>
      <c r="D70" s="332">
        <v>158.19999999999999</v>
      </c>
      <c r="E70" s="332" t="s">
        <v>5777</v>
      </c>
      <c r="F70" s="811"/>
      <c r="G70" s="807"/>
      <c r="H70" s="375" t="s">
        <v>5780</v>
      </c>
      <c r="I70" s="376" t="s">
        <v>1799</v>
      </c>
      <c r="J70" s="333"/>
      <c r="K70" s="376" t="s">
        <v>1799</v>
      </c>
      <c r="L70" s="333"/>
      <c r="M70" s="377" t="s">
        <v>1799</v>
      </c>
      <c r="N70" s="377"/>
      <c r="O70" s="377"/>
      <c r="P70" s="377"/>
      <c r="Q70" s="352"/>
    </row>
    <row r="71" spans="1:17" s="321" customFormat="1" ht="17.25" customHeight="1" x14ac:dyDescent="0.2">
      <c r="A71" s="805"/>
      <c r="B71" s="372" t="s">
        <v>5748</v>
      </c>
      <c r="C71" s="806"/>
      <c r="D71" s="332">
        <v>250</v>
      </c>
      <c r="E71" s="332" t="s">
        <v>5777</v>
      </c>
      <c r="F71" s="811"/>
      <c r="G71" s="807"/>
      <c r="H71" s="375" t="s">
        <v>5781</v>
      </c>
      <c r="I71" s="376" t="s">
        <v>1799</v>
      </c>
      <c r="J71" s="333"/>
      <c r="K71" s="376" t="s">
        <v>1799</v>
      </c>
      <c r="L71" s="333"/>
      <c r="M71" s="377"/>
      <c r="N71" s="377" t="s">
        <v>1799</v>
      </c>
      <c r="O71" s="377"/>
      <c r="P71" s="377"/>
      <c r="Q71" s="352"/>
    </row>
    <row r="72" spans="1:17" s="321" customFormat="1" ht="17.25" customHeight="1" x14ac:dyDescent="0.2">
      <c r="A72" s="805"/>
      <c r="B72" s="372" t="s">
        <v>5750</v>
      </c>
      <c r="C72" s="806"/>
      <c r="D72" s="332">
        <v>250</v>
      </c>
      <c r="E72" s="332" t="s">
        <v>5777</v>
      </c>
      <c r="F72" s="811"/>
      <c r="G72" s="807"/>
      <c r="H72" s="375" t="s">
        <v>5782</v>
      </c>
      <c r="I72" s="376" t="s">
        <v>1799</v>
      </c>
      <c r="J72" s="333"/>
      <c r="K72" s="376" t="s">
        <v>1799</v>
      </c>
      <c r="L72" s="333"/>
      <c r="M72" s="377" t="s">
        <v>1799</v>
      </c>
      <c r="N72" s="377"/>
      <c r="O72" s="377"/>
      <c r="P72" s="377"/>
      <c r="Q72" s="352"/>
    </row>
    <row r="73" spans="1:17" s="321" customFormat="1" ht="17.25" customHeight="1" x14ac:dyDescent="0.2">
      <c r="A73" s="805"/>
      <c r="B73" s="372" t="s">
        <v>5769</v>
      </c>
      <c r="C73" s="806"/>
      <c r="D73" s="332">
        <v>748</v>
      </c>
      <c r="E73" s="332" t="s">
        <v>5777</v>
      </c>
      <c r="F73" s="811"/>
      <c r="G73" s="807"/>
      <c r="H73" s="375" t="s">
        <v>5783</v>
      </c>
      <c r="I73" s="376" t="s">
        <v>1799</v>
      </c>
      <c r="J73" s="333"/>
      <c r="K73" s="376" t="s">
        <v>1799</v>
      </c>
      <c r="L73" s="333"/>
      <c r="M73" s="377"/>
      <c r="N73" s="377" t="s">
        <v>1799</v>
      </c>
      <c r="O73" s="377"/>
      <c r="P73" s="377"/>
      <c r="Q73" s="352"/>
    </row>
    <row r="74" spans="1:17" s="321" customFormat="1" ht="17.25" customHeight="1" x14ac:dyDescent="0.2">
      <c r="A74" s="805"/>
      <c r="B74" s="372" t="s">
        <v>5767</v>
      </c>
      <c r="C74" s="806"/>
      <c r="D74" s="332">
        <v>850</v>
      </c>
      <c r="E74" s="332" t="s">
        <v>5777</v>
      </c>
      <c r="F74" s="811"/>
      <c r="G74" s="807"/>
      <c r="H74" s="375" t="s">
        <v>5784</v>
      </c>
      <c r="I74" s="376" t="s">
        <v>1799</v>
      </c>
      <c r="J74" s="333"/>
      <c r="K74" s="376" t="s">
        <v>1799</v>
      </c>
      <c r="L74" s="333"/>
      <c r="M74" s="377" t="s">
        <v>1799</v>
      </c>
      <c r="N74" s="377"/>
      <c r="O74" s="377"/>
      <c r="P74" s="377"/>
      <c r="Q74" s="352"/>
    </row>
    <row r="75" spans="1:17" s="321" customFormat="1" ht="17.25" customHeight="1" x14ac:dyDescent="0.2">
      <c r="A75" s="805"/>
      <c r="B75" s="372" t="s">
        <v>5768</v>
      </c>
      <c r="C75" s="806"/>
      <c r="D75" s="332">
        <v>720</v>
      </c>
      <c r="E75" s="332" t="s">
        <v>5777</v>
      </c>
      <c r="F75" s="811"/>
      <c r="G75" s="807"/>
      <c r="H75" s="375" t="s">
        <v>5785</v>
      </c>
      <c r="I75" s="376" t="s">
        <v>1799</v>
      </c>
      <c r="J75" s="333"/>
      <c r="K75" s="376" t="s">
        <v>1799</v>
      </c>
      <c r="L75" s="333"/>
      <c r="M75" s="377" t="s">
        <v>1799</v>
      </c>
      <c r="N75" s="377"/>
      <c r="O75" s="377"/>
      <c r="P75" s="377"/>
      <c r="Q75" s="352"/>
    </row>
    <row r="76" spans="1:17" s="321" customFormat="1" ht="17.25" customHeight="1" x14ac:dyDescent="0.2">
      <c r="A76" s="805"/>
      <c r="B76" s="372" t="s">
        <v>5739</v>
      </c>
      <c r="C76" s="806"/>
      <c r="D76" s="332">
        <v>60</v>
      </c>
      <c r="E76" s="332" t="s">
        <v>5777</v>
      </c>
      <c r="F76" s="811"/>
      <c r="G76" s="807"/>
      <c r="H76" s="375" t="s">
        <v>5786</v>
      </c>
      <c r="I76" s="376" t="s">
        <v>1799</v>
      </c>
      <c r="J76" s="333"/>
      <c r="K76" s="376" t="s">
        <v>1799</v>
      </c>
      <c r="L76" s="333"/>
      <c r="M76" s="377" t="s">
        <v>1799</v>
      </c>
      <c r="N76" s="377"/>
      <c r="O76" s="377"/>
      <c r="P76" s="377"/>
      <c r="Q76" s="352"/>
    </row>
    <row r="77" spans="1:17" s="321" customFormat="1" ht="17.25" customHeight="1" x14ac:dyDescent="0.2">
      <c r="A77" s="805"/>
      <c r="B77" s="372" t="s">
        <v>5775</v>
      </c>
      <c r="C77" s="806"/>
      <c r="D77" s="332">
        <v>540</v>
      </c>
      <c r="E77" s="332" t="s">
        <v>5777</v>
      </c>
      <c r="F77" s="811"/>
      <c r="G77" s="807"/>
      <c r="H77" s="375" t="s">
        <v>5787</v>
      </c>
      <c r="I77" s="376" t="s">
        <v>1799</v>
      </c>
      <c r="J77" s="333"/>
      <c r="K77" s="376" t="s">
        <v>1799</v>
      </c>
      <c r="L77" s="333"/>
      <c r="M77" s="377"/>
      <c r="N77" s="377" t="s">
        <v>1799</v>
      </c>
      <c r="O77" s="377"/>
      <c r="P77" s="377"/>
      <c r="Q77" s="352"/>
    </row>
    <row r="78" spans="1:17" s="321" customFormat="1" ht="30.75" customHeight="1" x14ac:dyDescent="0.2">
      <c r="A78" s="805"/>
      <c r="B78" s="372" t="s">
        <v>5762</v>
      </c>
      <c r="C78" s="806"/>
      <c r="D78" s="332">
        <v>100</v>
      </c>
      <c r="E78" s="332" t="s">
        <v>5777</v>
      </c>
      <c r="F78" s="811"/>
      <c r="G78" s="378" t="s">
        <v>5788</v>
      </c>
      <c r="H78" s="375" t="s">
        <v>5789</v>
      </c>
      <c r="I78" s="376" t="s">
        <v>1799</v>
      </c>
      <c r="J78" s="333"/>
      <c r="K78" s="376" t="s">
        <v>1799</v>
      </c>
      <c r="L78" s="333"/>
      <c r="M78" s="377" t="s">
        <v>1799</v>
      </c>
      <c r="N78" s="377"/>
      <c r="O78" s="377"/>
      <c r="P78" s="377"/>
      <c r="Q78" s="352"/>
    </row>
    <row r="79" spans="1:17" s="321" customFormat="1" ht="17.25" customHeight="1" x14ac:dyDescent="0.2">
      <c r="A79" s="805"/>
      <c r="B79" s="372" t="s">
        <v>5736</v>
      </c>
      <c r="C79" s="806"/>
      <c r="D79" s="332">
        <v>1100</v>
      </c>
      <c r="E79" s="332" t="s">
        <v>5790</v>
      </c>
      <c r="F79" s="373"/>
      <c r="G79" s="807" t="s">
        <v>5791</v>
      </c>
      <c r="H79" s="375" t="s">
        <v>5792</v>
      </c>
      <c r="I79" s="376" t="s">
        <v>1799</v>
      </c>
      <c r="J79" s="333"/>
      <c r="K79" s="376" t="s">
        <v>1799</v>
      </c>
      <c r="L79" s="333"/>
      <c r="M79" s="377"/>
      <c r="N79" s="377" t="s">
        <v>1799</v>
      </c>
      <c r="O79" s="377"/>
      <c r="P79" s="377"/>
      <c r="Q79" s="352"/>
    </row>
    <row r="80" spans="1:17" s="321" customFormat="1" ht="17.25" customHeight="1" x14ac:dyDescent="0.2">
      <c r="A80" s="805"/>
      <c r="B80" s="372" t="s">
        <v>5737</v>
      </c>
      <c r="C80" s="806"/>
      <c r="D80" s="332">
        <v>836.2</v>
      </c>
      <c r="E80" s="332" t="s">
        <v>5790</v>
      </c>
      <c r="F80" s="373"/>
      <c r="G80" s="807"/>
      <c r="H80" s="375" t="s">
        <v>5793</v>
      </c>
      <c r="I80" s="376" t="s">
        <v>1799</v>
      </c>
      <c r="J80" s="333"/>
      <c r="K80" s="376" t="s">
        <v>1799</v>
      </c>
      <c r="L80" s="333"/>
      <c r="M80" s="377" t="s">
        <v>1799</v>
      </c>
      <c r="N80" s="377"/>
      <c r="O80" s="377"/>
      <c r="P80" s="377"/>
      <c r="Q80" s="352"/>
    </row>
    <row r="81" spans="1:17" s="321" customFormat="1" ht="18" customHeight="1" x14ac:dyDescent="0.2">
      <c r="A81" s="805"/>
      <c r="B81" s="372" t="s">
        <v>5739</v>
      </c>
      <c r="C81" s="806"/>
      <c r="D81" s="332">
        <v>420</v>
      </c>
      <c r="E81" s="332" t="s">
        <v>5790</v>
      </c>
      <c r="F81" s="373"/>
      <c r="G81" s="807"/>
      <c r="H81" s="375" t="s">
        <v>5794</v>
      </c>
      <c r="I81" s="376" t="s">
        <v>1799</v>
      </c>
      <c r="J81" s="333"/>
      <c r="K81" s="376" t="s">
        <v>1799</v>
      </c>
      <c r="L81" s="333"/>
      <c r="M81" s="377" t="s">
        <v>1799</v>
      </c>
      <c r="N81" s="377"/>
      <c r="O81" s="377"/>
      <c r="P81" s="377"/>
      <c r="Q81" s="352"/>
    </row>
    <row r="82" spans="1:17" s="321" customFormat="1" ht="54" customHeight="1" x14ac:dyDescent="0.2">
      <c r="A82" s="805"/>
      <c r="B82" s="372" t="s">
        <v>5740</v>
      </c>
      <c r="C82" s="806"/>
      <c r="D82" s="332">
        <v>542.4</v>
      </c>
      <c r="E82" s="332" t="s">
        <v>5790</v>
      </c>
      <c r="F82" s="373"/>
      <c r="G82" s="807"/>
      <c r="H82" s="375" t="s">
        <v>5795</v>
      </c>
      <c r="I82" s="421"/>
      <c r="J82" s="421" t="s">
        <v>5759</v>
      </c>
      <c r="K82" s="421"/>
      <c r="L82" s="421" t="s">
        <v>5759</v>
      </c>
      <c r="M82" s="422"/>
      <c r="N82" s="422"/>
      <c r="O82" s="422"/>
      <c r="P82" s="440" t="s">
        <v>5759</v>
      </c>
      <c r="Q82" s="449" t="s">
        <v>7528</v>
      </c>
    </row>
    <row r="83" spans="1:17" s="321" customFormat="1" ht="17.25" customHeight="1" x14ac:dyDescent="0.2">
      <c r="A83" s="805"/>
      <c r="B83" s="372" t="s">
        <v>5746</v>
      </c>
      <c r="C83" s="806"/>
      <c r="D83" s="332">
        <v>350</v>
      </c>
      <c r="E83" s="332" t="s">
        <v>5790</v>
      </c>
      <c r="F83" s="373"/>
      <c r="G83" s="807"/>
      <c r="H83" s="375" t="s">
        <v>5796</v>
      </c>
      <c r="I83" s="376" t="s">
        <v>1799</v>
      </c>
      <c r="J83" s="333"/>
      <c r="K83" s="376" t="s">
        <v>1799</v>
      </c>
      <c r="L83" s="333"/>
      <c r="M83" s="377"/>
      <c r="N83" s="377" t="s">
        <v>1799</v>
      </c>
      <c r="O83" s="377"/>
      <c r="P83" s="377"/>
      <c r="Q83" s="352"/>
    </row>
    <row r="84" spans="1:17" s="321" customFormat="1" ht="17.25" customHeight="1" x14ac:dyDescent="0.2">
      <c r="A84" s="805"/>
      <c r="B84" s="372" t="s">
        <v>5745</v>
      </c>
      <c r="C84" s="806"/>
      <c r="D84" s="332">
        <v>598</v>
      </c>
      <c r="E84" s="332" t="s">
        <v>5790</v>
      </c>
      <c r="F84" s="373"/>
      <c r="G84" s="807"/>
      <c r="H84" s="375" t="s">
        <v>5797</v>
      </c>
      <c r="I84" s="377" t="s">
        <v>1799</v>
      </c>
      <c r="J84" s="334"/>
      <c r="K84" s="377" t="s">
        <v>1799</v>
      </c>
      <c r="L84" s="334"/>
      <c r="M84" s="377" t="s">
        <v>1799</v>
      </c>
      <c r="N84" s="377"/>
      <c r="O84" s="377"/>
      <c r="P84" s="377"/>
      <c r="Q84" s="352"/>
    </row>
    <row r="85" spans="1:17" s="321" customFormat="1" ht="17.25" customHeight="1" x14ac:dyDescent="0.2">
      <c r="A85" s="805"/>
      <c r="B85" s="372" t="s">
        <v>5750</v>
      </c>
      <c r="C85" s="806"/>
      <c r="D85" s="332">
        <v>1325</v>
      </c>
      <c r="E85" s="332" t="s">
        <v>5790</v>
      </c>
      <c r="F85" s="373"/>
      <c r="G85" s="807"/>
      <c r="H85" s="375" t="s">
        <v>5798</v>
      </c>
      <c r="I85" s="376" t="s">
        <v>1799</v>
      </c>
      <c r="J85" s="333"/>
      <c r="K85" s="376" t="s">
        <v>1799</v>
      </c>
      <c r="L85" s="333"/>
      <c r="M85" s="377" t="s">
        <v>1799</v>
      </c>
      <c r="N85" s="377"/>
      <c r="O85" s="377"/>
      <c r="P85" s="377"/>
      <c r="Q85" s="352"/>
    </row>
    <row r="86" spans="1:17" s="321" customFormat="1" ht="17.25" customHeight="1" x14ac:dyDescent="0.2">
      <c r="A86" s="805"/>
      <c r="B86" s="372" t="s">
        <v>5748</v>
      </c>
      <c r="C86" s="806"/>
      <c r="D86" s="332">
        <v>1325</v>
      </c>
      <c r="E86" s="332" t="s">
        <v>5790</v>
      </c>
      <c r="F86" s="373"/>
      <c r="G86" s="807"/>
      <c r="H86" s="375" t="s">
        <v>5799</v>
      </c>
      <c r="I86" s="376" t="s">
        <v>1799</v>
      </c>
      <c r="J86" s="333"/>
      <c r="K86" s="376" t="s">
        <v>1799</v>
      </c>
      <c r="L86" s="333"/>
      <c r="M86" s="377"/>
      <c r="N86" s="377" t="s">
        <v>1799</v>
      </c>
      <c r="O86" s="377"/>
      <c r="P86" s="377"/>
      <c r="Q86" s="352"/>
    </row>
    <row r="87" spans="1:17" s="321" customFormat="1" ht="17.25" customHeight="1" x14ac:dyDescent="0.2">
      <c r="A87" s="805"/>
      <c r="B87" s="372" t="s">
        <v>5749</v>
      </c>
      <c r="C87" s="806"/>
      <c r="D87" s="332">
        <v>1300</v>
      </c>
      <c r="E87" s="332" t="s">
        <v>5790</v>
      </c>
      <c r="F87" s="373"/>
      <c r="G87" s="807"/>
      <c r="H87" s="375" t="s">
        <v>5800</v>
      </c>
      <c r="I87" s="376" t="s">
        <v>1799</v>
      </c>
      <c r="J87" s="333"/>
      <c r="K87" s="376" t="s">
        <v>1799</v>
      </c>
      <c r="L87" s="333"/>
      <c r="M87" s="377"/>
      <c r="N87" s="377" t="s">
        <v>1799</v>
      </c>
      <c r="O87" s="377"/>
      <c r="P87" s="377"/>
      <c r="Q87" s="352"/>
    </row>
    <row r="88" spans="1:17" s="321" customFormat="1" ht="17.25" customHeight="1" x14ac:dyDescent="0.2">
      <c r="A88" s="805"/>
      <c r="B88" s="372" t="s">
        <v>5769</v>
      </c>
      <c r="C88" s="806"/>
      <c r="D88" s="332">
        <v>3740</v>
      </c>
      <c r="E88" s="332" t="s">
        <v>5790</v>
      </c>
      <c r="F88" s="373"/>
      <c r="G88" s="807"/>
      <c r="H88" s="375" t="s">
        <v>5801</v>
      </c>
      <c r="I88" s="376" t="s">
        <v>1799</v>
      </c>
      <c r="J88" s="333"/>
      <c r="K88" s="376" t="s">
        <v>1799</v>
      </c>
      <c r="L88" s="333"/>
      <c r="M88" s="377"/>
      <c r="N88" s="377" t="s">
        <v>1799</v>
      </c>
      <c r="O88" s="377"/>
      <c r="P88" s="377"/>
      <c r="Q88" s="352"/>
    </row>
    <row r="89" spans="1:17" s="321" customFormat="1" ht="17.25" customHeight="1" x14ac:dyDescent="0.2">
      <c r="A89" s="805"/>
      <c r="B89" s="372" t="s">
        <v>5767</v>
      </c>
      <c r="C89" s="806"/>
      <c r="D89" s="332">
        <v>4250</v>
      </c>
      <c r="E89" s="332" t="s">
        <v>5790</v>
      </c>
      <c r="F89" s="373"/>
      <c r="G89" s="807"/>
      <c r="H89" s="375" t="s">
        <v>5802</v>
      </c>
      <c r="I89" s="376" t="s">
        <v>1799</v>
      </c>
      <c r="J89" s="333"/>
      <c r="K89" s="376" t="s">
        <v>1799</v>
      </c>
      <c r="L89" s="333"/>
      <c r="M89" s="377" t="s">
        <v>1799</v>
      </c>
      <c r="N89" s="377"/>
      <c r="O89" s="377"/>
      <c r="P89" s="377"/>
      <c r="Q89" s="352"/>
    </row>
    <row r="90" spans="1:17" s="321" customFormat="1" ht="17.25" customHeight="1" x14ac:dyDescent="0.2">
      <c r="A90" s="805"/>
      <c r="B90" s="372" t="s">
        <v>5770</v>
      </c>
      <c r="C90" s="806"/>
      <c r="D90" s="332">
        <v>3400</v>
      </c>
      <c r="E90" s="332" t="s">
        <v>5790</v>
      </c>
      <c r="F90" s="373"/>
      <c r="G90" s="807"/>
      <c r="H90" s="375" t="s">
        <v>5803</v>
      </c>
      <c r="I90" s="376" t="s">
        <v>1799</v>
      </c>
      <c r="J90" s="333"/>
      <c r="K90" s="376" t="s">
        <v>1799</v>
      </c>
      <c r="L90" s="333"/>
      <c r="M90" s="377" t="s">
        <v>1799</v>
      </c>
      <c r="N90" s="377"/>
      <c r="O90" s="377"/>
      <c r="P90" s="377"/>
      <c r="Q90" s="352"/>
    </row>
    <row r="91" spans="1:17" s="321" customFormat="1" ht="17.25" customHeight="1" x14ac:dyDescent="0.2">
      <c r="A91" s="805"/>
      <c r="B91" s="372" t="s">
        <v>5756</v>
      </c>
      <c r="C91" s="806"/>
      <c r="D91" s="332">
        <v>858</v>
      </c>
      <c r="E91" s="332" t="s">
        <v>5790</v>
      </c>
      <c r="F91" s="373"/>
      <c r="G91" s="807"/>
      <c r="H91" s="375" t="s">
        <v>5804</v>
      </c>
      <c r="I91" s="376" t="s">
        <v>1799</v>
      </c>
      <c r="J91" s="333"/>
      <c r="K91" s="376" t="s">
        <v>1799</v>
      </c>
      <c r="L91" s="333"/>
      <c r="M91" s="377" t="s">
        <v>1799</v>
      </c>
      <c r="N91" s="377"/>
      <c r="O91" s="377"/>
      <c r="P91" s="377"/>
      <c r="Q91" s="352"/>
    </row>
    <row r="92" spans="1:17" s="321" customFormat="1" ht="17.25" customHeight="1" x14ac:dyDescent="0.2">
      <c r="A92" s="805"/>
      <c r="B92" s="372" t="s">
        <v>5755</v>
      </c>
      <c r="C92" s="806"/>
      <c r="D92" s="332">
        <v>550</v>
      </c>
      <c r="E92" s="332" t="s">
        <v>5790</v>
      </c>
      <c r="F92" s="373"/>
      <c r="G92" s="807"/>
      <c r="H92" s="375" t="s">
        <v>5805</v>
      </c>
      <c r="I92" s="376" t="s">
        <v>1799</v>
      </c>
      <c r="J92" s="333"/>
      <c r="K92" s="376" t="s">
        <v>1799</v>
      </c>
      <c r="L92" s="333"/>
      <c r="M92" s="377" t="s">
        <v>1799</v>
      </c>
      <c r="N92" s="377"/>
      <c r="O92" s="377"/>
      <c r="P92" s="377"/>
      <c r="Q92" s="352"/>
    </row>
    <row r="93" spans="1:17" s="321" customFormat="1" ht="17.25" customHeight="1" x14ac:dyDescent="0.2">
      <c r="A93" s="805"/>
      <c r="B93" s="372" t="s">
        <v>5753</v>
      </c>
      <c r="C93" s="806"/>
      <c r="D93" s="332">
        <v>596.25</v>
      </c>
      <c r="E93" s="332" t="s">
        <v>5790</v>
      </c>
      <c r="F93" s="373"/>
      <c r="G93" s="807"/>
      <c r="H93" s="375" t="s">
        <v>5806</v>
      </c>
      <c r="I93" s="376" t="s">
        <v>1799</v>
      </c>
      <c r="J93" s="333"/>
      <c r="K93" s="376" t="s">
        <v>1799</v>
      </c>
      <c r="L93" s="333"/>
      <c r="M93" s="377" t="s">
        <v>1799</v>
      </c>
      <c r="N93" s="377"/>
      <c r="O93" s="377"/>
      <c r="P93" s="377"/>
      <c r="Q93" s="352"/>
    </row>
    <row r="94" spans="1:17" s="321" customFormat="1" ht="17.25" customHeight="1" x14ac:dyDescent="0.2">
      <c r="A94" s="805"/>
      <c r="B94" s="372" t="s">
        <v>5752</v>
      </c>
      <c r="C94" s="806"/>
      <c r="D94" s="332">
        <v>600</v>
      </c>
      <c r="E94" s="332" t="s">
        <v>5790</v>
      </c>
      <c r="F94" s="373"/>
      <c r="G94" s="807"/>
      <c r="H94" s="375" t="s">
        <v>5807</v>
      </c>
      <c r="I94" s="376" t="s">
        <v>1799</v>
      </c>
      <c r="J94" s="333"/>
      <c r="K94" s="376" t="s">
        <v>1799</v>
      </c>
      <c r="L94" s="333"/>
      <c r="M94" s="377" t="s">
        <v>1799</v>
      </c>
      <c r="N94" s="377"/>
      <c r="O94" s="377"/>
      <c r="P94" s="377"/>
      <c r="Q94" s="352"/>
    </row>
    <row r="95" spans="1:17" s="321" customFormat="1" ht="17.25" customHeight="1" x14ac:dyDescent="0.2">
      <c r="A95" s="805"/>
      <c r="B95" s="372" t="s">
        <v>5758</v>
      </c>
      <c r="C95" s="806"/>
      <c r="D95" s="332">
        <v>250</v>
      </c>
      <c r="E95" s="332" t="s">
        <v>5790</v>
      </c>
      <c r="F95" s="373"/>
      <c r="G95" s="807"/>
      <c r="H95" s="375" t="s">
        <v>5808</v>
      </c>
      <c r="I95" s="376" t="s">
        <v>1799</v>
      </c>
      <c r="J95" s="333"/>
      <c r="K95" s="376" t="s">
        <v>1799</v>
      </c>
      <c r="L95" s="333"/>
      <c r="M95" s="377" t="s">
        <v>1799</v>
      </c>
      <c r="N95" s="377"/>
      <c r="O95" s="377"/>
      <c r="P95" s="377"/>
      <c r="Q95" s="352"/>
    </row>
    <row r="96" spans="1:17" s="321" customFormat="1" ht="17.25" customHeight="1" x14ac:dyDescent="0.2">
      <c r="A96" s="805"/>
      <c r="B96" s="372" t="s">
        <v>5768</v>
      </c>
      <c r="C96" s="806"/>
      <c r="D96" s="332">
        <v>3400</v>
      </c>
      <c r="E96" s="332" t="s">
        <v>5790</v>
      </c>
      <c r="F96" s="373"/>
      <c r="G96" s="807" t="s">
        <v>5809</v>
      </c>
      <c r="H96" s="375" t="s">
        <v>5810</v>
      </c>
      <c r="I96" s="376" t="s">
        <v>1799</v>
      </c>
      <c r="J96" s="333"/>
      <c r="K96" s="376" t="s">
        <v>1799</v>
      </c>
      <c r="L96" s="333"/>
      <c r="M96" s="377" t="s">
        <v>1799</v>
      </c>
      <c r="N96" s="377"/>
      <c r="O96" s="377"/>
      <c r="P96" s="377"/>
      <c r="Q96" s="352"/>
    </row>
    <row r="97" spans="1:17" s="321" customFormat="1" ht="17.25" customHeight="1" x14ac:dyDescent="0.2">
      <c r="A97" s="805"/>
      <c r="B97" s="372" t="s">
        <v>5742</v>
      </c>
      <c r="C97" s="806"/>
      <c r="D97" s="332">
        <v>920</v>
      </c>
      <c r="E97" s="332" t="s">
        <v>5790</v>
      </c>
      <c r="F97" s="373"/>
      <c r="G97" s="807"/>
      <c r="H97" s="375" t="s">
        <v>5811</v>
      </c>
      <c r="I97" s="376" t="s">
        <v>1799</v>
      </c>
      <c r="J97" s="333"/>
      <c r="K97" s="376" t="s">
        <v>1799</v>
      </c>
      <c r="L97" s="333"/>
      <c r="M97" s="377"/>
      <c r="N97" s="377" t="s">
        <v>1799</v>
      </c>
      <c r="O97" s="377"/>
      <c r="P97" s="377"/>
      <c r="Q97" s="352"/>
    </row>
    <row r="98" spans="1:17" s="321" customFormat="1" ht="17.25" customHeight="1" x14ac:dyDescent="0.2">
      <c r="A98" s="805"/>
      <c r="B98" s="372" t="s">
        <v>5743</v>
      </c>
      <c r="C98" s="806"/>
      <c r="D98" s="332">
        <v>920</v>
      </c>
      <c r="E98" s="332" t="s">
        <v>5790</v>
      </c>
      <c r="F98" s="373"/>
      <c r="G98" s="807"/>
      <c r="H98" s="375" t="s">
        <v>5812</v>
      </c>
      <c r="I98" s="376" t="s">
        <v>1799</v>
      </c>
      <c r="J98" s="333"/>
      <c r="K98" s="376" t="s">
        <v>1799</v>
      </c>
      <c r="L98" s="333"/>
      <c r="M98" s="377" t="s">
        <v>1799</v>
      </c>
      <c r="N98" s="377"/>
      <c r="O98" s="377"/>
      <c r="P98" s="377"/>
      <c r="Q98" s="352"/>
    </row>
    <row r="99" spans="1:17" s="321" customFormat="1" ht="17.25" customHeight="1" x14ac:dyDescent="0.2">
      <c r="A99" s="805"/>
      <c r="B99" s="372" t="s">
        <v>5776</v>
      </c>
      <c r="C99" s="806"/>
      <c r="D99" s="332">
        <v>1250</v>
      </c>
      <c r="E99" s="332" t="s">
        <v>5790</v>
      </c>
      <c r="F99" s="373"/>
      <c r="G99" s="807"/>
      <c r="H99" s="375" t="s">
        <v>5813</v>
      </c>
      <c r="I99" s="376" t="s">
        <v>1799</v>
      </c>
      <c r="J99" s="333"/>
      <c r="K99" s="376" t="s">
        <v>1799</v>
      </c>
      <c r="L99" s="333"/>
      <c r="M99" s="377" t="s">
        <v>1799</v>
      </c>
      <c r="N99" s="377"/>
      <c r="O99" s="377"/>
      <c r="P99" s="377"/>
      <c r="Q99" s="352"/>
    </row>
    <row r="100" spans="1:17" s="321" customFormat="1" ht="17.25" customHeight="1" x14ac:dyDescent="0.2">
      <c r="A100" s="805"/>
      <c r="B100" s="372" t="s">
        <v>5773</v>
      </c>
      <c r="C100" s="806"/>
      <c r="D100" s="332">
        <v>750</v>
      </c>
      <c r="E100" s="332" t="s">
        <v>5790</v>
      </c>
      <c r="F100" s="373"/>
      <c r="G100" s="807" t="s">
        <v>5814</v>
      </c>
      <c r="H100" s="375" t="s">
        <v>5815</v>
      </c>
      <c r="I100" s="376" t="s">
        <v>1799</v>
      </c>
      <c r="J100" s="333"/>
      <c r="K100" s="376" t="s">
        <v>1799</v>
      </c>
      <c r="L100" s="333"/>
      <c r="M100" s="377"/>
      <c r="N100" s="377"/>
      <c r="O100" s="377" t="s">
        <v>1799</v>
      </c>
      <c r="P100" s="377"/>
      <c r="Q100" s="352"/>
    </row>
    <row r="101" spans="1:17" s="321" customFormat="1" ht="17.25" customHeight="1" x14ac:dyDescent="0.2">
      <c r="A101" s="805"/>
      <c r="B101" s="372" t="s">
        <v>5775</v>
      </c>
      <c r="C101" s="806"/>
      <c r="D101" s="332">
        <v>1800</v>
      </c>
      <c r="E101" s="332" t="s">
        <v>5790</v>
      </c>
      <c r="F101" s="373"/>
      <c r="G101" s="807"/>
      <c r="H101" s="375" t="s">
        <v>5816</v>
      </c>
      <c r="I101" s="376" t="s">
        <v>1799</v>
      </c>
      <c r="J101" s="333"/>
      <c r="K101" s="376" t="s">
        <v>1799</v>
      </c>
      <c r="L101" s="333"/>
      <c r="M101" s="377"/>
      <c r="N101" s="377"/>
      <c r="O101" s="377" t="s">
        <v>1799</v>
      </c>
      <c r="P101" s="377"/>
      <c r="Q101" s="352"/>
    </row>
    <row r="102" spans="1:17" s="321" customFormat="1" ht="26.25" customHeight="1" x14ac:dyDescent="0.2">
      <c r="A102" s="805"/>
      <c r="B102" s="372" t="s">
        <v>5817</v>
      </c>
      <c r="C102" s="806"/>
      <c r="D102" s="332">
        <f>37307.85-D79-D80-D81-D82-D83-D84-D85-D86-D87-D88-D89-D90-D91-D92-D93-D94-D95-D96-D97-D98-D99-D100-D101</f>
        <v>6227</v>
      </c>
      <c r="E102" s="332" t="s">
        <v>5790</v>
      </c>
      <c r="F102" s="373"/>
      <c r="G102" s="353"/>
      <c r="H102" s="375" t="s">
        <v>1723</v>
      </c>
      <c r="I102" s="376" t="s">
        <v>5699</v>
      </c>
      <c r="J102" s="376" t="s">
        <v>5699</v>
      </c>
      <c r="K102" s="376" t="s">
        <v>5699</v>
      </c>
      <c r="L102" s="376" t="s">
        <v>5699</v>
      </c>
      <c r="M102" s="377" t="s">
        <v>5699</v>
      </c>
      <c r="N102" s="377" t="s">
        <v>5699</v>
      </c>
      <c r="O102" s="377" t="s">
        <v>5699</v>
      </c>
      <c r="P102" s="377" t="s">
        <v>5699</v>
      </c>
      <c r="Q102" s="352"/>
    </row>
    <row r="103" spans="1:17" s="321" customFormat="1" ht="31.5" customHeight="1" x14ac:dyDescent="0.2">
      <c r="A103" s="805" t="s">
        <v>6304</v>
      </c>
      <c r="B103" s="810" t="s">
        <v>5818</v>
      </c>
      <c r="C103" s="806" t="s">
        <v>5819</v>
      </c>
      <c r="D103" s="332">
        <v>14500</v>
      </c>
      <c r="E103" s="332" t="s">
        <v>5734</v>
      </c>
      <c r="F103" s="373">
        <v>41675</v>
      </c>
      <c r="G103" s="807" t="s">
        <v>5820</v>
      </c>
      <c r="H103" s="354" t="s">
        <v>5821</v>
      </c>
      <c r="I103" s="809" t="s">
        <v>1799</v>
      </c>
      <c r="J103" s="809"/>
      <c r="K103" s="809" t="s">
        <v>1799</v>
      </c>
      <c r="L103" s="809"/>
      <c r="M103" s="809" t="s">
        <v>1799</v>
      </c>
      <c r="N103" s="809"/>
      <c r="O103" s="809"/>
      <c r="P103" s="809"/>
      <c r="Q103" s="352"/>
    </row>
    <row r="104" spans="1:17" s="321" customFormat="1" ht="39" customHeight="1" x14ac:dyDescent="0.2">
      <c r="A104" s="805"/>
      <c r="B104" s="810"/>
      <c r="C104" s="806"/>
      <c r="D104" s="332">
        <v>2900</v>
      </c>
      <c r="E104" s="332" t="s">
        <v>5822</v>
      </c>
      <c r="F104" s="373">
        <v>41795</v>
      </c>
      <c r="G104" s="807"/>
      <c r="H104" s="354" t="s">
        <v>5823</v>
      </c>
      <c r="I104" s="809"/>
      <c r="J104" s="809"/>
      <c r="K104" s="809"/>
      <c r="L104" s="809"/>
      <c r="M104" s="809"/>
      <c r="N104" s="809"/>
      <c r="O104" s="809"/>
      <c r="P104" s="809"/>
      <c r="Q104" s="352"/>
    </row>
    <row r="105" spans="1:17" s="321" customFormat="1" ht="45" customHeight="1" x14ac:dyDescent="0.2">
      <c r="A105" s="382" t="s">
        <v>6305</v>
      </c>
      <c r="B105" s="372" t="s">
        <v>5824</v>
      </c>
      <c r="C105" s="372" t="s">
        <v>5825</v>
      </c>
      <c r="D105" s="332">
        <v>8500</v>
      </c>
      <c r="E105" s="332" t="s">
        <v>5734</v>
      </c>
      <c r="F105" s="373">
        <v>41680</v>
      </c>
      <c r="G105" s="378" t="s">
        <v>5826</v>
      </c>
      <c r="H105" s="354" t="s">
        <v>5827</v>
      </c>
      <c r="I105" s="376" t="s">
        <v>1799</v>
      </c>
      <c r="J105" s="333"/>
      <c r="K105" s="376" t="s">
        <v>1799</v>
      </c>
      <c r="L105" s="333"/>
      <c r="M105" s="377"/>
      <c r="N105" s="377"/>
      <c r="O105" s="377" t="s">
        <v>1799</v>
      </c>
      <c r="P105" s="377"/>
      <c r="Q105" s="352"/>
    </row>
    <row r="106" spans="1:17" s="321" customFormat="1" ht="45" customHeight="1" x14ac:dyDescent="0.2">
      <c r="A106" s="382" t="s">
        <v>6306</v>
      </c>
      <c r="B106" s="372" t="s">
        <v>5828</v>
      </c>
      <c r="C106" s="372" t="s">
        <v>5829</v>
      </c>
      <c r="D106" s="332">
        <v>1637</v>
      </c>
      <c r="E106" s="332" t="s">
        <v>5696</v>
      </c>
      <c r="F106" s="373">
        <v>41668</v>
      </c>
      <c r="G106" s="378" t="s">
        <v>5830</v>
      </c>
      <c r="H106" s="375">
        <v>6982</v>
      </c>
      <c r="I106" s="376" t="s">
        <v>1799</v>
      </c>
      <c r="J106" s="333"/>
      <c r="K106" s="376" t="s">
        <v>1799</v>
      </c>
      <c r="L106" s="333"/>
      <c r="M106" s="377" t="s">
        <v>1799</v>
      </c>
      <c r="N106" s="377"/>
      <c r="O106" s="377"/>
      <c r="P106" s="377"/>
      <c r="Q106" s="352"/>
    </row>
    <row r="107" spans="1:17" s="321" customFormat="1" ht="65.25" customHeight="1" x14ac:dyDescent="0.2">
      <c r="A107" s="382" t="s">
        <v>6307</v>
      </c>
      <c r="B107" s="372" t="s">
        <v>5831</v>
      </c>
      <c r="C107" s="372" t="s">
        <v>5832</v>
      </c>
      <c r="D107" s="332">
        <v>16620</v>
      </c>
      <c r="E107" s="332" t="s">
        <v>5734</v>
      </c>
      <c r="F107" s="373">
        <v>41687</v>
      </c>
      <c r="G107" s="378" t="s">
        <v>5833</v>
      </c>
      <c r="H107" s="375" t="s">
        <v>5834</v>
      </c>
      <c r="I107" s="376" t="s">
        <v>1799</v>
      </c>
      <c r="J107" s="333"/>
      <c r="K107" s="376" t="s">
        <v>1799</v>
      </c>
      <c r="L107" s="333"/>
      <c r="M107" s="377" t="s">
        <v>1799</v>
      </c>
      <c r="N107" s="377"/>
      <c r="O107" s="377"/>
      <c r="P107" s="377"/>
      <c r="Q107" s="352"/>
    </row>
    <row r="108" spans="1:17" s="321" customFormat="1" ht="45" customHeight="1" x14ac:dyDescent="0.2">
      <c r="A108" s="382" t="s">
        <v>6308</v>
      </c>
      <c r="B108" s="372" t="s">
        <v>5835</v>
      </c>
      <c r="C108" s="372" t="s">
        <v>5836</v>
      </c>
      <c r="D108" s="332">
        <v>960</v>
      </c>
      <c r="E108" s="332" t="s">
        <v>5696</v>
      </c>
      <c r="F108" s="373">
        <v>41663</v>
      </c>
      <c r="G108" s="378" t="s">
        <v>5837</v>
      </c>
      <c r="H108" s="375">
        <v>6979</v>
      </c>
      <c r="I108" s="376" t="s">
        <v>1799</v>
      </c>
      <c r="J108" s="333"/>
      <c r="K108" s="376" t="s">
        <v>1799</v>
      </c>
      <c r="L108" s="333"/>
      <c r="M108" s="377" t="s">
        <v>1799</v>
      </c>
      <c r="N108" s="377"/>
      <c r="O108" s="377"/>
      <c r="P108" s="377"/>
      <c r="Q108" s="352"/>
    </row>
    <row r="109" spans="1:17" s="321" customFormat="1" ht="35.1" customHeight="1" x14ac:dyDescent="0.2">
      <c r="A109" s="805" t="s">
        <v>6309</v>
      </c>
      <c r="B109" s="372" t="s">
        <v>5838</v>
      </c>
      <c r="C109" s="806" t="s">
        <v>5839</v>
      </c>
      <c r="D109" s="332">
        <v>10800</v>
      </c>
      <c r="E109" s="332" t="s">
        <v>5696</v>
      </c>
      <c r="F109" s="373">
        <v>41670</v>
      </c>
      <c r="G109" s="378" t="s">
        <v>5840</v>
      </c>
      <c r="H109" s="375">
        <v>6984</v>
      </c>
      <c r="I109" s="376" t="s">
        <v>1799</v>
      </c>
      <c r="J109" s="333"/>
      <c r="K109" s="376" t="s">
        <v>1799</v>
      </c>
      <c r="L109" s="333"/>
      <c r="M109" s="377"/>
      <c r="N109" s="377" t="s">
        <v>1799</v>
      </c>
      <c r="O109" s="377"/>
      <c r="P109" s="377"/>
      <c r="Q109" s="352"/>
    </row>
    <row r="110" spans="1:17" s="321" customFormat="1" ht="35.1" customHeight="1" x14ac:dyDescent="0.2">
      <c r="A110" s="805"/>
      <c r="B110" s="372" t="s">
        <v>5841</v>
      </c>
      <c r="C110" s="806"/>
      <c r="D110" s="332">
        <v>14916</v>
      </c>
      <c r="E110" s="332" t="s">
        <v>5696</v>
      </c>
      <c r="F110" s="373">
        <v>41670</v>
      </c>
      <c r="G110" s="378" t="s">
        <v>5840</v>
      </c>
      <c r="H110" s="375">
        <v>6985</v>
      </c>
      <c r="I110" s="376" t="s">
        <v>1799</v>
      </c>
      <c r="J110" s="333"/>
      <c r="K110" s="376" t="s">
        <v>1799</v>
      </c>
      <c r="L110" s="333"/>
      <c r="M110" s="377"/>
      <c r="N110" s="377" t="s">
        <v>1799</v>
      </c>
      <c r="O110" s="377"/>
      <c r="P110" s="377"/>
      <c r="Q110" s="352"/>
    </row>
    <row r="111" spans="1:17" s="321" customFormat="1" ht="35.1" customHeight="1" x14ac:dyDescent="0.2">
      <c r="A111" s="805"/>
      <c r="B111" s="372" t="s">
        <v>5842</v>
      </c>
      <c r="C111" s="806"/>
      <c r="D111" s="332">
        <v>7200</v>
      </c>
      <c r="E111" s="332" t="s">
        <v>5696</v>
      </c>
      <c r="F111" s="373">
        <v>41670</v>
      </c>
      <c r="G111" s="378" t="s">
        <v>5840</v>
      </c>
      <c r="H111" s="375">
        <v>6986</v>
      </c>
      <c r="I111" s="376" t="s">
        <v>1799</v>
      </c>
      <c r="J111" s="333"/>
      <c r="K111" s="376" t="s">
        <v>1799</v>
      </c>
      <c r="L111" s="333"/>
      <c r="M111" s="377"/>
      <c r="N111" s="377" t="s">
        <v>1799</v>
      </c>
      <c r="O111" s="377"/>
      <c r="P111" s="377"/>
      <c r="Q111" s="352"/>
    </row>
    <row r="112" spans="1:17" s="321" customFormat="1" ht="45" customHeight="1" x14ac:dyDescent="0.2">
      <c r="A112" s="382" t="s">
        <v>6310</v>
      </c>
      <c r="B112" s="372" t="s">
        <v>5843</v>
      </c>
      <c r="C112" s="372" t="s">
        <v>5844</v>
      </c>
      <c r="D112" s="332">
        <v>1520</v>
      </c>
      <c r="E112" s="332" t="s">
        <v>5734</v>
      </c>
      <c r="F112" s="373">
        <v>41676</v>
      </c>
      <c r="G112" s="378" t="s">
        <v>5845</v>
      </c>
      <c r="H112" s="375" t="s">
        <v>5846</v>
      </c>
      <c r="I112" s="376" t="s">
        <v>1799</v>
      </c>
      <c r="J112" s="333"/>
      <c r="K112" s="376" t="s">
        <v>1799</v>
      </c>
      <c r="L112" s="333"/>
      <c r="M112" s="377" t="s">
        <v>1799</v>
      </c>
      <c r="N112" s="377"/>
      <c r="O112" s="377"/>
      <c r="P112" s="377"/>
      <c r="Q112" s="352"/>
    </row>
    <row r="113" spans="1:17" s="321" customFormat="1" ht="51.75" customHeight="1" x14ac:dyDescent="0.2">
      <c r="A113" s="382" t="s">
        <v>6311</v>
      </c>
      <c r="B113" s="372" t="s">
        <v>5847</v>
      </c>
      <c r="C113" s="372" t="s">
        <v>5848</v>
      </c>
      <c r="D113" s="332">
        <v>129.9</v>
      </c>
      <c r="E113" s="332" t="s">
        <v>5696</v>
      </c>
      <c r="F113" s="373">
        <v>41656</v>
      </c>
      <c r="G113" s="378" t="s">
        <v>5849</v>
      </c>
      <c r="H113" s="375">
        <v>6970</v>
      </c>
      <c r="I113" s="376" t="s">
        <v>1799</v>
      </c>
      <c r="J113" s="333"/>
      <c r="K113" s="376" t="s">
        <v>1799</v>
      </c>
      <c r="L113" s="333"/>
      <c r="M113" s="377" t="s">
        <v>1799</v>
      </c>
      <c r="N113" s="377"/>
      <c r="O113" s="377"/>
      <c r="P113" s="377"/>
      <c r="Q113" s="352"/>
    </row>
    <row r="114" spans="1:17" s="321" customFormat="1" ht="39.950000000000003" customHeight="1" x14ac:dyDescent="0.2">
      <c r="A114" s="805" t="s">
        <v>6312</v>
      </c>
      <c r="B114" s="372" t="s">
        <v>5850</v>
      </c>
      <c r="C114" s="806" t="s">
        <v>5851</v>
      </c>
      <c r="D114" s="332">
        <v>714</v>
      </c>
      <c r="E114" s="332" t="s">
        <v>5734</v>
      </c>
      <c r="F114" s="373">
        <v>41684</v>
      </c>
      <c r="G114" s="378" t="s">
        <v>5852</v>
      </c>
      <c r="H114" s="375">
        <v>7041</v>
      </c>
      <c r="I114" s="376" t="s">
        <v>1799</v>
      </c>
      <c r="J114" s="333"/>
      <c r="K114" s="376" t="s">
        <v>1799</v>
      </c>
      <c r="L114" s="333"/>
      <c r="M114" s="377" t="s">
        <v>1799</v>
      </c>
      <c r="N114" s="377"/>
      <c r="O114" s="377"/>
      <c r="P114" s="377"/>
      <c r="Q114" s="352"/>
    </row>
    <row r="115" spans="1:17" s="321" customFormat="1" ht="39.950000000000003" customHeight="1" x14ac:dyDescent="0.2">
      <c r="A115" s="805"/>
      <c r="B115" s="372" t="s">
        <v>5853</v>
      </c>
      <c r="C115" s="806"/>
      <c r="D115" s="332">
        <v>2200</v>
      </c>
      <c r="E115" s="332" t="s">
        <v>5734</v>
      </c>
      <c r="F115" s="373">
        <v>41684</v>
      </c>
      <c r="G115" s="378" t="s">
        <v>5852</v>
      </c>
      <c r="H115" s="375">
        <v>7040</v>
      </c>
      <c r="I115" s="376" t="s">
        <v>1799</v>
      </c>
      <c r="J115" s="333"/>
      <c r="K115" s="376" t="s">
        <v>1799</v>
      </c>
      <c r="L115" s="333"/>
      <c r="M115" s="377" t="s">
        <v>1799</v>
      </c>
      <c r="N115" s="377"/>
      <c r="O115" s="377"/>
      <c r="P115" s="377"/>
      <c r="Q115" s="352"/>
    </row>
    <row r="116" spans="1:17" s="321" customFormat="1" ht="30" customHeight="1" x14ac:dyDescent="0.2">
      <c r="A116" s="805" t="s">
        <v>6313</v>
      </c>
      <c r="B116" s="372" t="s">
        <v>5854</v>
      </c>
      <c r="C116" s="806" t="s">
        <v>5855</v>
      </c>
      <c r="D116" s="332">
        <v>169.35</v>
      </c>
      <c r="E116" s="332" t="s">
        <v>5734</v>
      </c>
      <c r="F116" s="373">
        <v>41676</v>
      </c>
      <c r="G116" s="378" t="s">
        <v>5856</v>
      </c>
      <c r="H116" s="375">
        <v>6995</v>
      </c>
      <c r="I116" s="376" t="s">
        <v>1799</v>
      </c>
      <c r="J116" s="333"/>
      <c r="K116" s="376" t="s">
        <v>1799</v>
      </c>
      <c r="L116" s="333"/>
      <c r="M116" s="377" t="s">
        <v>1799</v>
      </c>
      <c r="N116" s="377"/>
      <c r="O116" s="377"/>
      <c r="P116" s="377"/>
      <c r="Q116" s="352"/>
    </row>
    <row r="117" spans="1:17" s="321" customFormat="1" ht="30" customHeight="1" x14ac:dyDescent="0.2">
      <c r="A117" s="805"/>
      <c r="B117" s="372" t="s">
        <v>5857</v>
      </c>
      <c r="C117" s="806"/>
      <c r="D117" s="332">
        <v>297.56</v>
      </c>
      <c r="E117" s="332" t="s">
        <v>5734</v>
      </c>
      <c r="F117" s="373">
        <v>41676</v>
      </c>
      <c r="G117" s="378" t="s">
        <v>5858</v>
      </c>
      <c r="H117" s="375">
        <v>6994</v>
      </c>
      <c r="I117" s="376" t="s">
        <v>1799</v>
      </c>
      <c r="J117" s="333"/>
      <c r="K117" s="376" t="s">
        <v>1799</v>
      </c>
      <c r="L117" s="333"/>
      <c r="M117" s="377" t="s">
        <v>1799</v>
      </c>
      <c r="N117" s="377"/>
      <c r="O117" s="377"/>
      <c r="P117" s="377"/>
      <c r="Q117" s="352"/>
    </row>
    <row r="118" spans="1:17" s="321" customFormat="1" ht="30" customHeight="1" x14ac:dyDescent="0.2">
      <c r="A118" s="805"/>
      <c r="B118" s="372" t="s">
        <v>5859</v>
      </c>
      <c r="C118" s="806"/>
      <c r="D118" s="332">
        <v>689.62</v>
      </c>
      <c r="E118" s="332" t="s">
        <v>5734</v>
      </c>
      <c r="F118" s="373">
        <v>41676</v>
      </c>
      <c r="G118" s="378" t="s">
        <v>5858</v>
      </c>
      <c r="H118" s="375">
        <v>6993</v>
      </c>
      <c r="I118" s="376" t="s">
        <v>1799</v>
      </c>
      <c r="J118" s="333"/>
      <c r="K118" s="376" t="s">
        <v>1799</v>
      </c>
      <c r="L118" s="333"/>
      <c r="M118" s="377" t="s">
        <v>1799</v>
      </c>
      <c r="N118" s="377"/>
      <c r="O118" s="377"/>
      <c r="P118" s="377"/>
      <c r="Q118" s="352"/>
    </row>
    <row r="119" spans="1:17" s="321" customFormat="1" ht="30" customHeight="1" x14ac:dyDescent="0.2">
      <c r="A119" s="805"/>
      <c r="B119" s="372" t="s">
        <v>5860</v>
      </c>
      <c r="C119" s="806"/>
      <c r="D119" s="332">
        <v>2226.8000000000002</v>
      </c>
      <c r="E119" s="332" t="s">
        <v>5734</v>
      </c>
      <c r="F119" s="373">
        <v>41676</v>
      </c>
      <c r="G119" s="378" t="s">
        <v>5861</v>
      </c>
      <c r="H119" s="375">
        <v>6992</v>
      </c>
      <c r="I119" s="376" t="s">
        <v>1799</v>
      </c>
      <c r="J119" s="333"/>
      <c r="K119" s="376" t="s">
        <v>1799</v>
      </c>
      <c r="L119" s="333"/>
      <c r="M119" s="377" t="s">
        <v>1799</v>
      </c>
      <c r="N119" s="377"/>
      <c r="O119" s="377"/>
      <c r="P119" s="377"/>
      <c r="Q119" s="352"/>
    </row>
    <row r="120" spans="1:17" s="321" customFormat="1" ht="30" customHeight="1" x14ac:dyDescent="0.2">
      <c r="A120" s="805"/>
      <c r="B120" s="372" t="s">
        <v>5862</v>
      </c>
      <c r="C120" s="806"/>
      <c r="D120" s="332">
        <v>687.7</v>
      </c>
      <c r="E120" s="332" t="s">
        <v>5734</v>
      </c>
      <c r="F120" s="373">
        <v>41676</v>
      </c>
      <c r="G120" s="378" t="s">
        <v>5863</v>
      </c>
      <c r="H120" s="375">
        <v>6991</v>
      </c>
      <c r="I120" s="376" t="s">
        <v>1799</v>
      </c>
      <c r="J120" s="333"/>
      <c r="K120" s="376" t="s">
        <v>1799</v>
      </c>
      <c r="L120" s="333"/>
      <c r="M120" s="377" t="s">
        <v>1799</v>
      </c>
      <c r="N120" s="377"/>
      <c r="O120" s="377"/>
      <c r="P120" s="377"/>
      <c r="Q120" s="352"/>
    </row>
    <row r="121" spans="1:17" s="321" customFormat="1" ht="30" customHeight="1" x14ac:dyDescent="0.2">
      <c r="A121" s="805"/>
      <c r="B121" s="372" t="s">
        <v>5864</v>
      </c>
      <c r="C121" s="806"/>
      <c r="D121" s="332">
        <v>7001.53</v>
      </c>
      <c r="E121" s="332" t="s">
        <v>5734</v>
      </c>
      <c r="F121" s="373">
        <v>41676</v>
      </c>
      <c r="G121" s="378" t="s">
        <v>5865</v>
      </c>
      <c r="H121" s="375">
        <v>6990</v>
      </c>
      <c r="I121" s="376" t="s">
        <v>1799</v>
      </c>
      <c r="J121" s="333"/>
      <c r="K121" s="376" t="s">
        <v>1799</v>
      </c>
      <c r="L121" s="333"/>
      <c r="M121" s="377" t="s">
        <v>1799</v>
      </c>
      <c r="N121" s="377"/>
      <c r="O121" s="377"/>
      <c r="P121" s="377"/>
      <c r="Q121" s="352"/>
    </row>
    <row r="122" spans="1:17" s="321" customFormat="1" ht="45" customHeight="1" x14ac:dyDescent="0.2">
      <c r="A122" s="382" t="s">
        <v>6314</v>
      </c>
      <c r="B122" s="372" t="s">
        <v>5866</v>
      </c>
      <c r="C122" s="372" t="s">
        <v>5867</v>
      </c>
      <c r="D122" s="332">
        <v>3995</v>
      </c>
      <c r="E122" s="332" t="s">
        <v>5868</v>
      </c>
      <c r="F122" s="373">
        <v>41729</v>
      </c>
      <c r="G122" s="378" t="s">
        <v>5869</v>
      </c>
      <c r="H122" s="375" t="s">
        <v>5870</v>
      </c>
      <c r="I122" s="376" t="s">
        <v>1799</v>
      </c>
      <c r="J122" s="333"/>
      <c r="K122" s="376" t="s">
        <v>1799</v>
      </c>
      <c r="L122" s="333"/>
      <c r="M122" s="377" t="s">
        <v>1799</v>
      </c>
      <c r="N122" s="377"/>
      <c r="O122" s="377"/>
      <c r="P122" s="377"/>
      <c r="Q122" s="352"/>
    </row>
    <row r="123" spans="1:17" s="321" customFormat="1" ht="30" customHeight="1" x14ac:dyDescent="0.2">
      <c r="A123" s="805" t="s">
        <v>6315</v>
      </c>
      <c r="B123" s="372" t="s">
        <v>5871</v>
      </c>
      <c r="C123" s="806" t="s">
        <v>5872</v>
      </c>
      <c r="D123" s="332">
        <v>5391</v>
      </c>
      <c r="E123" s="332" t="s">
        <v>5734</v>
      </c>
      <c r="F123" s="373">
        <v>41673</v>
      </c>
      <c r="G123" s="378" t="s">
        <v>5873</v>
      </c>
      <c r="H123" s="375">
        <v>6987</v>
      </c>
      <c r="I123" s="376" t="s">
        <v>1799</v>
      </c>
      <c r="J123" s="333"/>
      <c r="K123" s="376" t="s">
        <v>1799</v>
      </c>
      <c r="L123" s="333"/>
      <c r="M123" s="377" t="s">
        <v>1799</v>
      </c>
      <c r="N123" s="377"/>
      <c r="O123" s="377"/>
      <c r="P123" s="377"/>
      <c r="Q123" s="352"/>
    </row>
    <row r="124" spans="1:17" s="321" customFormat="1" ht="30" customHeight="1" x14ac:dyDescent="0.2">
      <c r="A124" s="805"/>
      <c r="B124" s="372" t="s">
        <v>5874</v>
      </c>
      <c r="C124" s="806"/>
      <c r="D124" s="332">
        <v>2856.4</v>
      </c>
      <c r="E124" s="332" t="s">
        <v>5734</v>
      </c>
      <c r="F124" s="373">
        <v>41673</v>
      </c>
      <c r="G124" s="378" t="s">
        <v>5873</v>
      </c>
      <c r="H124" s="375">
        <v>6988</v>
      </c>
      <c r="I124" s="376" t="s">
        <v>1799</v>
      </c>
      <c r="J124" s="333"/>
      <c r="K124" s="376" t="s">
        <v>1799</v>
      </c>
      <c r="L124" s="333"/>
      <c r="M124" s="377" t="s">
        <v>1799</v>
      </c>
      <c r="N124" s="377"/>
      <c r="O124" s="377"/>
      <c r="P124" s="377"/>
      <c r="Q124" s="352"/>
    </row>
    <row r="125" spans="1:17" s="321" customFormat="1" ht="30" customHeight="1" x14ac:dyDescent="0.2">
      <c r="A125" s="805"/>
      <c r="B125" s="372" t="s">
        <v>5875</v>
      </c>
      <c r="C125" s="806"/>
      <c r="D125" s="332">
        <v>3230</v>
      </c>
      <c r="E125" s="332" t="s">
        <v>5734</v>
      </c>
      <c r="F125" s="373">
        <v>41673</v>
      </c>
      <c r="G125" s="378" t="s">
        <v>5873</v>
      </c>
      <c r="H125" s="375">
        <v>6989</v>
      </c>
      <c r="I125" s="376" t="s">
        <v>1799</v>
      </c>
      <c r="J125" s="333"/>
      <c r="K125" s="376" t="s">
        <v>1799</v>
      </c>
      <c r="L125" s="333"/>
      <c r="M125" s="377" t="s">
        <v>1799</v>
      </c>
      <c r="N125" s="377"/>
      <c r="O125" s="377"/>
      <c r="P125" s="377"/>
      <c r="Q125" s="352"/>
    </row>
    <row r="126" spans="1:17" s="321" customFormat="1" ht="30" customHeight="1" x14ac:dyDescent="0.2">
      <c r="A126" s="382" t="s">
        <v>6316</v>
      </c>
      <c r="B126" s="372" t="s">
        <v>5876</v>
      </c>
      <c r="C126" s="372" t="s">
        <v>5877</v>
      </c>
      <c r="D126" s="332">
        <v>390</v>
      </c>
      <c r="E126" s="332" t="s">
        <v>5696</v>
      </c>
      <c r="F126" s="373">
        <v>41656</v>
      </c>
      <c r="G126" s="378" t="s">
        <v>5878</v>
      </c>
      <c r="H126" s="375">
        <v>6975</v>
      </c>
      <c r="I126" s="376" t="s">
        <v>1799</v>
      </c>
      <c r="J126" s="333"/>
      <c r="K126" s="376" t="s">
        <v>1799</v>
      </c>
      <c r="L126" s="333"/>
      <c r="M126" s="377"/>
      <c r="N126" s="377"/>
      <c r="O126" s="377"/>
      <c r="P126" s="377" t="s">
        <v>1799</v>
      </c>
      <c r="Q126" s="352"/>
    </row>
    <row r="127" spans="1:17" s="321" customFormat="1" ht="30" customHeight="1" x14ac:dyDescent="0.2">
      <c r="A127" s="805" t="s">
        <v>6317</v>
      </c>
      <c r="B127" s="372" t="s">
        <v>5879</v>
      </c>
      <c r="C127" s="806" t="s">
        <v>5880</v>
      </c>
      <c r="D127" s="332">
        <v>175</v>
      </c>
      <c r="E127" s="332" t="s">
        <v>5696</v>
      </c>
      <c r="F127" s="373">
        <v>41660</v>
      </c>
      <c r="G127" s="812" t="s">
        <v>5881</v>
      </c>
      <c r="H127" s="375">
        <v>6976</v>
      </c>
      <c r="I127" s="376" t="s">
        <v>1799</v>
      </c>
      <c r="J127" s="333"/>
      <c r="K127" s="376" t="s">
        <v>1799</v>
      </c>
      <c r="L127" s="333"/>
      <c r="M127" s="377" t="s">
        <v>5759</v>
      </c>
      <c r="N127" s="377"/>
      <c r="O127" s="377"/>
      <c r="P127" s="377"/>
      <c r="Q127" s="352"/>
    </row>
    <row r="128" spans="1:17" s="321" customFormat="1" ht="30" customHeight="1" x14ac:dyDescent="0.2">
      <c r="A128" s="805"/>
      <c r="B128" s="372" t="s">
        <v>5882</v>
      </c>
      <c r="C128" s="806"/>
      <c r="D128" s="332">
        <v>88</v>
      </c>
      <c r="E128" s="332" t="s">
        <v>5696</v>
      </c>
      <c r="F128" s="373">
        <v>41660</v>
      </c>
      <c r="G128" s="812"/>
      <c r="H128" s="375">
        <v>6977</v>
      </c>
      <c r="I128" s="376" t="s">
        <v>1799</v>
      </c>
      <c r="J128" s="333"/>
      <c r="K128" s="376" t="s">
        <v>1799</v>
      </c>
      <c r="L128" s="333"/>
      <c r="M128" s="377" t="s">
        <v>5759</v>
      </c>
      <c r="N128" s="377"/>
      <c r="O128" s="377"/>
      <c r="P128" s="377"/>
      <c r="Q128" s="352"/>
    </row>
    <row r="129" spans="1:17" s="321" customFormat="1" ht="30" customHeight="1" x14ac:dyDescent="0.2">
      <c r="A129" s="805"/>
      <c r="B129" s="372" t="s">
        <v>5883</v>
      </c>
      <c r="C129" s="806"/>
      <c r="D129" s="332">
        <v>120</v>
      </c>
      <c r="E129" s="332" t="s">
        <v>5696</v>
      </c>
      <c r="F129" s="373">
        <v>41660</v>
      </c>
      <c r="G129" s="812"/>
      <c r="H129" s="375">
        <v>6978</v>
      </c>
      <c r="I129" s="376" t="s">
        <v>1799</v>
      </c>
      <c r="J129" s="333"/>
      <c r="K129" s="376" t="s">
        <v>1799</v>
      </c>
      <c r="L129" s="333"/>
      <c r="M129" s="377" t="s">
        <v>5759</v>
      </c>
      <c r="N129" s="377"/>
      <c r="O129" s="377"/>
      <c r="P129" s="377"/>
      <c r="Q129" s="352"/>
    </row>
    <row r="130" spans="1:17" s="321" customFormat="1" ht="50.1" customHeight="1" x14ac:dyDescent="0.2">
      <c r="A130" s="382" t="s">
        <v>6318</v>
      </c>
      <c r="B130" s="372" t="s">
        <v>5835</v>
      </c>
      <c r="C130" s="372" t="s">
        <v>5836</v>
      </c>
      <c r="D130" s="332">
        <v>700</v>
      </c>
      <c r="E130" s="332" t="s">
        <v>5696</v>
      </c>
      <c r="F130" s="373">
        <v>41666</v>
      </c>
      <c r="G130" s="378" t="s">
        <v>5884</v>
      </c>
      <c r="H130" s="375">
        <v>6981</v>
      </c>
      <c r="I130" s="376" t="s">
        <v>1799</v>
      </c>
      <c r="J130" s="333"/>
      <c r="K130" s="376" t="s">
        <v>1799</v>
      </c>
      <c r="L130" s="333"/>
      <c r="M130" s="377" t="s">
        <v>5759</v>
      </c>
      <c r="N130" s="377"/>
      <c r="O130" s="377"/>
      <c r="P130" s="377"/>
      <c r="Q130" s="352"/>
    </row>
    <row r="131" spans="1:17" s="321" customFormat="1" ht="30" customHeight="1" x14ac:dyDescent="0.2">
      <c r="A131" s="382" t="s">
        <v>6319</v>
      </c>
      <c r="B131" s="372" t="s">
        <v>5885</v>
      </c>
      <c r="C131" s="372" t="s">
        <v>5886</v>
      </c>
      <c r="D131" s="332">
        <v>6240</v>
      </c>
      <c r="E131" s="332" t="s">
        <v>5734</v>
      </c>
      <c r="F131" s="373">
        <v>41687</v>
      </c>
      <c r="G131" s="378" t="s">
        <v>5887</v>
      </c>
      <c r="H131" s="375">
        <v>7042</v>
      </c>
      <c r="I131" s="376" t="s">
        <v>1799</v>
      </c>
      <c r="J131" s="333"/>
      <c r="K131" s="376" t="s">
        <v>1799</v>
      </c>
      <c r="L131" s="333"/>
      <c r="M131" s="377" t="s">
        <v>1799</v>
      </c>
      <c r="N131" s="377"/>
      <c r="O131" s="377"/>
      <c r="P131" s="377"/>
      <c r="Q131" s="352"/>
    </row>
    <row r="132" spans="1:17" s="321" customFormat="1" ht="39.950000000000003" customHeight="1" x14ac:dyDescent="0.2">
      <c r="A132" s="805" t="s">
        <v>6320</v>
      </c>
      <c r="B132" s="372" t="s">
        <v>5888</v>
      </c>
      <c r="C132" s="806" t="s">
        <v>5889</v>
      </c>
      <c r="D132" s="332">
        <v>4241</v>
      </c>
      <c r="E132" s="332" t="s">
        <v>5868</v>
      </c>
      <c r="F132" s="373">
        <v>41729</v>
      </c>
      <c r="G132" s="378" t="s">
        <v>5890</v>
      </c>
      <c r="H132" s="375" t="s">
        <v>5891</v>
      </c>
      <c r="I132" s="376" t="s">
        <v>1799</v>
      </c>
      <c r="J132" s="333"/>
      <c r="K132" s="376" t="s">
        <v>1799</v>
      </c>
      <c r="L132" s="333"/>
      <c r="M132" s="377"/>
      <c r="N132" s="377" t="s">
        <v>1799</v>
      </c>
      <c r="O132" s="377"/>
      <c r="P132" s="377"/>
      <c r="Q132" s="352"/>
    </row>
    <row r="133" spans="1:17" s="321" customFormat="1" ht="39.950000000000003" customHeight="1" x14ac:dyDescent="0.2">
      <c r="A133" s="805"/>
      <c r="B133" s="372" t="s">
        <v>5892</v>
      </c>
      <c r="C133" s="806"/>
      <c r="D133" s="332">
        <v>6205</v>
      </c>
      <c r="E133" s="332" t="s">
        <v>5868</v>
      </c>
      <c r="F133" s="373">
        <v>41729</v>
      </c>
      <c r="G133" s="378" t="s">
        <v>5893</v>
      </c>
      <c r="H133" s="375" t="s">
        <v>5894</v>
      </c>
      <c r="I133" s="376" t="s">
        <v>1799</v>
      </c>
      <c r="J133" s="333"/>
      <c r="K133" s="376" t="s">
        <v>1799</v>
      </c>
      <c r="L133" s="333"/>
      <c r="M133" s="377"/>
      <c r="N133" s="377" t="s">
        <v>1799</v>
      </c>
      <c r="O133" s="377"/>
      <c r="P133" s="377"/>
      <c r="Q133" s="352"/>
    </row>
    <row r="134" spans="1:17" s="321" customFormat="1" ht="39.950000000000003" customHeight="1" x14ac:dyDescent="0.2">
      <c r="A134" s="805"/>
      <c r="B134" s="372" t="s">
        <v>5895</v>
      </c>
      <c r="C134" s="806"/>
      <c r="D134" s="332">
        <v>7964</v>
      </c>
      <c r="E134" s="332" t="s">
        <v>5868</v>
      </c>
      <c r="F134" s="373">
        <v>41729</v>
      </c>
      <c r="G134" s="378" t="s">
        <v>5893</v>
      </c>
      <c r="H134" s="375" t="s">
        <v>5896</v>
      </c>
      <c r="I134" s="376" t="s">
        <v>1799</v>
      </c>
      <c r="J134" s="333"/>
      <c r="K134" s="376" t="s">
        <v>1799</v>
      </c>
      <c r="L134" s="333"/>
      <c r="M134" s="377"/>
      <c r="N134" s="377" t="s">
        <v>1799</v>
      </c>
      <c r="O134" s="377"/>
      <c r="P134" s="377"/>
      <c r="Q134" s="352"/>
    </row>
    <row r="135" spans="1:17" s="321" customFormat="1" ht="50.1" customHeight="1" x14ac:dyDescent="0.2">
      <c r="A135" s="382" t="s">
        <v>6321</v>
      </c>
      <c r="B135" s="372" t="s">
        <v>19</v>
      </c>
      <c r="C135" s="372" t="s">
        <v>5897</v>
      </c>
      <c r="D135" s="332">
        <v>1135</v>
      </c>
      <c r="E135" s="332" t="s">
        <v>5734</v>
      </c>
      <c r="F135" s="373">
        <v>41695</v>
      </c>
      <c r="G135" s="378" t="s">
        <v>5898</v>
      </c>
      <c r="H135" s="375">
        <v>7055</v>
      </c>
      <c r="I135" s="376" t="s">
        <v>1799</v>
      </c>
      <c r="J135" s="333"/>
      <c r="K135" s="376" t="s">
        <v>1799</v>
      </c>
      <c r="L135" s="333"/>
      <c r="M135" s="377"/>
      <c r="N135" s="377"/>
      <c r="O135" s="377" t="s">
        <v>1799</v>
      </c>
      <c r="P135" s="377"/>
      <c r="Q135" s="352"/>
    </row>
    <row r="136" spans="1:17" s="321" customFormat="1" ht="50.1" customHeight="1" x14ac:dyDescent="0.2">
      <c r="A136" s="382" t="s">
        <v>6322</v>
      </c>
      <c r="B136" s="372" t="s">
        <v>5899</v>
      </c>
      <c r="C136" s="372" t="s">
        <v>5900</v>
      </c>
      <c r="D136" s="332">
        <v>1400</v>
      </c>
      <c r="E136" s="332" t="s">
        <v>5868</v>
      </c>
      <c r="F136" s="373">
        <v>41701</v>
      </c>
      <c r="G136" s="378" t="s">
        <v>5901</v>
      </c>
      <c r="H136" s="375">
        <v>7059</v>
      </c>
      <c r="I136" s="376" t="s">
        <v>1799</v>
      </c>
      <c r="J136" s="333"/>
      <c r="K136" s="376" t="s">
        <v>1799</v>
      </c>
      <c r="L136" s="333"/>
      <c r="M136" s="377"/>
      <c r="N136" s="377"/>
      <c r="O136" s="377" t="s">
        <v>1799</v>
      </c>
      <c r="P136" s="377"/>
      <c r="Q136" s="352"/>
    </row>
    <row r="137" spans="1:17" s="321" customFormat="1" ht="50.1" customHeight="1" x14ac:dyDescent="0.2">
      <c r="A137" s="382" t="s">
        <v>6323</v>
      </c>
      <c r="B137" s="372" t="s">
        <v>5720</v>
      </c>
      <c r="C137" s="372" t="s">
        <v>5902</v>
      </c>
      <c r="D137" s="332">
        <v>99.46</v>
      </c>
      <c r="E137" s="332" t="s">
        <v>5696</v>
      </c>
      <c r="F137" s="373">
        <v>41669</v>
      </c>
      <c r="G137" s="378" t="s">
        <v>5903</v>
      </c>
      <c r="H137" s="375">
        <v>6983</v>
      </c>
      <c r="I137" s="376" t="s">
        <v>1799</v>
      </c>
      <c r="J137" s="333"/>
      <c r="K137" s="376" t="s">
        <v>1799</v>
      </c>
      <c r="L137" s="333"/>
      <c r="M137" s="377" t="s">
        <v>1799</v>
      </c>
      <c r="N137" s="377"/>
      <c r="O137" s="377"/>
      <c r="P137" s="377"/>
      <c r="Q137" s="352"/>
    </row>
    <row r="138" spans="1:17" s="321" customFormat="1" ht="35.1" customHeight="1" x14ac:dyDescent="0.2">
      <c r="A138" s="805" t="s">
        <v>6324</v>
      </c>
      <c r="B138" s="372" t="s">
        <v>5904</v>
      </c>
      <c r="C138" s="806" t="s">
        <v>5905</v>
      </c>
      <c r="D138" s="332">
        <v>1078.1600000000001</v>
      </c>
      <c r="E138" s="332" t="s">
        <v>5734</v>
      </c>
      <c r="F138" s="373">
        <v>41690</v>
      </c>
      <c r="G138" s="378" t="s">
        <v>5906</v>
      </c>
      <c r="H138" s="375">
        <v>7045</v>
      </c>
      <c r="I138" s="376" t="s">
        <v>1799</v>
      </c>
      <c r="J138" s="333"/>
      <c r="K138" s="376" t="s">
        <v>1799</v>
      </c>
      <c r="L138" s="333"/>
      <c r="M138" s="377" t="s">
        <v>1799</v>
      </c>
      <c r="N138" s="377"/>
      <c r="O138" s="377"/>
      <c r="P138" s="377"/>
      <c r="Q138" s="352"/>
    </row>
    <row r="139" spans="1:17" s="321" customFormat="1" ht="35.1" customHeight="1" x14ac:dyDescent="0.2">
      <c r="A139" s="805"/>
      <c r="B139" s="372" t="s">
        <v>5907</v>
      </c>
      <c r="C139" s="806"/>
      <c r="D139" s="332">
        <v>78.55</v>
      </c>
      <c r="E139" s="332" t="s">
        <v>5734</v>
      </c>
      <c r="F139" s="373">
        <v>41690</v>
      </c>
      <c r="G139" s="378" t="s">
        <v>5908</v>
      </c>
      <c r="H139" s="375">
        <v>7046</v>
      </c>
      <c r="I139" s="376" t="s">
        <v>1799</v>
      </c>
      <c r="J139" s="333"/>
      <c r="K139" s="376" t="s">
        <v>1799</v>
      </c>
      <c r="L139" s="333"/>
      <c r="M139" s="377"/>
      <c r="N139" s="377" t="s">
        <v>1799</v>
      </c>
      <c r="O139" s="377"/>
      <c r="P139" s="377"/>
      <c r="Q139" s="352"/>
    </row>
    <row r="140" spans="1:17" s="321" customFormat="1" ht="35.1" customHeight="1" x14ac:dyDescent="0.2">
      <c r="A140" s="805"/>
      <c r="B140" s="372" t="s">
        <v>5909</v>
      </c>
      <c r="C140" s="806"/>
      <c r="D140" s="332">
        <v>2230</v>
      </c>
      <c r="E140" s="332" t="s">
        <v>5734</v>
      </c>
      <c r="F140" s="373">
        <v>41690</v>
      </c>
      <c r="G140" s="378" t="s">
        <v>5910</v>
      </c>
      <c r="H140" s="375">
        <v>7047</v>
      </c>
      <c r="I140" s="376" t="s">
        <v>1799</v>
      </c>
      <c r="J140" s="333"/>
      <c r="K140" s="376" t="s">
        <v>1799</v>
      </c>
      <c r="L140" s="333"/>
      <c r="M140" s="377"/>
      <c r="N140" s="377"/>
      <c r="O140" s="377" t="s">
        <v>1799</v>
      </c>
      <c r="P140" s="377"/>
      <c r="Q140" s="352"/>
    </row>
    <row r="141" spans="1:17" s="321" customFormat="1" ht="45" customHeight="1" x14ac:dyDescent="0.2">
      <c r="A141" s="382" t="s">
        <v>6325</v>
      </c>
      <c r="B141" s="372" t="s">
        <v>5911</v>
      </c>
      <c r="C141" s="372" t="s">
        <v>5912</v>
      </c>
      <c r="D141" s="332">
        <v>651</v>
      </c>
      <c r="E141" s="332" t="s">
        <v>5868</v>
      </c>
      <c r="F141" s="373">
        <v>41705</v>
      </c>
      <c r="G141" s="378" t="s">
        <v>5913</v>
      </c>
      <c r="H141" s="375">
        <v>7069</v>
      </c>
      <c r="I141" s="376" t="s">
        <v>1799</v>
      </c>
      <c r="J141" s="333"/>
      <c r="K141" s="376" t="s">
        <v>1799</v>
      </c>
      <c r="L141" s="333"/>
      <c r="M141" s="377" t="s">
        <v>1799</v>
      </c>
      <c r="N141" s="377"/>
      <c r="O141" s="377"/>
      <c r="P141" s="377"/>
      <c r="Q141" s="352"/>
    </row>
    <row r="142" spans="1:17" s="321" customFormat="1" ht="45" customHeight="1" x14ac:dyDescent="0.2">
      <c r="A142" s="382" t="s">
        <v>6326</v>
      </c>
      <c r="B142" s="372" t="s">
        <v>5914</v>
      </c>
      <c r="C142" s="372" t="s">
        <v>5915</v>
      </c>
      <c r="D142" s="332">
        <v>308.8</v>
      </c>
      <c r="E142" s="332" t="s">
        <v>5734</v>
      </c>
      <c r="F142" s="373">
        <v>41681</v>
      </c>
      <c r="G142" s="378" t="s">
        <v>5916</v>
      </c>
      <c r="H142" s="375">
        <v>6996</v>
      </c>
      <c r="I142" s="376" t="s">
        <v>1799</v>
      </c>
      <c r="J142" s="333"/>
      <c r="K142" s="376" t="s">
        <v>1799</v>
      </c>
      <c r="L142" s="333"/>
      <c r="M142" s="377"/>
      <c r="N142" s="377" t="s">
        <v>1799</v>
      </c>
      <c r="O142" s="377"/>
      <c r="P142" s="377"/>
      <c r="Q142" s="352"/>
    </row>
    <row r="143" spans="1:17" s="321" customFormat="1" ht="45" customHeight="1" x14ac:dyDescent="0.2">
      <c r="A143" s="382" t="s">
        <v>6327</v>
      </c>
      <c r="B143" s="379" t="s">
        <v>5818</v>
      </c>
      <c r="C143" s="372" t="s">
        <v>5917</v>
      </c>
      <c r="D143" s="332">
        <v>1068</v>
      </c>
      <c r="E143" s="332" t="s">
        <v>5734</v>
      </c>
      <c r="F143" s="373">
        <v>41683</v>
      </c>
      <c r="G143" s="378" t="s">
        <v>5918</v>
      </c>
      <c r="H143" s="375">
        <v>7044</v>
      </c>
      <c r="I143" s="376" t="s">
        <v>1799</v>
      </c>
      <c r="J143" s="333"/>
      <c r="K143" s="376" t="s">
        <v>1799</v>
      </c>
      <c r="L143" s="333"/>
      <c r="M143" s="377"/>
      <c r="N143" s="377"/>
      <c r="O143" s="377"/>
      <c r="P143" s="377"/>
      <c r="Q143" s="352"/>
    </row>
    <row r="144" spans="1:17" s="321" customFormat="1" ht="45" customHeight="1" x14ac:dyDescent="0.2">
      <c r="A144" s="382" t="s">
        <v>6328</v>
      </c>
      <c r="B144" s="372" t="s">
        <v>5919</v>
      </c>
      <c r="C144" s="372" t="s">
        <v>5920</v>
      </c>
      <c r="D144" s="332">
        <v>1650</v>
      </c>
      <c r="E144" s="332" t="s">
        <v>5868</v>
      </c>
      <c r="F144" s="373">
        <v>41701</v>
      </c>
      <c r="G144" s="378" t="s">
        <v>5921</v>
      </c>
      <c r="H144" s="375">
        <v>7062</v>
      </c>
      <c r="I144" s="376" t="s">
        <v>1799</v>
      </c>
      <c r="J144" s="333"/>
      <c r="K144" s="376" t="s">
        <v>1799</v>
      </c>
      <c r="L144" s="333"/>
      <c r="M144" s="377"/>
      <c r="N144" s="377" t="s">
        <v>1799</v>
      </c>
      <c r="O144" s="377"/>
      <c r="P144" s="377"/>
      <c r="Q144" s="352"/>
    </row>
    <row r="145" spans="1:17" s="321" customFormat="1" ht="35.1" customHeight="1" x14ac:dyDescent="0.2">
      <c r="A145" s="805" t="s">
        <v>6329</v>
      </c>
      <c r="B145" s="372" t="s">
        <v>5922</v>
      </c>
      <c r="C145" s="806" t="s">
        <v>5923</v>
      </c>
      <c r="D145" s="332">
        <v>236.45</v>
      </c>
      <c r="E145" s="332" t="s">
        <v>5868</v>
      </c>
      <c r="F145" s="373">
        <v>41705</v>
      </c>
      <c r="G145" s="378" t="s">
        <v>5924</v>
      </c>
      <c r="H145" s="375">
        <v>7065</v>
      </c>
      <c r="I145" s="376" t="s">
        <v>1799</v>
      </c>
      <c r="J145" s="333"/>
      <c r="K145" s="376" t="s">
        <v>1799</v>
      </c>
      <c r="L145" s="333"/>
      <c r="M145" s="377"/>
      <c r="N145" s="377" t="s">
        <v>1799</v>
      </c>
      <c r="O145" s="377"/>
      <c r="P145" s="377"/>
      <c r="Q145" s="352"/>
    </row>
    <row r="146" spans="1:17" s="321" customFormat="1" ht="35.1" customHeight="1" x14ac:dyDescent="0.2">
      <c r="A146" s="805"/>
      <c r="B146" s="372" t="s">
        <v>5925</v>
      </c>
      <c r="C146" s="806"/>
      <c r="D146" s="332">
        <v>67.8</v>
      </c>
      <c r="E146" s="332" t="s">
        <v>5868</v>
      </c>
      <c r="F146" s="373">
        <v>41705</v>
      </c>
      <c r="G146" s="378" t="s">
        <v>5926</v>
      </c>
      <c r="H146" s="375">
        <v>7066</v>
      </c>
      <c r="I146" s="376" t="s">
        <v>1799</v>
      </c>
      <c r="J146" s="333"/>
      <c r="K146" s="376" t="s">
        <v>1799</v>
      </c>
      <c r="L146" s="333"/>
      <c r="M146" s="377"/>
      <c r="N146" s="377" t="s">
        <v>1799</v>
      </c>
      <c r="O146" s="377"/>
      <c r="P146" s="377"/>
      <c r="Q146" s="352"/>
    </row>
    <row r="147" spans="1:17" s="321" customFormat="1" ht="35.1" customHeight="1" x14ac:dyDescent="0.2">
      <c r="A147" s="805"/>
      <c r="B147" s="372" t="s">
        <v>5927</v>
      </c>
      <c r="C147" s="806"/>
      <c r="D147" s="332">
        <v>3672.55</v>
      </c>
      <c r="E147" s="332" t="s">
        <v>5868</v>
      </c>
      <c r="F147" s="373">
        <v>41705</v>
      </c>
      <c r="G147" s="378" t="s">
        <v>5928</v>
      </c>
      <c r="H147" s="375">
        <v>7067</v>
      </c>
      <c r="I147" s="376" t="s">
        <v>1799</v>
      </c>
      <c r="J147" s="333"/>
      <c r="K147" s="376" t="s">
        <v>1799</v>
      </c>
      <c r="L147" s="333"/>
      <c r="M147" s="377"/>
      <c r="N147" s="377" t="s">
        <v>1799</v>
      </c>
      <c r="O147" s="377"/>
      <c r="P147" s="377"/>
      <c r="Q147" s="352"/>
    </row>
    <row r="148" spans="1:17" s="321" customFormat="1" ht="35.1" customHeight="1" x14ac:dyDescent="0.2">
      <c r="A148" s="805"/>
      <c r="B148" s="372" t="s">
        <v>5929</v>
      </c>
      <c r="C148" s="806"/>
      <c r="D148" s="332">
        <v>1904.05</v>
      </c>
      <c r="E148" s="332" t="s">
        <v>5868</v>
      </c>
      <c r="F148" s="373">
        <v>41705</v>
      </c>
      <c r="G148" s="378" t="s">
        <v>5930</v>
      </c>
      <c r="H148" s="375">
        <v>7068</v>
      </c>
      <c r="I148" s="376" t="s">
        <v>1799</v>
      </c>
      <c r="J148" s="333"/>
      <c r="K148" s="376" t="s">
        <v>1799</v>
      </c>
      <c r="L148" s="333"/>
      <c r="M148" s="377"/>
      <c r="N148" s="377" t="s">
        <v>1799</v>
      </c>
      <c r="O148" s="377"/>
      <c r="P148" s="377"/>
      <c r="Q148" s="352"/>
    </row>
    <row r="149" spans="1:17" s="321" customFormat="1" ht="35.1" customHeight="1" x14ac:dyDescent="0.2">
      <c r="A149" s="805" t="s">
        <v>6330</v>
      </c>
      <c r="B149" s="372" t="s">
        <v>5931</v>
      </c>
      <c r="C149" s="806" t="s">
        <v>5932</v>
      </c>
      <c r="D149" s="332">
        <v>472.5</v>
      </c>
      <c r="E149" s="332" t="s">
        <v>5868</v>
      </c>
      <c r="F149" s="373">
        <v>41701</v>
      </c>
      <c r="G149" s="378" t="s">
        <v>5933</v>
      </c>
      <c r="H149" s="375">
        <v>7061</v>
      </c>
      <c r="I149" s="376" t="s">
        <v>1799</v>
      </c>
      <c r="J149" s="333"/>
      <c r="K149" s="376" t="s">
        <v>1799</v>
      </c>
      <c r="L149" s="333"/>
      <c r="M149" s="377"/>
      <c r="N149" s="377" t="s">
        <v>1799</v>
      </c>
      <c r="O149" s="377"/>
      <c r="P149" s="377"/>
      <c r="Q149" s="352"/>
    </row>
    <row r="150" spans="1:17" s="321" customFormat="1" ht="35.1" customHeight="1" x14ac:dyDescent="0.2">
      <c r="A150" s="805"/>
      <c r="B150" s="372" t="s">
        <v>5927</v>
      </c>
      <c r="C150" s="806"/>
      <c r="D150" s="332">
        <v>289.10000000000002</v>
      </c>
      <c r="E150" s="332" t="s">
        <v>5868</v>
      </c>
      <c r="F150" s="373">
        <v>41701</v>
      </c>
      <c r="G150" s="378" t="s">
        <v>5934</v>
      </c>
      <c r="H150" s="375">
        <v>7060</v>
      </c>
      <c r="I150" s="376" t="s">
        <v>1799</v>
      </c>
      <c r="J150" s="333"/>
      <c r="K150" s="376" t="s">
        <v>1799</v>
      </c>
      <c r="L150" s="333"/>
      <c r="M150" s="377"/>
      <c r="N150" s="377" t="s">
        <v>1799</v>
      </c>
      <c r="O150" s="377"/>
      <c r="P150" s="377"/>
      <c r="Q150" s="352"/>
    </row>
    <row r="151" spans="1:17" s="321" customFormat="1" ht="64.5" customHeight="1" x14ac:dyDescent="0.2">
      <c r="A151" s="382" t="s">
        <v>6331</v>
      </c>
      <c r="B151" s="372" t="s">
        <v>5935</v>
      </c>
      <c r="C151" s="372" t="s">
        <v>5936</v>
      </c>
      <c r="D151" s="332">
        <v>1073.5</v>
      </c>
      <c r="E151" s="332" t="s">
        <v>5734</v>
      </c>
      <c r="F151" s="373">
        <v>41323</v>
      </c>
      <c r="G151" s="378" t="s">
        <v>5937</v>
      </c>
      <c r="H151" s="375">
        <v>7043</v>
      </c>
      <c r="I151" s="376" t="s">
        <v>1799</v>
      </c>
      <c r="J151" s="333"/>
      <c r="K151" s="376" t="s">
        <v>1799</v>
      </c>
      <c r="L151" s="333"/>
      <c r="M151" s="377"/>
      <c r="N151" s="377" t="s">
        <v>1799</v>
      </c>
      <c r="O151" s="377"/>
      <c r="P151" s="377"/>
      <c r="Q151" s="352"/>
    </row>
    <row r="152" spans="1:17" s="321" customFormat="1" ht="35.1" customHeight="1" x14ac:dyDescent="0.2">
      <c r="A152" s="805" t="s">
        <v>6332</v>
      </c>
      <c r="B152" s="372" t="s">
        <v>5716</v>
      </c>
      <c r="C152" s="806" t="s">
        <v>5902</v>
      </c>
      <c r="D152" s="332">
        <v>211.88</v>
      </c>
      <c r="E152" s="332" t="s">
        <v>5734</v>
      </c>
      <c r="F152" s="373">
        <v>41681</v>
      </c>
      <c r="G152" s="813" t="s">
        <v>5938</v>
      </c>
      <c r="H152" s="375">
        <v>6997</v>
      </c>
      <c r="I152" s="376" t="s">
        <v>1799</v>
      </c>
      <c r="J152" s="333"/>
      <c r="K152" s="376" t="s">
        <v>1799</v>
      </c>
      <c r="L152" s="333"/>
      <c r="M152" s="377" t="s">
        <v>1799</v>
      </c>
      <c r="N152" s="377"/>
      <c r="O152" s="377"/>
      <c r="P152" s="377"/>
      <c r="Q152" s="352"/>
    </row>
    <row r="153" spans="1:17" s="321" customFormat="1" ht="35.1" customHeight="1" x14ac:dyDescent="0.2">
      <c r="A153" s="805"/>
      <c r="B153" s="372" t="s">
        <v>5721</v>
      </c>
      <c r="C153" s="806"/>
      <c r="D153" s="332">
        <v>150</v>
      </c>
      <c r="E153" s="332" t="s">
        <v>5734</v>
      </c>
      <c r="F153" s="373">
        <v>41681</v>
      </c>
      <c r="G153" s="813"/>
      <c r="H153" s="375">
        <v>6998</v>
      </c>
      <c r="I153" s="376" t="s">
        <v>1799</v>
      </c>
      <c r="J153" s="333"/>
      <c r="K153" s="376" t="s">
        <v>1799</v>
      </c>
      <c r="L153" s="333"/>
      <c r="M153" s="377" t="s">
        <v>1799</v>
      </c>
      <c r="N153" s="377"/>
      <c r="O153" s="377"/>
      <c r="P153" s="377"/>
      <c r="Q153" s="352"/>
    </row>
    <row r="154" spans="1:17" s="321" customFormat="1" ht="35.1" customHeight="1" x14ac:dyDescent="0.2">
      <c r="A154" s="382" t="s">
        <v>6333</v>
      </c>
      <c r="B154" s="372" t="s">
        <v>5939</v>
      </c>
      <c r="C154" s="372" t="s">
        <v>5940</v>
      </c>
      <c r="D154" s="332">
        <v>4626</v>
      </c>
      <c r="E154" s="332" t="s">
        <v>5734</v>
      </c>
      <c r="F154" s="373">
        <v>41695</v>
      </c>
      <c r="G154" s="378" t="s">
        <v>5941</v>
      </c>
      <c r="H154" s="375">
        <v>7054</v>
      </c>
      <c r="I154" s="376" t="s">
        <v>1799</v>
      </c>
      <c r="J154" s="333"/>
      <c r="K154" s="376" t="s">
        <v>1799</v>
      </c>
      <c r="L154" s="333"/>
      <c r="M154" s="377" t="s">
        <v>1799</v>
      </c>
      <c r="N154" s="377"/>
      <c r="O154" s="377"/>
      <c r="P154" s="377"/>
      <c r="Q154" s="352"/>
    </row>
    <row r="155" spans="1:17" s="321" customFormat="1" ht="35.1" customHeight="1" x14ac:dyDescent="0.2">
      <c r="A155" s="382" t="s">
        <v>6334</v>
      </c>
      <c r="B155" s="372" t="s">
        <v>5942</v>
      </c>
      <c r="C155" s="372" t="s">
        <v>5920</v>
      </c>
      <c r="D155" s="332">
        <v>340</v>
      </c>
      <c r="E155" s="332" t="s">
        <v>5734</v>
      </c>
      <c r="F155" s="373">
        <v>41697</v>
      </c>
      <c r="G155" s="378" t="s">
        <v>5943</v>
      </c>
      <c r="H155" s="375">
        <v>7058</v>
      </c>
      <c r="I155" s="376" t="s">
        <v>1799</v>
      </c>
      <c r="J155" s="333"/>
      <c r="K155" s="376" t="s">
        <v>1799</v>
      </c>
      <c r="L155" s="333"/>
      <c r="M155" s="377" t="s">
        <v>1799</v>
      </c>
      <c r="N155" s="377"/>
      <c r="O155" s="377"/>
      <c r="P155" s="377"/>
      <c r="Q155" s="352"/>
    </row>
    <row r="156" spans="1:17" s="321" customFormat="1" ht="35.1" customHeight="1" x14ac:dyDescent="0.2">
      <c r="A156" s="382" t="s">
        <v>6335</v>
      </c>
      <c r="B156" s="372" t="s">
        <v>5944</v>
      </c>
      <c r="C156" s="372" t="s">
        <v>5945</v>
      </c>
      <c r="D156" s="332">
        <v>4894</v>
      </c>
      <c r="E156" s="332" t="s">
        <v>5868</v>
      </c>
      <c r="F156" s="373">
        <v>41704</v>
      </c>
      <c r="G156" s="378" t="s">
        <v>5946</v>
      </c>
      <c r="H156" s="375">
        <v>7064</v>
      </c>
      <c r="I156" s="376" t="s">
        <v>1799</v>
      </c>
      <c r="J156" s="333"/>
      <c r="K156" s="376" t="s">
        <v>1799</v>
      </c>
      <c r="L156" s="333"/>
      <c r="M156" s="377"/>
      <c r="N156" s="377" t="s">
        <v>1799</v>
      </c>
      <c r="O156" s="377"/>
      <c r="P156" s="377"/>
      <c r="Q156" s="352"/>
    </row>
    <row r="157" spans="1:17" s="321" customFormat="1" ht="35.1" customHeight="1" x14ac:dyDescent="0.2">
      <c r="A157" s="382" t="s">
        <v>6336</v>
      </c>
      <c r="B157" s="372" t="s">
        <v>5947</v>
      </c>
      <c r="C157" s="372" t="s">
        <v>5948</v>
      </c>
      <c r="D157" s="332">
        <v>319.99</v>
      </c>
      <c r="E157" s="332" t="s">
        <v>5734</v>
      </c>
      <c r="F157" s="373">
        <v>41696</v>
      </c>
      <c r="G157" s="378" t="s">
        <v>5949</v>
      </c>
      <c r="H157" s="375" t="s">
        <v>5950</v>
      </c>
      <c r="I157" s="376" t="s">
        <v>1799</v>
      </c>
      <c r="J157" s="333"/>
      <c r="K157" s="376" t="s">
        <v>1799</v>
      </c>
      <c r="L157" s="333"/>
      <c r="M157" s="377"/>
      <c r="N157" s="377"/>
      <c r="O157" s="377" t="s">
        <v>1799</v>
      </c>
      <c r="P157" s="377"/>
      <c r="Q157" s="352"/>
    </row>
    <row r="158" spans="1:17" s="321" customFormat="1" ht="35.1" customHeight="1" x14ac:dyDescent="0.2">
      <c r="A158" s="805" t="s">
        <v>6337</v>
      </c>
      <c r="B158" s="372" t="s">
        <v>5741</v>
      </c>
      <c r="C158" s="806" t="s">
        <v>5723</v>
      </c>
      <c r="D158" s="332">
        <v>1100</v>
      </c>
      <c r="E158" s="332" t="s">
        <v>5868</v>
      </c>
      <c r="F158" s="373">
        <v>41708</v>
      </c>
      <c r="G158" s="378" t="s">
        <v>5951</v>
      </c>
      <c r="H158" s="375">
        <v>7070</v>
      </c>
      <c r="I158" s="376" t="s">
        <v>1799</v>
      </c>
      <c r="J158" s="333"/>
      <c r="K158" s="376" t="s">
        <v>1799</v>
      </c>
      <c r="L158" s="333"/>
      <c r="M158" s="377" t="s">
        <v>1799</v>
      </c>
      <c r="N158" s="377"/>
      <c r="O158" s="377"/>
      <c r="P158" s="377"/>
      <c r="Q158" s="352"/>
    </row>
    <row r="159" spans="1:17" s="321" customFormat="1" ht="35.1" customHeight="1" x14ac:dyDescent="0.2">
      <c r="A159" s="805"/>
      <c r="B159" s="372" t="s">
        <v>5952</v>
      </c>
      <c r="C159" s="806"/>
      <c r="D159" s="332">
        <v>600</v>
      </c>
      <c r="E159" s="332" t="s">
        <v>5868</v>
      </c>
      <c r="F159" s="373">
        <v>41708</v>
      </c>
      <c r="G159" s="378" t="s">
        <v>5951</v>
      </c>
      <c r="H159" s="375">
        <v>7071</v>
      </c>
      <c r="I159" s="376" t="s">
        <v>1799</v>
      </c>
      <c r="J159" s="333"/>
      <c r="K159" s="376" t="s">
        <v>1799</v>
      </c>
      <c r="L159" s="333"/>
      <c r="M159" s="377"/>
      <c r="N159" s="377"/>
      <c r="O159" s="377" t="s">
        <v>1799</v>
      </c>
      <c r="P159" s="377"/>
      <c r="Q159" s="352"/>
    </row>
    <row r="160" spans="1:17" s="321" customFormat="1" ht="35.1" customHeight="1" x14ac:dyDescent="0.2">
      <c r="A160" s="805"/>
      <c r="B160" s="372" t="s">
        <v>5953</v>
      </c>
      <c r="C160" s="806"/>
      <c r="D160" s="332">
        <v>2300</v>
      </c>
      <c r="E160" s="332" t="s">
        <v>5868</v>
      </c>
      <c r="F160" s="373">
        <v>41708</v>
      </c>
      <c r="G160" s="378" t="s">
        <v>5951</v>
      </c>
      <c r="H160" s="375">
        <v>7072</v>
      </c>
      <c r="I160" s="376" t="s">
        <v>1799</v>
      </c>
      <c r="J160" s="333"/>
      <c r="K160" s="376" t="s">
        <v>1799</v>
      </c>
      <c r="L160" s="333"/>
      <c r="M160" s="377"/>
      <c r="N160" s="377"/>
      <c r="O160" s="377" t="s">
        <v>1799</v>
      </c>
      <c r="P160" s="377"/>
      <c r="Q160" s="352"/>
    </row>
    <row r="161" spans="1:17" s="321" customFormat="1" ht="35.1" customHeight="1" x14ac:dyDescent="0.2">
      <c r="A161" s="805" t="s">
        <v>6338</v>
      </c>
      <c r="B161" s="372" t="s">
        <v>5719</v>
      </c>
      <c r="C161" s="806" t="s">
        <v>5954</v>
      </c>
      <c r="D161" s="332">
        <v>775.63</v>
      </c>
      <c r="E161" s="332" t="s">
        <v>5734</v>
      </c>
      <c r="F161" s="811">
        <v>41690</v>
      </c>
      <c r="G161" s="807" t="s">
        <v>5955</v>
      </c>
      <c r="H161" s="375">
        <v>7049</v>
      </c>
      <c r="I161" s="376" t="s">
        <v>1799</v>
      </c>
      <c r="J161" s="333"/>
      <c r="K161" s="376" t="s">
        <v>1799</v>
      </c>
      <c r="L161" s="333"/>
      <c r="M161" s="377" t="s">
        <v>1799</v>
      </c>
      <c r="N161" s="377"/>
      <c r="O161" s="377"/>
      <c r="P161" s="377"/>
      <c r="Q161" s="352"/>
    </row>
    <row r="162" spans="1:17" s="321" customFormat="1" ht="35.1" customHeight="1" x14ac:dyDescent="0.2">
      <c r="A162" s="805"/>
      <c r="B162" s="372" t="s">
        <v>5716</v>
      </c>
      <c r="C162" s="806"/>
      <c r="D162" s="332">
        <v>596.64</v>
      </c>
      <c r="E162" s="332" t="s">
        <v>5734</v>
      </c>
      <c r="F162" s="811"/>
      <c r="G162" s="807"/>
      <c r="H162" s="375">
        <v>7048</v>
      </c>
      <c r="I162" s="376" t="s">
        <v>1799</v>
      </c>
      <c r="J162" s="333"/>
      <c r="K162" s="376" t="s">
        <v>1799</v>
      </c>
      <c r="L162" s="333"/>
      <c r="M162" s="377" t="s">
        <v>1799</v>
      </c>
      <c r="N162" s="377"/>
      <c r="O162" s="377"/>
      <c r="P162" s="377"/>
      <c r="Q162" s="352"/>
    </row>
    <row r="163" spans="1:17" s="321" customFormat="1" ht="35.1" customHeight="1" x14ac:dyDescent="0.2">
      <c r="A163" s="382" t="s">
        <v>6339</v>
      </c>
      <c r="B163" s="372" t="s">
        <v>5716</v>
      </c>
      <c r="C163" s="372" t="s">
        <v>5829</v>
      </c>
      <c r="D163" s="332">
        <v>81.36</v>
      </c>
      <c r="E163" s="332" t="s">
        <v>5734</v>
      </c>
      <c r="F163" s="373">
        <v>41691</v>
      </c>
      <c r="G163" s="378" t="s">
        <v>5956</v>
      </c>
      <c r="H163" s="375">
        <v>7050</v>
      </c>
      <c r="I163" s="376" t="s">
        <v>1799</v>
      </c>
      <c r="J163" s="333"/>
      <c r="K163" s="376" t="s">
        <v>1799</v>
      </c>
      <c r="L163" s="333"/>
      <c r="M163" s="377" t="s">
        <v>1799</v>
      </c>
      <c r="N163" s="377"/>
      <c r="O163" s="377"/>
      <c r="P163" s="377"/>
      <c r="Q163" s="352"/>
    </row>
    <row r="164" spans="1:17" s="321" customFormat="1" ht="35.1" customHeight="1" x14ac:dyDescent="0.2">
      <c r="A164" s="805" t="s">
        <v>6340</v>
      </c>
      <c r="B164" s="372" t="s">
        <v>5719</v>
      </c>
      <c r="C164" s="806" t="s">
        <v>5902</v>
      </c>
      <c r="D164" s="332">
        <v>169.5</v>
      </c>
      <c r="E164" s="332" t="s">
        <v>5734</v>
      </c>
      <c r="F164" s="373">
        <v>41691</v>
      </c>
      <c r="G164" s="807" t="s">
        <v>5956</v>
      </c>
      <c r="H164" s="375">
        <v>7053</v>
      </c>
      <c r="I164" s="376" t="s">
        <v>1799</v>
      </c>
      <c r="J164" s="333"/>
      <c r="K164" s="376" t="s">
        <v>1799</v>
      </c>
      <c r="L164" s="333"/>
      <c r="M164" s="377" t="s">
        <v>1799</v>
      </c>
      <c r="N164" s="377"/>
      <c r="O164" s="377"/>
      <c r="P164" s="377"/>
      <c r="Q164" s="352"/>
    </row>
    <row r="165" spans="1:17" s="321" customFormat="1" ht="35.1" customHeight="1" x14ac:dyDescent="0.2">
      <c r="A165" s="805"/>
      <c r="B165" s="372" t="s">
        <v>5721</v>
      </c>
      <c r="C165" s="806"/>
      <c r="D165" s="332">
        <v>120</v>
      </c>
      <c r="E165" s="332" t="s">
        <v>5734</v>
      </c>
      <c r="F165" s="373">
        <v>41691</v>
      </c>
      <c r="G165" s="807"/>
      <c r="H165" s="375">
        <v>7052</v>
      </c>
      <c r="I165" s="376" t="s">
        <v>1799</v>
      </c>
      <c r="J165" s="333"/>
      <c r="K165" s="376" t="s">
        <v>1799</v>
      </c>
      <c r="L165" s="333"/>
      <c r="M165" s="377" t="s">
        <v>1799</v>
      </c>
      <c r="N165" s="377"/>
      <c r="O165" s="377"/>
      <c r="P165" s="377"/>
      <c r="Q165" s="352"/>
    </row>
    <row r="166" spans="1:17" s="321" customFormat="1" ht="35.1" customHeight="1" x14ac:dyDescent="0.2">
      <c r="A166" s="805" t="s">
        <v>6341</v>
      </c>
      <c r="B166" s="372" t="s">
        <v>5875</v>
      </c>
      <c r="C166" s="806" t="s">
        <v>5957</v>
      </c>
      <c r="D166" s="332">
        <v>925</v>
      </c>
      <c r="E166" s="332" t="s">
        <v>5868</v>
      </c>
      <c r="F166" s="373">
        <v>41709</v>
      </c>
      <c r="G166" s="378" t="s">
        <v>5958</v>
      </c>
      <c r="H166" s="375">
        <v>7081</v>
      </c>
      <c r="I166" s="376" t="s">
        <v>1799</v>
      </c>
      <c r="J166" s="333"/>
      <c r="K166" s="376" t="s">
        <v>1799</v>
      </c>
      <c r="L166" s="333"/>
      <c r="M166" s="377" t="s">
        <v>1799</v>
      </c>
      <c r="N166" s="377"/>
      <c r="O166" s="377"/>
      <c r="P166" s="377"/>
      <c r="Q166" s="352"/>
    </row>
    <row r="167" spans="1:17" s="321" customFormat="1" ht="35.1" customHeight="1" x14ac:dyDescent="0.2">
      <c r="A167" s="805"/>
      <c r="B167" s="372" t="s">
        <v>5850</v>
      </c>
      <c r="C167" s="806"/>
      <c r="D167" s="332">
        <v>1374.8</v>
      </c>
      <c r="E167" s="332" t="s">
        <v>5868</v>
      </c>
      <c r="F167" s="373">
        <v>41709</v>
      </c>
      <c r="G167" s="378" t="s">
        <v>5958</v>
      </c>
      <c r="H167" s="375">
        <v>7079</v>
      </c>
      <c r="I167" s="376" t="s">
        <v>1799</v>
      </c>
      <c r="J167" s="333"/>
      <c r="K167" s="376" t="s">
        <v>1799</v>
      </c>
      <c r="L167" s="333"/>
      <c r="M167" s="377" t="s">
        <v>1799</v>
      </c>
      <c r="N167" s="377"/>
      <c r="O167" s="377"/>
      <c r="P167" s="377"/>
      <c r="Q167" s="352"/>
    </row>
    <row r="168" spans="1:17" s="321" customFormat="1" ht="35.1" customHeight="1" x14ac:dyDescent="0.2">
      <c r="A168" s="805"/>
      <c r="B168" s="372" t="s">
        <v>5874</v>
      </c>
      <c r="C168" s="806"/>
      <c r="D168" s="332">
        <v>1666</v>
      </c>
      <c r="E168" s="332" t="s">
        <v>5868</v>
      </c>
      <c r="F168" s="373">
        <v>41709</v>
      </c>
      <c r="G168" s="378" t="s">
        <v>5958</v>
      </c>
      <c r="H168" s="375">
        <v>7082</v>
      </c>
      <c r="I168" s="376" t="s">
        <v>1799</v>
      </c>
      <c r="J168" s="333"/>
      <c r="K168" s="376" t="s">
        <v>1799</v>
      </c>
      <c r="L168" s="333"/>
      <c r="M168" s="377" t="s">
        <v>1799</v>
      </c>
      <c r="N168" s="377"/>
      <c r="O168" s="377"/>
      <c r="P168" s="377"/>
      <c r="Q168" s="352"/>
    </row>
    <row r="169" spans="1:17" s="321" customFormat="1" ht="35.1" customHeight="1" x14ac:dyDescent="0.2">
      <c r="A169" s="805" t="s">
        <v>6342</v>
      </c>
      <c r="B169" s="372" t="s">
        <v>5707</v>
      </c>
      <c r="C169" s="806" t="s">
        <v>5959</v>
      </c>
      <c r="D169" s="332">
        <v>5118.83</v>
      </c>
      <c r="E169" s="332" t="s">
        <v>5868</v>
      </c>
      <c r="F169" s="811">
        <v>41708</v>
      </c>
      <c r="G169" s="378" t="s">
        <v>5960</v>
      </c>
      <c r="H169" s="375">
        <v>7073</v>
      </c>
      <c r="I169" s="376" t="s">
        <v>1799</v>
      </c>
      <c r="J169" s="333"/>
      <c r="K169" s="376" t="s">
        <v>1799</v>
      </c>
      <c r="L169" s="333"/>
      <c r="M169" s="377" t="s">
        <v>1799</v>
      </c>
      <c r="N169" s="377"/>
      <c r="O169" s="377"/>
      <c r="P169" s="377"/>
      <c r="Q169" s="352"/>
    </row>
    <row r="170" spans="1:17" s="321" customFormat="1" ht="35.1" customHeight="1" x14ac:dyDescent="0.2">
      <c r="A170" s="805"/>
      <c r="B170" s="372" t="s">
        <v>5961</v>
      </c>
      <c r="C170" s="806"/>
      <c r="D170" s="332">
        <v>512</v>
      </c>
      <c r="E170" s="332" t="s">
        <v>5868</v>
      </c>
      <c r="F170" s="811"/>
      <c r="G170" s="378" t="s">
        <v>5962</v>
      </c>
      <c r="H170" s="375">
        <v>7074</v>
      </c>
      <c r="I170" s="376" t="s">
        <v>1799</v>
      </c>
      <c r="J170" s="333"/>
      <c r="K170" s="376" t="s">
        <v>1799</v>
      </c>
      <c r="L170" s="333"/>
      <c r="M170" s="377" t="s">
        <v>1799</v>
      </c>
      <c r="N170" s="377"/>
      <c r="O170" s="377"/>
      <c r="P170" s="377"/>
      <c r="Q170" s="352"/>
    </row>
    <row r="171" spans="1:17" s="321" customFormat="1" ht="35.1" customHeight="1" x14ac:dyDescent="0.2">
      <c r="A171" s="805"/>
      <c r="B171" s="372" t="s">
        <v>5963</v>
      </c>
      <c r="C171" s="806"/>
      <c r="D171" s="332">
        <v>3448.35</v>
      </c>
      <c r="E171" s="332" t="s">
        <v>5868</v>
      </c>
      <c r="F171" s="811"/>
      <c r="G171" s="378" t="s">
        <v>5964</v>
      </c>
      <c r="H171" s="375">
        <v>7076</v>
      </c>
      <c r="I171" s="376" t="s">
        <v>1799</v>
      </c>
      <c r="J171" s="333"/>
      <c r="K171" s="376" t="s">
        <v>1799</v>
      </c>
      <c r="L171" s="333"/>
      <c r="M171" s="377" t="s">
        <v>1799</v>
      </c>
      <c r="N171" s="377"/>
      <c r="O171" s="377"/>
      <c r="P171" s="377"/>
      <c r="Q171" s="352"/>
    </row>
    <row r="172" spans="1:17" s="321" customFormat="1" ht="35.1" customHeight="1" x14ac:dyDescent="0.2">
      <c r="A172" s="805"/>
      <c r="B172" s="372" t="s">
        <v>5965</v>
      </c>
      <c r="C172" s="806"/>
      <c r="D172" s="332">
        <v>2939.1</v>
      </c>
      <c r="E172" s="332" t="s">
        <v>5868</v>
      </c>
      <c r="F172" s="811"/>
      <c r="G172" s="378" t="s">
        <v>5964</v>
      </c>
      <c r="H172" s="375">
        <v>7077</v>
      </c>
      <c r="I172" s="376" t="s">
        <v>1799</v>
      </c>
      <c r="J172" s="333"/>
      <c r="K172" s="376" t="s">
        <v>1799</v>
      </c>
      <c r="L172" s="333"/>
      <c r="M172" s="377" t="s">
        <v>1799</v>
      </c>
      <c r="N172" s="377"/>
      <c r="O172" s="377"/>
      <c r="P172" s="377"/>
      <c r="Q172" s="352"/>
    </row>
    <row r="173" spans="1:17" s="321" customFormat="1" ht="35.1" customHeight="1" x14ac:dyDescent="0.2">
      <c r="A173" s="805" t="s">
        <v>6343</v>
      </c>
      <c r="B173" s="372" t="s">
        <v>5966</v>
      </c>
      <c r="C173" s="806" t="s">
        <v>5959</v>
      </c>
      <c r="D173" s="332">
        <v>2975</v>
      </c>
      <c r="E173" s="332" t="s">
        <v>5868</v>
      </c>
      <c r="F173" s="811">
        <v>41716</v>
      </c>
      <c r="G173" s="378" t="s">
        <v>5967</v>
      </c>
      <c r="H173" s="375">
        <v>7085</v>
      </c>
      <c r="I173" s="376" t="s">
        <v>1799</v>
      </c>
      <c r="J173" s="333"/>
      <c r="K173" s="376" t="s">
        <v>1799</v>
      </c>
      <c r="L173" s="333"/>
      <c r="M173" s="377"/>
      <c r="N173" s="377"/>
      <c r="O173" s="377" t="s">
        <v>1799</v>
      </c>
      <c r="P173" s="377"/>
      <c r="Q173" s="352"/>
    </row>
    <row r="174" spans="1:17" s="321" customFormat="1" ht="35.1" customHeight="1" x14ac:dyDescent="0.2">
      <c r="A174" s="805"/>
      <c r="B174" s="372" t="s">
        <v>5968</v>
      </c>
      <c r="C174" s="806"/>
      <c r="D174" s="332">
        <v>462.5</v>
      </c>
      <c r="E174" s="332" t="s">
        <v>5868</v>
      </c>
      <c r="F174" s="811"/>
      <c r="G174" s="378" t="s">
        <v>5969</v>
      </c>
      <c r="H174" s="375">
        <v>7086</v>
      </c>
      <c r="I174" s="376" t="s">
        <v>1799</v>
      </c>
      <c r="J174" s="333"/>
      <c r="K174" s="376" t="s">
        <v>1799</v>
      </c>
      <c r="L174" s="333"/>
      <c r="M174" s="377" t="s">
        <v>1799</v>
      </c>
      <c r="N174" s="377"/>
      <c r="O174" s="377"/>
      <c r="P174" s="377"/>
      <c r="Q174" s="352"/>
    </row>
    <row r="175" spans="1:17" s="321" customFormat="1" ht="63" customHeight="1" x14ac:dyDescent="0.2">
      <c r="A175" s="382" t="s">
        <v>6344</v>
      </c>
      <c r="B175" s="372" t="s">
        <v>5970</v>
      </c>
      <c r="C175" s="372" t="s">
        <v>5959</v>
      </c>
      <c r="D175" s="332">
        <v>136</v>
      </c>
      <c r="E175" s="332" t="s">
        <v>5868</v>
      </c>
      <c r="F175" s="373">
        <v>41701</v>
      </c>
      <c r="G175" s="378" t="s">
        <v>5971</v>
      </c>
      <c r="H175" s="375">
        <v>7063</v>
      </c>
      <c r="I175" s="376" t="s">
        <v>1799</v>
      </c>
      <c r="J175" s="333"/>
      <c r="K175" s="376" t="s">
        <v>1799</v>
      </c>
      <c r="L175" s="333"/>
      <c r="M175" s="377"/>
      <c r="N175" s="377" t="s">
        <v>1799</v>
      </c>
      <c r="O175" s="377"/>
      <c r="P175" s="377"/>
      <c r="Q175" s="352"/>
    </row>
    <row r="176" spans="1:17" s="321" customFormat="1" ht="49.5" customHeight="1" x14ac:dyDescent="0.2">
      <c r="A176" s="382" t="s">
        <v>6345</v>
      </c>
      <c r="B176" s="810" t="s">
        <v>5729</v>
      </c>
      <c r="C176" s="806" t="s">
        <v>5972</v>
      </c>
      <c r="D176" s="332">
        <v>8524</v>
      </c>
      <c r="E176" s="332" t="s">
        <v>5868</v>
      </c>
      <c r="F176" s="373">
        <v>41729</v>
      </c>
      <c r="G176" s="378" t="s">
        <v>5973</v>
      </c>
      <c r="H176" s="375">
        <v>7104</v>
      </c>
      <c r="I176" s="376" t="s">
        <v>1799</v>
      </c>
      <c r="J176" s="333"/>
      <c r="K176" s="376" t="s">
        <v>1799</v>
      </c>
      <c r="L176" s="333"/>
      <c r="M176" s="377"/>
      <c r="N176" s="377" t="s">
        <v>1799</v>
      </c>
      <c r="O176" s="377"/>
      <c r="P176" s="377"/>
      <c r="Q176" s="352"/>
    </row>
    <row r="177" spans="1:17" s="321" customFormat="1" ht="77.25" customHeight="1" x14ac:dyDescent="0.2">
      <c r="A177" s="383" t="s">
        <v>5974</v>
      </c>
      <c r="B177" s="810"/>
      <c r="C177" s="806"/>
      <c r="D177" s="332">
        <v>4416.04</v>
      </c>
      <c r="E177" s="332" t="s">
        <v>5790</v>
      </c>
      <c r="F177" s="373">
        <v>41896</v>
      </c>
      <c r="G177" s="378" t="s">
        <v>5975</v>
      </c>
      <c r="H177" s="375" t="s">
        <v>5976</v>
      </c>
      <c r="I177" s="376" t="s">
        <v>1799</v>
      </c>
      <c r="J177" s="333"/>
      <c r="K177" s="376" t="s">
        <v>1799</v>
      </c>
      <c r="L177" s="333"/>
      <c r="M177" s="377"/>
      <c r="N177" s="377" t="s">
        <v>1799</v>
      </c>
      <c r="O177" s="377"/>
      <c r="P177" s="377"/>
      <c r="Q177" s="352"/>
    </row>
    <row r="178" spans="1:17" s="321" customFormat="1" ht="42.75" customHeight="1" x14ac:dyDescent="0.2">
      <c r="A178" s="382" t="s">
        <v>6346</v>
      </c>
      <c r="B178" s="372" t="s">
        <v>5977</v>
      </c>
      <c r="C178" s="372" t="s">
        <v>5978</v>
      </c>
      <c r="D178" s="332">
        <v>267.89</v>
      </c>
      <c r="E178" s="332" t="s">
        <v>5868</v>
      </c>
      <c r="F178" s="373">
        <v>41712</v>
      </c>
      <c r="G178" s="378" t="s">
        <v>5979</v>
      </c>
      <c r="H178" s="375">
        <v>7083</v>
      </c>
      <c r="I178" s="376" t="s">
        <v>1799</v>
      </c>
      <c r="J178" s="333"/>
      <c r="K178" s="376" t="s">
        <v>1799</v>
      </c>
      <c r="L178" s="333"/>
      <c r="M178" s="377"/>
      <c r="N178" s="377" t="s">
        <v>1799</v>
      </c>
      <c r="O178" s="377"/>
      <c r="P178" s="377"/>
      <c r="Q178" s="352"/>
    </row>
    <row r="179" spans="1:17" s="321" customFormat="1" ht="32.25" customHeight="1" x14ac:dyDescent="0.2">
      <c r="A179" s="805" t="s">
        <v>6347</v>
      </c>
      <c r="B179" s="372" t="s">
        <v>3630</v>
      </c>
      <c r="C179" s="806" t="s">
        <v>5980</v>
      </c>
      <c r="D179" s="332">
        <v>379.6</v>
      </c>
      <c r="E179" s="332" t="s">
        <v>5868</v>
      </c>
      <c r="F179" s="811">
        <v>41725</v>
      </c>
      <c r="G179" s="813" t="s">
        <v>5981</v>
      </c>
      <c r="H179" s="375">
        <v>7092</v>
      </c>
      <c r="I179" s="376" t="s">
        <v>1799</v>
      </c>
      <c r="J179" s="333"/>
      <c r="K179" s="376" t="s">
        <v>1799</v>
      </c>
      <c r="L179" s="333"/>
      <c r="M179" s="377" t="s">
        <v>1799</v>
      </c>
      <c r="N179" s="377"/>
      <c r="O179" s="377"/>
      <c r="P179" s="377"/>
      <c r="Q179" s="352"/>
    </row>
    <row r="180" spans="1:17" s="321" customFormat="1" ht="32.25" customHeight="1" x14ac:dyDescent="0.2">
      <c r="A180" s="805"/>
      <c r="B180" s="372" t="s">
        <v>5982</v>
      </c>
      <c r="C180" s="806"/>
      <c r="D180" s="332">
        <v>379.6</v>
      </c>
      <c r="E180" s="332" t="s">
        <v>5868</v>
      </c>
      <c r="F180" s="811"/>
      <c r="G180" s="813"/>
      <c r="H180" s="375">
        <v>7093</v>
      </c>
      <c r="I180" s="376" t="s">
        <v>1799</v>
      </c>
      <c r="J180" s="333"/>
      <c r="K180" s="376" t="s">
        <v>1799</v>
      </c>
      <c r="L180" s="333"/>
      <c r="M180" s="377" t="s">
        <v>1799</v>
      </c>
      <c r="N180" s="377"/>
      <c r="O180" s="377"/>
      <c r="P180" s="377"/>
      <c r="Q180" s="352"/>
    </row>
    <row r="181" spans="1:17" s="321" customFormat="1" ht="32.25" customHeight="1" x14ac:dyDescent="0.2">
      <c r="A181" s="805"/>
      <c r="B181" s="372" t="s">
        <v>5983</v>
      </c>
      <c r="C181" s="806"/>
      <c r="D181" s="332">
        <v>204.75</v>
      </c>
      <c r="E181" s="332" t="s">
        <v>5868</v>
      </c>
      <c r="F181" s="811"/>
      <c r="G181" s="813"/>
      <c r="H181" s="375">
        <v>7095</v>
      </c>
      <c r="I181" s="376" t="s">
        <v>1799</v>
      </c>
      <c r="J181" s="333"/>
      <c r="K181" s="376" t="s">
        <v>1799</v>
      </c>
      <c r="L181" s="333"/>
      <c r="M181" s="377" t="s">
        <v>1799</v>
      </c>
      <c r="N181" s="377"/>
      <c r="O181" s="377"/>
      <c r="P181" s="377"/>
      <c r="Q181" s="352"/>
    </row>
    <row r="182" spans="1:17" s="321" customFormat="1" ht="32.25" customHeight="1" x14ac:dyDescent="0.2">
      <c r="A182" s="805"/>
      <c r="B182" s="372" t="s">
        <v>5984</v>
      </c>
      <c r="C182" s="806"/>
      <c r="D182" s="332">
        <v>49.7</v>
      </c>
      <c r="E182" s="332" t="s">
        <v>5868</v>
      </c>
      <c r="F182" s="811"/>
      <c r="G182" s="813"/>
      <c r="H182" s="375">
        <v>7096</v>
      </c>
      <c r="I182" s="376" t="s">
        <v>1799</v>
      </c>
      <c r="J182" s="333"/>
      <c r="K182" s="376" t="s">
        <v>1799</v>
      </c>
      <c r="L182" s="333"/>
      <c r="M182" s="377" t="s">
        <v>1799</v>
      </c>
      <c r="N182" s="377"/>
      <c r="O182" s="377"/>
      <c r="P182" s="377"/>
      <c r="Q182" s="352"/>
    </row>
    <row r="183" spans="1:17" s="321" customFormat="1" ht="32.25" customHeight="1" x14ac:dyDescent="0.2">
      <c r="A183" s="805"/>
      <c r="B183" s="372" t="s">
        <v>5985</v>
      </c>
      <c r="C183" s="806"/>
      <c r="D183" s="332">
        <v>158.19999999999999</v>
      </c>
      <c r="E183" s="332" t="s">
        <v>5868</v>
      </c>
      <c r="F183" s="811"/>
      <c r="G183" s="813"/>
      <c r="H183" s="375">
        <v>7097</v>
      </c>
      <c r="I183" s="376" t="s">
        <v>1799</v>
      </c>
      <c r="J183" s="333"/>
      <c r="K183" s="376" t="s">
        <v>1799</v>
      </c>
      <c r="L183" s="333"/>
      <c r="M183" s="377"/>
      <c r="N183" s="377" t="s">
        <v>1799</v>
      </c>
      <c r="O183" s="377"/>
      <c r="P183" s="377"/>
      <c r="Q183" s="352"/>
    </row>
    <row r="184" spans="1:17" s="321" customFormat="1" ht="32.25" customHeight="1" x14ac:dyDescent="0.2">
      <c r="A184" s="805"/>
      <c r="B184" s="372" t="s">
        <v>5986</v>
      </c>
      <c r="C184" s="806"/>
      <c r="D184" s="332">
        <v>226</v>
      </c>
      <c r="E184" s="332" t="s">
        <v>5868</v>
      </c>
      <c r="F184" s="811"/>
      <c r="G184" s="813"/>
      <c r="H184" s="375">
        <v>7098</v>
      </c>
      <c r="I184" s="376" t="s">
        <v>1799</v>
      </c>
      <c r="J184" s="333"/>
      <c r="K184" s="376" t="s">
        <v>1799</v>
      </c>
      <c r="L184" s="333"/>
      <c r="M184" s="377"/>
      <c r="N184" s="377" t="s">
        <v>1799</v>
      </c>
      <c r="O184" s="377"/>
      <c r="P184" s="377"/>
      <c r="Q184" s="352"/>
    </row>
    <row r="185" spans="1:17" s="321" customFormat="1" ht="32.25" customHeight="1" x14ac:dyDescent="0.2">
      <c r="A185" s="805"/>
      <c r="B185" s="372" t="s">
        <v>5987</v>
      </c>
      <c r="C185" s="806"/>
      <c r="D185" s="332">
        <v>506.2</v>
      </c>
      <c r="E185" s="332" t="s">
        <v>5868</v>
      </c>
      <c r="F185" s="811"/>
      <c r="G185" s="813"/>
      <c r="H185" s="375">
        <v>7099</v>
      </c>
      <c r="I185" s="376" t="s">
        <v>1799</v>
      </c>
      <c r="J185" s="333"/>
      <c r="K185" s="376" t="s">
        <v>1799</v>
      </c>
      <c r="L185" s="333"/>
      <c r="M185" s="377"/>
      <c r="N185" s="377" t="s">
        <v>1799</v>
      </c>
      <c r="O185" s="377"/>
      <c r="P185" s="377"/>
      <c r="Q185" s="352"/>
    </row>
    <row r="186" spans="1:17" s="321" customFormat="1" ht="66.75" customHeight="1" x14ac:dyDescent="0.2">
      <c r="A186" s="382" t="s">
        <v>6348</v>
      </c>
      <c r="B186" s="372" t="s">
        <v>7551</v>
      </c>
      <c r="C186" s="372" t="s">
        <v>5988</v>
      </c>
      <c r="D186" s="332">
        <v>720</v>
      </c>
      <c r="E186" s="332" t="s">
        <v>5868</v>
      </c>
      <c r="F186" s="373">
        <v>41716</v>
      </c>
      <c r="G186" s="378" t="s">
        <v>5989</v>
      </c>
      <c r="H186" s="355">
        <v>7084</v>
      </c>
      <c r="I186" s="376" t="s">
        <v>1799</v>
      </c>
      <c r="J186" s="333"/>
      <c r="K186" s="376" t="s">
        <v>1799</v>
      </c>
      <c r="L186" s="333"/>
      <c r="M186" s="377"/>
      <c r="N186" s="377" t="s">
        <v>1799</v>
      </c>
      <c r="O186" s="377"/>
      <c r="P186" s="377"/>
      <c r="Q186" s="352"/>
    </row>
    <row r="187" spans="1:17" s="321" customFormat="1" ht="45.75" customHeight="1" x14ac:dyDescent="0.2">
      <c r="A187" s="382" t="s">
        <v>6349</v>
      </c>
      <c r="B187" s="372" t="s">
        <v>5835</v>
      </c>
      <c r="C187" s="372" t="s">
        <v>5990</v>
      </c>
      <c r="D187" s="332">
        <v>2160</v>
      </c>
      <c r="E187" s="332" t="s">
        <v>5868</v>
      </c>
      <c r="F187" s="373">
        <v>41723</v>
      </c>
      <c r="G187" s="378" t="s">
        <v>5991</v>
      </c>
      <c r="H187" s="355">
        <v>7087</v>
      </c>
      <c r="I187" s="376" t="s">
        <v>1799</v>
      </c>
      <c r="J187" s="333"/>
      <c r="K187" s="376" t="s">
        <v>1799</v>
      </c>
      <c r="L187" s="333"/>
      <c r="M187" s="377"/>
      <c r="N187" s="377" t="s">
        <v>1799</v>
      </c>
      <c r="O187" s="377"/>
      <c r="P187" s="377"/>
      <c r="Q187" s="352"/>
    </row>
    <row r="188" spans="1:17" s="321" customFormat="1" ht="45.75" customHeight="1" x14ac:dyDescent="0.2">
      <c r="A188" s="805" t="s">
        <v>6350</v>
      </c>
      <c r="B188" s="372" t="s">
        <v>9</v>
      </c>
      <c r="C188" s="806" t="s">
        <v>5959</v>
      </c>
      <c r="D188" s="332">
        <v>1242.8900000000001</v>
      </c>
      <c r="E188" s="332" t="s">
        <v>5992</v>
      </c>
      <c r="F188" s="811">
        <v>41753</v>
      </c>
      <c r="G188" s="378" t="s">
        <v>5993</v>
      </c>
      <c r="H188" s="355" t="s">
        <v>5994</v>
      </c>
      <c r="I188" s="376" t="s">
        <v>1799</v>
      </c>
      <c r="J188" s="333"/>
      <c r="K188" s="376" t="s">
        <v>1799</v>
      </c>
      <c r="L188" s="333"/>
      <c r="M188" s="377" t="s">
        <v>1799</v>
      </c>
      <c r="N188" s="377"/>
      <c r="O188" s="377"/>
      <c r="P188" s="377"/>
      <c r="Q188" s="352"/>
    </row>
    <row r="189" spans="1:17" s="321" customFormat="1" ht="45.75" customHeight="1" x14ac:dyDescent="0.2">
      <c r="A189" s="805"/>
      <c r="B189" s="379" t="s">
        <v>5818</v>
      </c>
      <c r="C189" s="806"/>
      <c r="D189" s="332">
        <v>4283.3999999999996</v>
      </c>
      <c r="E189" s="332" t="s">
        <v>5992</v>
      </c>
      <c r="F189" s="811"/>
      <c r="G189" s="378" t="s">
        <v>5995</v>
      </c>
      <c r="H189" s="355" t="s">
        <v>5996</v>
      </c>
      <c r="I189" s="376" t="s">
        <v>1799</v>
      </c>
      <c r="J189" s="333"/>
      <c r="K189" s="376" t="s">
        <v>1799</v>
      </c>
      <c r="L189" s="333"/>
      <c r="M189" s="377" t="s">
        <v>1799</v>
      </c>
      <c r="N189" s="377"/>
      <c r="O189" s="377"/>
      <c r="P189" s="377"/>
      <c r="Q189" s="352"/>
    </row>
    <row r="190" spans="1:17" s="321" customFormat="1" ht="54" customHeight="1" x14ac:dyDescent="0.2">
      <c r="A190" s="382" t="s">
        <v>6351</v>
      </c>
      <c r="B190" s="372" t="s">
        <v>5931</v>
      </c>
      <c r="C190" s="372" t="s">
        <v>5997</v>
      </c>
      <c r="D190" s="332">
        <v>80</v>
      </c>
      <c r="E190" s="332" t="s">
        <v>5868</v>
      </c>
      <c r="F190" s="373">
        <v>41725</v>
      </c>
      <c r="G190" s="378" t="s">
        <v>5998</v>
      </c>
      <c r="H190" s="355">
        <v>7090</v>
      </c>
      <c r="I190" s="376" t="s">
        <v>1799</v>
      </c>
      <c r="J190" s="333"/>
      <c r="K190" s="376" t="s">
        <v>1799</v>
      </c>
      <c r="L190" s="333"/>
      <c r="M190" s="377"/>
      <c r="N190" s="377" t="s">
        <v>1799</v>
      </c>
      <c r="O190" s="377"/>
      <c r="P190" s="377"/>
      <c r="Q190" s="352"/>
    </row>
    <row r="191" spans="1:17" s="321" customFormat="1" ht="41.25" customHeight="1" x14ac:dyDescent="0.2">
      <c r="A191" s="805" t="s">
        <v>6352</v>
      </c>
      <c r="B191" s="372" t="s">
        <v>5999</v>
      </c>
      <c r="C191" s="806" t="s">
        <v>6000</v>
      </c>
      <c r="D191" s="332">
        <v>325</v>
      </c>
      <c r="E191" s="332" t="s">
        <v>5868</v>
      </c>
      <c r="F191" s="373">
        <v>41726</v>
      </c>
      <c r="G191" s="378" t="s">
        <v>6001</v>
      </c>
      <c r="H191" s="355">
        <v>7101</v>
      </c>
      <c r="I191" s="376" t="s">
        <v>1799</v>
      </c>
      <c r="J191" s="333"/>
      <c r="K191" s="376" t="s">
        <v>1799</v>
      </c>
      <c r="L191" s="333"/>
      <c r="M191" s="377"/>
      <c r="N191" s="377"/>
      <c r="O191" s="377" t="s">
        <v>1799</v>
      </c>
      <c r="P191" s="377"/>
      <c r="Q191" s="352"/>
    </row>
    <row r="192" spans="1:17" s="321" customFormat="1" ht="41.25" customHeight="1" x14ac:dyDescent="0.2">
      <c r="A192" s="805"/>
      <c r="B192" s="372" t="s">
        <v>6002</v>
      </c>
      <c r="C192" s="806"/>
      <c r="D192" s="332">
        <v>810</v>
      </c>
      <c r="E192" s="332" t="s">
        <v>5868</v>
      </c>
      <c r="F192" s="373">
        <v>41726</v>
      </c>
      <c r="G192" s="378" t="s">
        <v>6003</v>
      </c>
      <c r="H192" s="355">
        <v>7102</v>
      </c>
      <c r="I192" s="376" t="s">
        <v>1799</v>
      </c>
      <c r="J192" s="333"/>
      <c r="K192" s="376" t="s">
        <v>1799</v>
      </c>
      <c r="L192" s="333"/>
      <c r="M192" s="377" t="s">
        <v>1799</v>
      </c>
      <c r="N192" s="377"/>
      <c r="O192" s="377"/>
      <c r="P192" s="377"/>
      <c r="Q192" s="352"/>
    </row>
    <row r="193" spans="1:17" s="321" customFormat="1" ht="59.25" customHeight="1" x14ac:dyDescent="0.2">
      <c r="A193" s="382" t="s">
        <v>6353</v>
      </c>
      <c r="B193" s="372" t="s">
        <v>6004</v>
      </c>
      <c r="C193" s="372" t="s">
        <v>5825</v>
      </c>
      <c r="D193" s="332">
        <v>584.77</v>
      </c>
      <c r="E193" s="332" t="s">
        <v>5868</v>
      </c>
      <c r="F193" s="373">
        <v>41726</v>
      </c>
      <c r="G193" s="378" t="s">
        <v>6005</v>
      </c>
      <c r="H193" s="355">
        <v>7091</v>
      </c>
      <c r="I193" s="376" t="s">
        <v>1799</v>
      </c>
      <c r="J193" s="333"/>
      <c r="K193" s="376" t="s">
        <v>1799</v>
      </c>
      <c r="L193" s="333"/>
      <c r="M193" s="377" t="s">
        <v>1799</v>
      </c>
      <c r="N193" s="377"/>
      <c r="O193" s="377"/>
      <c r="P193" s="377"/>
      <c r="Q193" s="352"/>
    </row>
    <row r="194" spans="1:17" s="321" customFormat="1" ht="54" customHeight="1" x14ac:dyDescent="0.2">
      <c r="A194" s="382" t="s">
        <v>6354</v>
      </c>
      <c r="B194" s="372" t="s">
        <v>5914</v>
      </c>
      <c r="C194" s="372" t="s">
        <v>5915</v>
      </c>
      <c r="D194" s="332">
        <v>525</v>
      </c>
      <c r="E194" s="332" t="s">
        <v>5868</v>
      </c>
      <c r="F194" s="373">
        <v>41726</v>
      </c>
      <c r="G194" s="378" t="s">
        <v>6006</v>
      </c>
      <c r="H194" s="355">
        <v>7103</v>
      </c>
      <c r="I194" s="376" t="s">
        <v>1799</v>
      </c>
      <c r="J194" s="333"/>
      <c r="K194" s="376" t="s">
        <v>1799</v>
      </c>
      <c r="L194" s="333"/>
      <c r="M194" s="377"/>
      <c r="N194" s="377" t="s">
        <v>1799</v>
      </c>
      <c r="O194" s="377"/>
      <c r="P194" s="377"/>
      <c r="Q194" s="352"/>
    </row>
    <row r="195" spans="1:17" s="321" customFormat="1" ht="54" customHeight="1" x14ac:dyDescent="0.2">
      <c r="A195" s="382" t="s">
        <v>6355</v>
      </c>
      <c r="B195" s="379" t="s">
        <v>5818</v>
      </c>
      <c r="C195" s="372" t="s">
        <v>5819</v>
      </c>
      <c r="D195" s="332">
        <v>1450</v>
      </c>
      <c r="E195" s="332" t="s">
        <v>5992</v>
      </c>
      <c r="F195" s="373">
        <v>41732</v>
      </c>
      <c r="G195" s="378" t="s">
        <v>6007</v>
      </c>
      <c r="H195" s="355">
        <v>7105</v>
      </c>
      <c r="I195" s="376" t="s">
        <v>1799</v>
      </c>
      <c r="J195" s="333"/>
      <c r="K195" s="376" t="s">
        <v>1799</v>
      </c>
      <c r="L195" s="333"/>
      <c r="M195" s="377" t="s">
        <v>1799</v>
      </c>
      <c r="N195" s="377"/>
      <c r="O195" s="377"/>
      <c r="P195" s="377"/>
      <c r="Q195" s="352"/>
    </row>
    <row r="196" spans="1:17" s="321" customFormat="1" ht="54.75" customHeight="1" x14ac:dyDescent="0.2">
      <c r="A196" s="805" t="s">
        <v>6356</v>
      </c>
      <c r="B196" s="372" t="s">
        <v>5716</v>
      </c>
      <c r="C196" s="806" t="s">
        <v>6008</v>
      </c>
      <c r="D196" s="332">
        <v>379.68</v>
      </c>
      <c r="E196" s="332" t="s">
        <v>5868</v>
      </c>
      <c r="F196" s="811">
        <v>41725</v>
      </c>
      <c r="G196" s="807" t="s">
        <v>6009</v>
      </c>
      <c r="H196" s="355">
        <v>7088</v>
      </c>
      <c r="I196" s="376" t="s">
        <v>1799</v>
      </c>
      <c r="J196" s="333"/>
      <c r="K196" s="376" t="s">
        <v>1799</v>
      </c>
      <c r="L196" s="333"/>
      <c r="M196" s="377" t="s">
        <v>1799</v>
      </c>
      <c r="N196" s="377"/>
      <c r="O196" s="377"/>
      <c r="P196" s="377"/>
      <c r="Q196" s="352"/>
    </row>
    <row r="197" spans="1:17" s="321" customFormat="1" ht="54.75" customHeight="1" x14ac:dyDescent="0.2">
      <c r="A197" s="805"/>
      <c r="B197" s="372" t="s">
        <v>5719</v>
      </c>
      <c r="C197" s="806"/>
      <c r="D197" s="332">
        <v>372.9</v>
      </c>
      <c r="E197" s="332" t="s">
        <v>5868</v>
      </c>
      <c r="F197" s="811"/>
      <c r="G197" s="807"/>
      <c r="H197" s="355">
        <v>7089</v>
      </c>
      <c r="I197" s="376" t="s">
        <v>1799</v>
      </c>
      <c r="J197" s="333"/>
      <c r="K197" s="376" t="s">
        <v>1799</v>
      </c>
      <c r="L197" s="333"/>
      <c r="M197" s="377" t="s">
        <v>1799</v>
      </c>
      <c r="N197" s="377"/>
      <c r="O197" s="377"/>
      <c r="P197" s="377"/>
      <c r="Q197" s="352"/>
    </row>
    <row r="198" spans="1:17" s="321" customFormat="1" ht="35.1" customHeight="1" x14ac:dyDescent="0.2">
      <c r="A198" s="805" t="s">
        <v>6357</v>
      </c>
      <c r="B198" s="372" t="s">
        <v>6010</v>
      </c>
      <c r="C198" s="806" t="s">
        <v>6011</v>
      </c>
      <c r="D198" s="332">
        <v>1346</v>
      </c>
      <c r="E198" s="332" t="s">
        <v>6012</v>
      </c>
      <c r="F198" s="811">
        <v>41781</v>
      </c>
      <c r="G198" s="378" t="s">
        <v>6013</v>
      </c>
      <c r="H198" s="355">
        <v>7125</v>
      </c>
      <c r="I198" s="376" t="s">
        <v>1799</v>
      </c>
      <c r="J198" s="333"/>
      <c r="K198" s="376" t="s">
        <v>1799</v>
      </c>
      <c r="L198" s="333"/>
      <c r="M198" s="377"/>
      <c r="N198" s="377"/>
      <c r="O198" s="377" t="s">
        <v>1799</v>
      </c>
      <c r="P198" s="377"/>
      <c r="Q198" s="352"/>
    </row>
    <row r="199" spans="1:17" s="321" customFormat="1" ht="35.1" customHeight="1" x14ac:dyDescent="0.2">
      <c r="A199" s="805"/>
      <c r="B199" s="372" t="s">
        <v>5929</v>
      </c>
      <c r="C199" s="806"/>
      <c r="D199" s="332">
        <v>4212.6400000000003</v>
      </c>
      <c r="E199" s="332" t="s">
        <v>6012</v>
      </c>
      <c r="F199" s="811"/>
      <c r="G199" s="378" t="s">
        <v>6014</v>
      </c>
      <c r="H199" s="355" t="s">
        <v>6015</v>
      </c>
      <c r="I199" s="376" t="s">
        <v>1799</v>
      </c>
      <c r="J199" s="333"/>
      <c r="K199" s="376" t="s">
        <v>1799</v>
      </c>
      <c r="L199" s="333"/>
      <c r="M199" s="377"/>
      <c r="N199" s="377"/>
      <c r="O199" s="377" t="s">
        <v>1799</v>
      </c>
      <c r="P199" s="377"/>
      <c r="Q199" s="352"/>
    </row>
    <row r="200" spans="1:17" s="321" customFormat="1" ht="35.1" customHeight="1" x14ac:dyDescent="0.2">
      <c r="A200" s="805"/>
      <c r="B200" s="372" t="s">
        <v>6016</v>
      </c>
      <c r="C200" s="806"/>
      <c r="D200" s="332">
        <f>682.73+634.59</f>
        <v>1317.3200000000002</v>
      </c>
      <c r="E200" s="332" t="s">
        <v>6012</v>
      </c>
      <c r="F200" s="811"/>
      <c r="G200" s="378" t="s">
        <v>6017</v>
      </c>
      <c r="H200" s="355" t="s">
        <v>6018</v>
      </c>
      <c r="I200" s="376" t="s">
        <v>1799</v>
      </c>
      <c r="J200" s="333"/>
      <c r="K200" s="376" t="s">
        <v>1799</v>
      </c>
      <c r="L200" s="333"/>
      <c r="M200" s="377"/>
      <c r="N200" s="377"/>
      <c r="O200" s="377" t="s">
        <v>1799</v>
      </c>
      <c r="P200" s="377"/>
      <c r="Q200" s="352"/>
    </row>
    <row r="201" spans="1:17" s="321" customFormat="1" ht="35.1" customHeight="1" x14ac:dyDescent="0.2">
      <c r="A201" s="805"/>
      <c r="B201" s="372" t="s">
        <v>6019</v>
      </c>
      <c r="C201" s="806"/>
      <c r="D201" s="332">
        <v>1070.5999999999999</v>
      </c>
      <c r="E201" s="332" t="s">
        <v>6012</v>
      </c>
      <c r="F201" s="811"/>
      <c r="G201" s="378" t="s">
        <v>6017</v>
      </c>
      <c r="H201" s="355">
        <v>7128</v>
      </c>
      <c r="I201" s="376" t="s">
        <v>1799</v>
      </c>
      <c r="J201" s="333"/>
      <c r="K201" s="376" t="s">
        <v>1799</v>
      </c>
      <c r="L201" s="333"/>
      <c r="M201" s="377"/>
      <c r="N201" s="377"/>
      <c r="O201" s="377" t="s">
        <v>1799</v>
      </c>
      <c r="P201" s="377"/>
      <c r="Q201" s="352"/>
    </row>
    <row r="202" spans="1:17" s="321" customFormat="1" ht="51.75" customHeight="1" x14ac:dyDescent="0.2">
      <c r="A202" s="805" t="s">
        <v>6358</v>
      </c>
      <c r="B202" s="372" t="s">
        <v>6020</v>
      </c>
      <c r="C202" s="806" t="s">
        <v>6021</v>
      </c>
      <c r="D202" s="332">
        <v>4349.8</v>
      </c>
      <c r="E202" s="332" t="s">
        <v>5822</v>
      </c>
      <c r="F202" s="373">
        <v>41810</v>
      </c>
      <c r="G202" s="378" t="s">
        <v>6022</v>
      </c>
      <c r="H202" s="355" t="s">
        <v>6023</v>
      </c>
      <c r="I202" s="376" t="s">
        <v>1799</v>
      </c>
      <c r="J202" s="333"/>
      <c r="K202" s="376" t="s">
        <v>1799</v>
      </c>
      <c r="L202" s="333"/>
      <c r="M202" s="377" t="s">
        <v>1799</v>
      </c>
      <c r="N202" s="377"/>
      <c r="O202" s="377"/>
      <c r="P202" s="377"/>
      <c r="Q202" s="352"/>
    </row>
    <row r="203" spans="1:17" s="321" customFormat="1" ht="51.75" customHeight="1" x14ac:dyDescent="0.2">
      <c r="A203" s="805"/>
      <c r="B203" s="372" t="s">
        <v>6024</v>
      </c>
      <c r="C203" s="806"/>
      <c r="D203" s="332">
        <v>2946</v>
      </c>
      <c r="E203" s="332" t="s">
        <v>5822</v>
      </c>
      <c r="F203" s="373">
        <v>41810</v>
      </c>
      <c r="G203" s="378" t="s">
        <v>6025</v>
      </c>
      <c r="H203" s="355" t="s">
        <v>6026</v>
      </c>
      <c r="I203" s="376" t="s">
        <v>1799</v>
      </c>
      <c r="J203" s="333"/>
      <c r="K203" s="376" t="s">
        <v>1799</v>
      </c>
      <c r="L203" s="333"/>
      <c r="M203" s="377" t="s">
        <v>1799</v>
      </c>
      <c r="N203" s="377"/>
      <c r="O203" s="377"/>
      <c r="P203" s="377"/>
      <c r="Q203" s="352"/>
    </row>
    <row r="204" spans="1:17" s="321" customFormat="1" ht="51.75" customHeight="1" x14ac:dyDescent="0.2">
      <c r="A204" s="805"/>
      <c r="B204" s="372" t="s">
        <v>6027</v>
      </c>
      <c r="C204" s="806"/>
      <c r="D204" s="332">
        <v>5574.2</v>
      </c>
      <c r="E204" s="332" t="s">
        <v>5822</v>
      </c>
      <c r="F204" s="373">
        <v>41810</v>
      </c>
      <c r="G204" s="378" t="s">
        <v>6028</v>
      </c>
      <c r="H204" s="355" t="s">
        <v>6029</v>
      </c>
      <c r="I204" s="376" t="s">
        <v>1799</v>
      </c>
      <c r="J204" s="333"/>
      <c r="K204" s="376" t="s">
        <v>1799</v>
      </c>
      <c r="L204" s="333"/>
      <c r="M204" s="377" t="s">
        <v>1799</v>
      </c>
      <c r="N204" s="377"/>
      <c r="O204" s="377"/>
      <c r="P204" s="377"/>
      <c r="Q204" s="352"/>
    </row>
    <row r="205" spans="1:17" s="321" customFormat="1" ht="45" customHeight="1" x14ac:dyDescent="0.2">
      <c r="A205" s="382" t="s">
        <v>6359</v>
      </c>
      <c r="B205" s="372" t="s">
        <v>5942</v>
      </c>
      <c r="C205" s="372" t="s">
        <v>6030</v>
      </c>
      <c r="D205" s="332">
        <v>480</v>
      </c>
      <c r="E205" s="332" t="s">
        <v>5992</v>
      </c>
      <c r="F205" s="373">
        <v>41737</v>
      </c>
      <c r="G205" s="378" t="s">
        <v>6031</v>
      </c>
      <c r="H205" s="355">
        <v>7108</v>
      </c>
      <c r="I205" s="376" t="s">
        <v>1799</v>
      </c>
      <c r="J205" s="333"/>
      <c r="K205" s="376" t="s">
        <v>1799</v>
      </c>
      <c r="L205" s="333"/>
      <c r="M205" s="377"/>
      <c r="N205" s="377"/>
      <c r="O205" s="377" t="s">
        <v>1799</v>
      </c>
      <c r="P205" s="377"/>
      <c r="Q205" s="352"/>
    </row>
    <row r="206" spans="1:17" s="321" customFormat="1" ht="45" customHeight="1" x14ac:dyDescent="0.2">
      <c r="A206" s="382" t="s">
        <v>6360</v>
      </c>
      <c r="B206" s="372" t="s">
        <v>6032</v>
      </c>
      <c r="C206" s="372" t="s">
        <v>6033</v>
      </c>
      <c r="D206" s="332">
        <v>473.58</v>
      </c>
      <c r="E206" s="332" t="s">
        <v>5992</v>
      </c>
      <c r="F206" s="373">
        <v>41739</v>
      </c>
      <c r="G206" s="378" t="s">
        <v>6034</v>
      </c>
      <c r="H206" s="355">
        <v>7109</v>
      </c>
      <c r="I206" s="377" t="s">
        <v>1799</v>
      </c>
      <c r="J206" s="334"/>
      <c r="K206" s="377" t="s">
        <v>1799</v>
      </c>
      <c r="L206" s="334"/>
      <c r="M206" s="377" t="s">
        <v>1799</v>
      </c>
      <c r="N206" s="377"/>
      <c r="O206" s="377"/>
      <c r="P206" s="377"/>
      <c r="Q206" s="352"/>
    </row>
    <row r="207" spans="1:17" s="321" customFormat="1" ht="45" customHeight="1" x14ac:dyDescent="0.2">
      <c r="A207" s="382" t="s">
        <v>6361</v>
      </c>
      <c r="B207" s="372" t="s">
        <v>5720</v>
      </c>
      <c r="C207" s="372" t="s">
        <v>5902</v>
      </c>
      <c r="D207" s="332">
        <v>104.94</v>
      </c>
      <c r="E207" s="332" t="s">
        <v>5992</v>
      </c>
      <c r="F207" s="373">
        <v>41733</v>
      </c>
      <c r="G207" s="378" t="s">
        <v>6035</v>
      </c>
      <c r="H207" s="355">
        <v>7106</v>
      </c>
      <c r="I207" s="376" t="s">
        <v>1799</v>
      </c>
      <c r="J207" s="333"/>
      <c r="K207" s="376" t="s">
        <v>1799</v>
      </c>
      <c r="L207" s="333"/>
      <c r="M207" s="377" t="s">
        <v>1799</v>
      </c>
      <c r="N207" s="377"/>
      <c r="O207" s="377"/>
      <c r="P207" s="377"/>
      <c r="Q207" s="352"/>
    </row>
    <row r="208" spans="1:17" s="321" customFormat="1" ht="53.25" customHeight="1" x14ac:dyDescent="0.2">
      <c r="A208" s="382" t="s">
        <v>6362</v>
      </c>
      <c r="B208" s="372" t="s">
        <v>5716</v>
      </c>
      <c r="C208" s="372" t="s">
        <v>5902</v>
      </c>
      <c r="D208" s="332">
        <v>169.5</v>
      </c>
      <c r="E208" s="332" t="s">
        <v>5992</v>
      </c>
      <c r="F208" s="373">
        <v>41733</v>
      </c>
      <c r="G208" s="378" t="s">
        <v>6035</v>
      </c>
      <c r="H208" s="355">
        <v>7107</v>
      </c>
      <c r="I208" s="376" t="s">
        <v>1799</v>
      </c>
      <c r="J208" s="333"/>
      <c r="K208" s="376" t="s">
        <v>1799</v>
      </c>
      <c r="L208" s="333"/>
      <c r="M208" s="377" t="s">
        <v>1799</v>
      </c>
      <c r="N208" s="377"/>
      <c r="O208" s="377"/>
      <c r="P208" s="377"/>
      <c r="Q208" s="352"/>
    </row>
    <row r="209" spans="1:17" s="321" customFormat="1" ht="45" customHeight="1" x14ac:dyDescent="0.2">
      <c r="A209" s="382" t="s">
        <v>6363</v>
      </c>
      <c r="B209" s="372" t="s">
        <v>6004</v>
      </c>
      <c r="C209" s="372" t="s">
        <v>6036</v>
      </c>
      <c r="D209" s="332">
        <v>1500</v>
      </c>
      <c r="E209" s="332" t="s">
        <v>6012</v>
      </c>
      <c r="F209" s="373">
        <v>41765</v>
      </c>
      <c r="G209" s="378" t="s">
        <v>6037</v>
      </c>
      <c r="H209" s="355">
        <v>7115</v>
      </c>
      <c r="I209" s="376" t="s">
        <v>1799</v>
      </c>
      <c r="J209" s="333"/>
      <c r="K209" s="376" t="s">
        <v>1799</v>
      </c>
      <c r="L209" s="333"/>
      <c r="M209" s="377" t="s">
        <v>1799</v>
      </c>
      <c r="N209" s="377"/>
      <c r="O209" s="377"/>
      <c r="P209" s="377"/>
      <c r="Q209" s="352"/>
    </row>
    <row r="210" spans="1:17" s="321" customFormat="1" ht="45" customHeight="1" x14ac:dyDescent="0.2">
      <c r="A210" s="382" t="s">
        <v>6364</v>
      </c>
      <c r="B210" s="372" t="s">
        <v>5947</v>
      </c>
      <c r="C210" s="372" t="s">
        <v>6036</v>
      </c>
      <c r="D210" s="332">
        <f>37.71+547.09</f>
        <v>584.80000000000007</v>
      </c>
      <c r="E210" s="332" t="s">
        <v>5992</v>
      </c>
      <c r="F210" s="373">
        <v>41758</v>
      </c>
      <c r="G210" s="378" t="s">
        <v>6038</v>
      </c>
      <c r="H210" s="355" t="s">
        <v>6039</v>
      </c>
      <c r="I210" s="376" t="s">
        <v>1799</v>
      </c>
      <c r="J210" s="333"/>
      <c r="K210" s="376" t="s">
        <v>1799</v>
      </c>
      <c r="L210" s="333"/>
      <c r="M210" s="377"/>
      <c r="N210" s="377"/>
      <c r="O210" s="377" t="s">
        <v>1799</v>
      </c>
      <c r="P210" s="377"/>
      <c r="Q210" s="352"/>
    </row>
    <row r="211" spans="1:17" s="321" customFormat="1" ht="45" customHeight="1" x14ac:dyDescent="0.2">
      <c r="A211" s="382" t="s">
        <v>6365</v>
      </c>
      <c r="B211" s="372" t="s">
        <v>5847</v>
      </c>
      <c r="C211" s="372" t="s">
        <v>6040</v>
      </c>
      <c r="D211" s="332">
        <v>82.8</v>
      </c>
      <c r="E211" s="332" t="s">
        <v>5992</v>
      </c>
      <c r="F211" s="373">
        <v>41751</v>
      </c>
      <c r="G211" s="378" t="s">
        <v>6041</v>
      </c>
      <c r="H211" s="355">
        <v>7110</v>
      </c>
      <c r="I211" s="376" t="s">
        <v>1799</v>
      </c>
      <c r="J211" s="333"/>
      <c r="K211" s="376" t="s">
        <v>1799</v>
      </c>
      <c r="L211" s="333"/>
      <c r="M211" s="377" t="s">
        <v>1799</v>
      </c>
      <c r="N211" s="377"/>
      <c r="O211" s="377"/>
      <c r="P211" s="377"/>
      <c r="Q211" s="352"/>
    </row>
    <row r="212" spans="1:17" s="321" customFormat="1" ht="45" customHeight="1" x14ac:dyDescent="0.2">
      <c r="A212" s="382" t="s">
        <v>6366</v>
      </c>
      <c r="B212" s="372" t="s">
        <v>5909</v>
      </c>
      <c r="C212" s="372" t="s">
        <v>5905</v>
      </c>
      <c r="D212" s="332">
        <v>1139</v>
      </c>
      <c r="E212" s="332" t="s">
        <v>5992</v>
      </c>
      <c r="F212" s="373">
        <v>41753</v>
      </c>
      <c r="G212" s="378" t="s">
        <v>6042</v>
      </c>
      <c r="H212" s="355">
        <v>7112</v>
      </c>
      <c r="I212" s="376" t="s">
        <v>1799</v>
      </c>
      <c r="J212" s="333"/>
      <c r="K212" s="376" t="s">
        <v>1799</v>
      </c>
      <c r="L212" s="333"/>
      <c r="M212" s="377"/>
      <c r="N212" s="377"/>
      <c r="O212" s="377" t="s">
        <v>1799</v>
      </c>
      <c r="P212" s="377"/>
      <c r="Q212" s="352"/>
    </row>
    <row r="213" spans="1:17" s="321" customFormat="1" ht="35.1" customHeight="1" x14ac:dyDescent="0.2">
      <c r="A213" s="382" t="s">
        <v>6367</v>
      </c>
      <c r="B213" s="372" t="s">
        <v>5720</v>
      </c>
      <c r="C213" s="372" t="s">
        <v>5902</v>
      </c>
      <c r="D213" s="332">
        <v>69.959999999999994</v>
      </c>
      <c r="E213" s="332" t="s">
        <v>5992</v>
      </c>
      <c r="F213" s="373">
        <v>41753</v>
      </c>
      <c r="G213" s="378" t="s">
        <v>6043</v>
      </c>
      <c r="H213" s="355">
        <v>7111</v>
      </c>
      <c r="I213" s="376" t="s">
        <v>1799</v>
      </c>
      <c r="J213" s="333"/>
      <c r="K213" s="376" t="s">
        <v>1799</v>
      </c>
      <c r="L213" s="333"/>
      <c r="M213" s="377" t="s">
        <v>1799</v>
      </c>
      <c r="N213" s="377"/>
      <c r="O213" s="377"/>
      <c r="P213" s="377"/>
      <c r="Q213" s="352"/>
    </row>
    <row r="214" spans="1:17" s="321" customFormat="1" ht="35.1" customHeight="1" x14ac:dyDescent="0.2">
      <c r="A214" s="382" t="s">
        <v>6368</v>
      </c>
      <c r="B214" s="372" t="s">
        <v>9</v>
      </c>
      <c r="C214" s="372" t="s">
        <v>6044</v>
      </c>
      <c r="D214" s="332">
        <v>1044.1199999999999</v>
      </c>
      <c r="E214" s="332" t="s">
        <v>6012</v>
      </c>
      <c r="F214" s="373">
        <v>41765</v>
      </c>
      <c r="G214" s="378" t="s">
        <v>6045</v>
      </c>
      <c r="H214" s="355">
        <v>7116</v>
      </c>
      <c r="I214" s="376" t="s">
        <v>1799</v>
      </c>
      <c r="J214" s="333"/>
      <c r="K214" s="376" t="s">
        <v>1799</v>
      </c>
      <c r="L214" s="333"/>
      <c r="M214" s="377" t="s">
        <v>1799</v>
      </c>
      <c r="N214" s="377"/>
      <c r="O214" s="377"/>
      <c r="P214" s="377"/>
      <c r="Q214" s="352"/>
    </row>
    <row r="215" spans="1:17" s="321" customFormat="1" ht="63" customHeight="1" x14ac:dyDescent="0.2">
      <c r="A215" s="382" t="s">
        <v>6369</v>
      </c>
      <c r="B215" s="372" t="s">
        <v>19</v>
      </c>
      <c r="C215" s="372" t="s">
        <v>6046</v>
      </c>
      <c r="D215" s="332">
        <v>800</v>
      </c>
      <c r="E215" s="332" t="s">
        <v>6012</v>
      </c>
      <c r="F215" s="373">
        <v>41766</v>
      </c>
      <c r="G215" s="378" t="s">
        <v>6047</v>
      </c>
      <c r="H215" s="355">
        <v>7119</v>
      </c>
      <c r="I215" s="376" t="s">
        <v>1799</v>
      </c>
      <c r="J215" s="333"/>
      <c r="K215" s="376" t="s">
        <v>1799</v>
      </c>
      <c r="L215" s="333"/>
      <c r="M215" s="377"/>
      <c r="N215" s="377"/>
      <c r="O215" s="377" t="s">
        <v>1799</v>
      </c>
      <c r="P215" s="377"/>
      <c r="Q215" s="352"/>
    </row>
    <row r="216" spans="1:17" s="321" customFormat="1" ht="51.75" customHeight="1" x14ac:dyDescent="0.2">
      <c r="A216" s="382" t="s">
        <v>6370</v>
      </c>
      <c r="B216" s="372" t="s">
        <v>19</v>
      </c>
      <c r="C216" s="372" t="s">
        <v>6046</v>
      </c>
      <c r="D216" s="332">
        <v>400</v>
      </c>
      <c r="E216" s="332" t="s">
        <v>6012</v>
      </c>
      <c r="F216" s="373">
        <v>41765</v>
      </c>
      <c r="G216" s="378" t="s">
        <v>6048</v>
      </c>
      <c r="H216" s="355">
        <v>7117</v>
      </c>
      <c r="I216" s="376" t="s">
        <v>1799</v>
      </c>
      <c r="J216" s="333"/>
      <c r="K216" s="376" t="s">
        <v>1799</v>
      </c>
      <c r="L216" s="333"/>
      <c r="M216" s="377"/>
      <c r="N216" s="377"/>
      <c r="O216" s="377" t="s">
        <v>1799</v>
      </c>
      <c r="P216" s="377"/>
      <c r="Q216" s="352"/>
    </row>
    <row r="217" spans="1:17" s="321" customFormat="1" ht="47.25" customHeight="1" x14ac:dyDescent="0.2">
      <c r="A217" s="382" t="s">
        <v>6371</v>
      </c>
      <c r="B217" s="372" t="s">
        <v>5824</v>
      </c>
      <c r="C217" s="372" t="s">
        <v>6046</v>
      </c>
      <c r="D217" s="332">
        <v>895</v>
      </c>
      <c r="E217" s="332" t="s">
        <v>6012</v>
      </c>
      <c r="F217" s="373">
        <v>41766</v>
      </c>
      <c r="G217" s="378" t="s">
        <v>6049</v>
      </c>
      <c r="H217" s="355">
        <v>7118</v>
      </c>
      <c r="I217" s="376" t="s">
        <v>1799</v>
      </c>
      <c r="J217" s="333"/>
      <c r="K217" s="376" t="s">
        <v>1799</v>
      </c>
      <c r="L217" s="333"/>
      <c r="M217" s="377" t="s">
        <v>1799</v>
      </c>
      <c r="N217" s="377"/>
      <c r="O217" s="377"/>
      <c r="P217" s="377"/>
      <c r="Q217" s="352"/>
    </row>
    <row r="218" spans="1:17" s="321" customFormat="1" ht="48" customHeight="1" x14ac:dyDescent="0.2">
      <c r="A218" s="382" t="s">
        <v>6372</v>
      </c>
      <c r="B218" s="372" t="s">
        <v>6050</v>
      </c>
      <c r="C218" s="372" t="s">
        <v>6051</v>
      </c>
      <c r="D218" s="332">
        <v>11505</v>
      </c>
      <c r="E218" s="332" t="s">
        <v>5777</v>
      </c>
      <c r="F218" s="373">
        <v>41827</v>
      </c>
      <c r="G218" s="378" t="s">
        <v>6052</v>
      </c>
      <c r="H218" s="355" t="s">
        <v>6053</v>
      </c>
      <c r="I218" s="376" t="s">
        <v>1799</v>
      </c>
      <c r="J218" s="333"/>
      <c r="K218" s="376" t="s">
        <v>1799</v>
      </c>
      <c r="L218" s="333"/>
      <c r="M218" s="377" t="s">
        <v>1799</v>
      </c>
      <c r="N218" s="377"/>
      <c r="O218" s="377"/>
      <c r="P218" s="377"/>
      <c r="Q218" s="352"/>
    </row>
    <row r="219" spans="1:17" s="321" customFormat="1" ht="54" customHeight="1" x14ac:dyDescent="0.2">
      <c r="A219" s="382" t="s">
        <v>6373</v>
      </c>
      <c r="B219" s="372" t="s">
        <v>6054</v>
      </c>
      <c r="C219" s="372" t="s">
        <v>6055</v>
      </c>
      <c r="D219" s="332">
        <v>893.25</v>
      </c>
      <c r="E219" s="332" t="s">
        <v>6012</v>
      </c>
      <c r="F219" s="373">
        <v>41775</v>
      </c>
      <c r="G219" s="378" t="s">
        <v>6056</v>
      </c>
      <c r="H219" s="355">
        <v>7121</v>
      </c>
      <c r="I219" s="376" t="s">
        <v>1799</v>
      </c>
      <c r="J219" s="333"/>
      <c r="K219" s="376" t="s">
        <v>1799</v>
      </c>
      <c r="L219" s="333"/>
      <c r="M219" s="377" t="s">
        <v>1799</v>
      </c>
      <c r="N219" s="377"/>
      <c r="O219" s="377"/>
      <c r="P219" s="377"/>
      <c r="Q219" s="352"/>
    </row>
    <row r="220" spans="1:17" s="321" customFormat="1" ht="35.1" customHeight="1" x14ac:dyDescent="0.2">
      <c r="A220" s="382" t="s">
        <v>6374</v>
      </c>
      <c r="B220" s="372" t="s">
        <v>6057</v>
      </c>
      <c r="C220" s="372" t="s">
        <v>6058</v>
      </c>
      <c r="D220" s="332">
        <v>2493.75</v>
      </c>
      <c r="E220" s="332" t="s">
        <v>6012</v>
      </c>
      <c r="F220" s="373">
        <v>41779</v>
      </c>
      <c r="G220" s="378" t="s">
        <v>6059</v>
      </c>
      <c r="H220" s="355">
        <v>7123</v>
      </c>
      <c r="I220" s="376" t="s">
        <v>1799</v>
      </c>
      <c r="J220" s="333"/>
      <c r="K220" s="376" t="s">
        <v>1799</v>
      </c>
      <c r="L220" s="333"/>
      <c r="M220" s="377" t="s">
        <v>1799</v>
      </c>
      <c r="N220" s="377"/>
      <c r="O220" s="377"/>
      <c r="P220" s="377"/>
      <c r="Q220" s="352"/>
    </row>
    <row r="221" spans="1:17" s="321" customFormat="1" ht="35.1" customHeight="1" x14ac:dyDescent="0.2">
      <c r="A221" s="805" t="s">
        <v>6375</v>
      </c>
      <c r="B221" s="372" t="s">
        <v>6060</v>
      </c>
      <c r="C221" s="806" t="s">
        <v>6061</v>
      </c>
      <c r="D221" s="332">
        <v>2280</v>
      </c>
      <c r="E221" s="332" t="s">
        <v>5822</v>
      </c>
      <c r="F221" s="373">
        <v>41793</v>
      </c>
      <c r="G221" s="378" t="s">
        <v>6062</v>
      </c>
      <c r="H221" s="355" t="s">
        <v>6063</v>
      </c>
      <c r="I221" s="809" t="s">
        <v>1799</v>
      </c>
      <c r="J221" s="809"/>
      <c r="K221" s="809" t="s">
        <v>1799</v>
      </c>
      <c r="L221" s="809"/>
      <c r="M221" s="814" t="s">
        <v>1799</v>
      </c>
      <c r="N221" s="814"/>
      <c r="O221" s="814"/>
      <c r="P221" s="814"/>
      <c r="Q221" s="352"/>
    </row>
    <row r="222" spans="1:17" s="321" customFormat="1" ht="35.1" customHeight="1" x14ac:dyDescent="0.2">
      <c r="A222" s="805"/>
      <c r="B222" s="372" t="s">
        <v>6064</v>
      </c>
      <c r="C222" s="806"/>
      <c r="D222" s="332">
        <v>745.8</v>
      </c>
      <c r="E222" s="332" t="s">
        <v>5822</v>
      </c>
      <c r="F222" s="373">
        <v>41793</v>
      </c>
      <c r="G222" s="378" t="s">
        <v>6062</v>
      </c>
      <c r="H222" s="355">
        <v>7134</v>
      </c>
      <c r="I222" s="809"/>
      <c r="J222" s="809"/>
      <c r="K222" s="809"/>
      <c r="L222" s="809"/>
      <c r="M222" s="814"/>
      <c r="N222" s="814"/>
      <c r="O222" s="814"/>
      <c r="P222" s="814"/>
      <c r="Q222" s="352"/>
    </row>
    <row r="223" spans="1:17" s="321" customFormat="1" ht="57.75" customHeight="1" x14ac:dyDescent="0.2">
      <c r="A223" s="382" t="s">
        <v>6376</v>
      </c>
      <c r="B223" s="372" t="s">
        <v>6065</v>
      </c>
      <c r="C223" s="372" t="s">
        <v>6066</v>
      </c>
      <c r="D223" s="332">
        <v>13645</v>
      </c>
      <c r="E223" s="332" t="s">
        <v>5822</v>
      </c>
      <c r="F223" s="373">
        <v>41815</v>
      </c>
      <c r="G223" s="378" t="s">
        <v>6067</v>
      </c>
      <c r="H223" s="355" t="s">
        <v>6068</v>
      </c>
      <c r="I223" s="421" t="s">
        <v>1799</v>
      </c>
      <c r="J223" s="421"/>
      <c r="K223" s="421" t="s">
        <v>1799</v>
      </c>
      <c r="L223" s="421"/>
      <c r="M223" s="422"/>
      <c r="N223" s="422"/>
      <c r="O223" s="422" t="s">
        <v>1799</v>
      </c>
      <c r="P223" s="440"/>
      <c r="Q223" s="424"/>
    </row>
    <row r="224" spans="1:17" s="321" customFormat="1" ht="38.25" customHeight="1" x14ac:dyDescent="0.2">
      <c r="A224" s="805" t="s">
        <v>6377</v>
      </c>
      <c r="B224" s="372" t="s">
        <v>6069</v>
      </c>
      <c r="C224" s="806" t="s">
        <v>5940</v>
      </c>
      <c r="D224" s="332">
        <v>4200</v>
      </c>
      <c r="E224" s="332" t="s">
        <v>5822</v>
      </c>
      <c r="F224" s="811">
        <v>41802</v>
      </c>
      <c r="G224" s="378" t="s">
        <v>6070</v>
      </c>
      <c r="H224" s="355">
        <v>7138</v>
      </c>
      <c r="I224" s="376" t="s">
        <v>1799</v>
      </c>
      <c r="J224" s="333"/>
      <c r="K224" s="376" t="s">
        <v>1799</v>
      </c>
      <c r="L224" s="333"/>
      <c r="M224" s="377" t="s">
        <v>1799</v>
      </c>
      <c r="N224" s="377"/>
      <c r="O224" s="377"/>
      <c r="P224" s="377"/>
      <c r="Q224" s="352"/>
    </row>
    <row r="225" spans="1:17" s="321" customFormat="1" ht="38.25" customHeight="1" x14ac:dyDescent="0.2">
      <c r="A225" s="805"/>
      <c r="B225" s="372" t="s">
        <v>5942</v>
      </c>
      <c r="C225" s="806"/>
      <c r="D225" s="332">
        <v>3708</v>
      </c>
      <c r="E225" s="332" t="s">
        <v>5822</v>
      </c>
      <c r="F225" s="811"/>
      <c r="G225" s="378" t="s">
        <v>6071</v>
      </c>
      <c r="H225" s="355">
        <v>7137</v>
      </c>
      <c r="I225" s="376" t="s">
        <v>1799</v>
      </c>
      <c r="J225" s="333"/>
      <c r="K225" s="376" t="s">
        <v>1799</v>
      </c>
      <c r="L225" s="333"/>
      <c r="M225" s="377" t="s">
        <v>1799</v>
      </c>
      <c r="N225" s="377"/>
      <c r="O225" s="377"/>
      <c r="P225" s="377"/>
      <c r="Q225" s="352"/>
    </row>
    <row r="226" spans="1:17" s="321" customFormat="1" ht="43.5" customHeight="1" x14ac:dyDescent="0.2">
      <c r="A226" s="382" t="s">
        <v>6378</v>
      </c>
      <c r="B226" s="372" t="s">
        <v>5939</v>
      </c>
      <c r="C226" s="372" t="s">
        <v>6072</v>
      </c>
      <c r="D226" s="332">
        <v>475</v>
      </c>
      <c r="E226" s="332" t="s">
        <v>5822</v>
      </c>
      <c r="F226" s="373">
        <v>41801</v>
      </c>
      <c r="G226" s="378" t="s">
        <v>6073</v>
      </c>
      <c r="H226" s="355">
        <v>7136</v>
      </c>
      <c r="I226" s="376" t="s">
        <v>1799</v>
      </c>
      <c r="J226" s="333"/>
      <c r="K226" s="376" t="s">
        <v>1799</v>
      </c>
      <c r="L226" s="333"/>
      <c r="M226" s="377" t="s">
        <v>1799</v>
      </c>
      <c r="N226" s="377"/>
      <c r="O226" s="377"/>
      <c r="P226" s="377"/>
      <c r="Q226" s="352"/>
    </row>
    <row r="227" spans="1:17" s="321" customFormat="1" ht="43.5" customHeight="1" x14ac:dyDescent="0.2">
      <c r="A227" s="382" t="s">
        <v>6379</v>
      </c>
      <c r="B227" s="372" t="s">
        <v>6074</v>
      </c>
      <c r="C227" s="372" t="s">
        <v>5905</v>
      </c>
      <c r="D227" s="332">
        <v>1500</v>
      </c>
      <c r="E227" s="332" t="s">
        <v>5822</v>
      </c>
      <c r="F227" s="373">
        <v>41809</v>
      </c>
      <c r="G227" s="378" t="s">
        <v>6075</v>
      </c>
      <c r="H227" s="355">
        <v>7140</v>
      </c>
      <c r="I227" s="376" t="s">
        <v>1799</v>
      </c>
      <c r="J227" s="333"/>
      <c r="K227" s="376" t="s">
        <v>1799</v>
      </c>
      <c r="L227" s="333"/>
      <c r="M227" s="377"/>
      <c r="N227" s="377"/>
      <c r="O227" s="377" t="s">
        <v>1799</v>
      </c>
      <c r="P227" s="377"/>
      <c r="Q227" s="352"/>
    </row>
    <row r="228" spans="1:17" s="321" customFormat="1" ht="57.75" customHeight="1" x14ac:dyDescent="0.2">
      <c r="A228" s="382" t="s">
        <v>6380</v>
      </c>
      <c r="B228" s="372" t="s">
        <v>5716</v>
      </c>
      <c r="C228" s="372" t="s">
        <v>5829</v>
      </c>
      <c r="D228" s="332">
        <v>122.04</v>
      </c>
      <c r="E228" s="332" t="s">
        <v>5822</v>
      </c>
      <c r="F228" s="373">
        <v>41803</v>
      </c>
      <c r="G228" s="378" t="s">
        <v>6076</v>
      </c>
      <c r="H228" s="355">
        <v>7139</v>
      </c>
      <c r="I228" s="376" t="s">
        <v>1799</v>
      </c>
      <c r="J228" s="333"/>
      <c r="K228" s="376" t="s">
        <v>1799</v>
      </c>
      <c r="L228" s="333"/>
      <c r="M228" s="377" t="s">
        <v>1799</v>
      </c>
      <c r="N228" s="377"/>
      <c r="O228" s="377"/>
      <c r="P228" s="377"/>
      <c r="Q228" s="352"/>
    </row>
    <row r="229" spans="1:17" s="321" customFormat="1" ht="27" customHeight="1" x14ac:dyDescent="0.2">
      <c r="A229" s="805" t="s">
        <v>6381</v>
      </c>
      <c r="B229" s="372" t="s">
        <v>6077</v>
      </c>
      <c r="C229" s="806" t="s">
        <v>5819</v>
      </c>
      <c r="D229" s="332">
        <v>270</v>
      </c>
      <c r="E229" s="332" t="s">
        <v>5822</v>
      </c>
      <c r="F229" s="811">
        <v>41815</v>
      </c>
      <c r="G229" s="378" t="s">
        <v>6078</v>
      </c>
      <c r="H229" s="355">
        <v>7144</v>
      </c>
      <c r="I229" s="376" t="s">
        <v>1799</v>
      </c>
      <c r="J229" s="333"/>
      <c r="K229" s="376" t="s">
        <v>1799</v>
      </c>
      <c r="L229" s="333"/>
      <c r="M229" s="377" t="s">
        <v>1799</v>
      </c>
      <c r="N229" s="377"/>
      <c r="O229" s="377"/>
      <c r="P229" s="377"/>
      <c r="Q229" s="352"/>
    </row>
    <row r="230" spans="1:17" s="321" customFormat="1" ht="27" customHeight="1" x14ac:dyDescent="0.2">
      <c r="A230" s="805"/>
      <c r="B230" s="379" t="s">
        <v>5818</v>
      </c>
      <c r="C230" s="806"/>
      <c r="D230" s="332">
        <v>338.75</v>
      </c>
      <c r="E230" s="332" t="s">
        <v>5822</v>
      </c>
      <c r="F230" s="811"/>
      <c r="G230" s="378" t="s">
        <v>6079</v>
      </c>
      <c r="H230" s="355">
        <v>7145</v>
      </c>
      <c r="I230" s="376" t="s">
        <v>1799</v>
      </c>
      <c r="J230" s="333"/>
      <c r="K230" s="376" t="s">
        <v>1799</v>
      </c>
      <c r="L230" s="333"/>
      <c r="M230" s="377" t="s">
        <v>1799</v>
      </c>
      <c r="N230" s="377"/>
      <c r="O230" s="377"/>
      <c r="P230" s="377"/>
      <c r="Q230" s="352"/>
    </row>
    <row r="231" spans="1:17" s="321" customFormat="1" ht="27" customHeight="1" x14ac:dyDescent="0.2">
      <c r="A231" s="805"/>
      <c r="B231" s="372" t="s">
        <v>5961</v>
      </c>
      <c r="C231" s="806"/>
      <c r="D231" s="332">
        <v>223.6</v>
      </c>
      <c r="E231" s="332" t="s">
        <v>5822</v>
      </c>
      <c r="F231" s="811"/>
      <c r="G231" s="378" t="s">
        <v>6080</v>
      </c>
      <c r="H231" s="355">
        <v>7143</v>
      </c>
      <c r="I231" s="376" t="s">
        <v>1799</v>
      </c>
      <c r="J231" s="333"/>
      <c r="K231" s="376" t="s">
        <v>1799</v>
      </c>
      <c r="L231" s="333"/>
      <c r="M231" s="377" t="s">
        <v>1799</v>
      </c>
      <c r="N231" s="377"/>
      <c r="O231" s="377"/>
      <c r="P231" s="377"/>
      <c r="Q231" s="352"/>
    </row>
    <row r="232" spans="1:17" s="321" customFormat="1" ht="43.5" customHeight="1" x14ac:dyDescent="0.2">
      <c r="A232" s="382" t="s">
        <v>6382</v>
      </c>
      <c r="B232" s="379" t="s">
        <v>5818</v>
      </c>
      <c r="C232" s="372" t="s">
        <v>5959</v>
      </c>
      <c r="D232" s="332">
        <v>1081</v>
      </c>
      <c r="E232" s="332" t="s">
        <v>5822</v>
      </c>
      <c r="F232" s="373">
        <v>41813</v>
      </c>
      <c r="G232" s="378" t="s">
        <v>6081</v>
      </c>
      <c r="H232" s="355">
        <v>7142</v>
      </c>
      <c r="I232" s="376" t="s">
        <v>1799</v>
      </c>
      <c r="J232" s="333"/>
      <c r="K232" s="376" t="s">
        <v>1799</v>
      </c>
      <c r="L232" s="333"/>
      <c r="M232" s="377" t="s">
        <v>1799</v>
      </c>
      <c r="N232" s="377"/>
      <c r="O232" s="377"/>
      <c r="P232" s="377"/>
      <c r="Q232" s="352"/>
    </row>
    <row r="233" spans="1:17" s="321" customFormat="1" ht="43.5" customHeight="1" x14ac:dyDescent="0.2">
      <c r="A233" s="382" t="s">
        <v>6383</v>
      </c>
      <c r="B233" s="372" t="s">
        <v>6082</v>
      </c>
      <c r="C233" s="372" t="s">
        <v>6036</v>
      </c>
      <c r="D233" s="332">
        <v>415</v>
      </c>
      <c r="E233" s="332" t="s">
        <v>5822</v>
      </c>
      <c r="F233" s="373">
        <v>41817</v>
      </c>
      <c r="G233" s="378" t="s">
        <v>6083</v>
      </c>
      <c r="H233" s="355">
        <v>7146</v>
      </c>
      <c r="I233" s="376" t="s">
        <v>1799</v>
      </c>
      <c r="J233" s="333"/>
      <c r="K233" s="376" t="s">
        <v>1799</v>
      </c>
      <c r="L233" s="333"/>
      <c r="M233" s="377"/>
      <c r="N233" s="377"/>
      <c r="O233" s="377" t="s">
        <v>1799</v>
      </c>
      <c r="P233" s="377"/>
      <c r="Q233" s="352"/>
    </row>
    <row r="234" spans="1:17" s="321" customFormat="1" ht="72.75" customHeight="1" x14ac:dyDescent="0.2">
      <c r="A234" s="382" t="s">
        <v>6384</v>
      </c>
      <c r="B234" s="372" t="s">
        <v>5716</v>
      </c>
      <c r="C234" s="372" t="s">
        <v>5829</v>
      </c>
      <c r="D234" s="332">
        <v>101.7</v>
      </c>
      <c r="E234" s="332" t="s">
        <v>5822</v>
      </c>
      <c r="F234" s="373">
        <v>41810</v>
      </c>
      <c r="G234" s="378" t="s">
        <v>6084</v>
      </c>
      <c r="H234" s="355">
        <v>7141</v>
      </c>
      <c r="I234" s="376" t="s">
        <v>1799</v>
      </c>
      <c r="J234" s="333"/>
      <c r="K234" s="376" t="s">
        <v>1799</v>
      </c>
      <c r="L234" s="333"/>
      <c r="M234" s="377" t="s">
        <v>1799</v>
      </c>
      <c r="N234" s="377"/>
      <c r="O234" s="377"/>
      <c r="P234" s="377"/>
      <c r="Q234" s="352"/>
    </row>
    <row r="235" spans="1:17" s="321" customFormat="1" ht="41.25" customHeight="1" x14ac:dyDescent="0.2">
      <c r="A235" s="382" t="s">
        <v>6385</v>
      </c>
      <c r="B235" s="372" t="s">
        <v>6085</v>
      </c>
      <c r="C235" s="372" t="s">
        <v>6036</v>
      </c>
      <c r="D235" s="332">
        <v>1470</v>
      </c>
      <c r="E235" s="332" t="s">
        <v>5777</v>
      </c>
      <c r="F235" s="373">
        <v>41827</v>
      </c>
      <c r="G235" s="378" t="s">
        <v>6086</v>
      </c>
      <c r="H235" s="355">
        <v>7147</v>
      </c>
      <c r="I235" s="376" t="s">
        <v>1799</v>
      </c>
      <c r="J235" s="333"/>
      <c r="K235" s="376" t="s">
        <v>1799</v>
      </c>
      <c r="L235" s="333"/>
      <c r="M235" s="377" t="s">
        <v>1799</v>
      </c>
      <c r="N235" s="377"/>
      <c r="O235" s="377"/>
      <c r="P235" s="377"/>
      <c r="Q235" s="352"/>
    </row>
    <row r="236" spans="1:17" s="321" customFormat="1" ht="60.75" customHeight="1" x14ac:dyDescent="0.2">
      <c r="A236" s="382" t="s">
        <v>6386</v>
      </c>
      <c r="B236" s="372" t="s">
        <v>6087</v>
      </c>
      <c r="C236" s="372" t="s">
        <v>6088</v>
      </c>
      <c r="D236" s="332">
        <v>1560.26</v>
      </c>
      <c r="E236" s="332" t="s">
        <v>5777</v>
      </c>
      <c r="F236" s="373">
        <v>41829</v>
      </c>
      <c r="G236" s="378" t="s">
        <v>6089</v>
      </c>
      <c r="H236" s="355">
        <v>7148</v>
      </c>
      <c r="I236" s="376" t="s">
        <v>1799</v>
      </c>
      <c r="J236" s="333"/>
      <c r="K236" s="376" t="s">
        <v>1799</v>
      </c>
      <c r="L236" s="333"/>
      <c r="M236" s="377" t="s">
        <v>1799</v>
      </c>
      <c r="N236" s="377"/>
      <c r="O236" s="377"/>
      <c r="P236" s="377"/>
      <c r="Q236" s="352"/>
    </row>
    <row r="237" spans="1:17" s="321" customFormat="1" ht="49.5" customHeight="1" x14ac:dyDescent="0.2">
      <c r="A237" s="382" t="s">
        <v>6387</v>
      </c>
      <c r="B237" s="372" t="s">
        <v>6090</v>
      </c>
      <c r="C237" s="372" t="s">
        <v>6036</v>
      </c>
      <c r="D237" s="332">
        <v>1866.81</v>
      </c>
      <c r="E237" s="332" t="s">
        <v>5777</v>
      </c>
      <c r="F237" s="373">
        <v>41842</v>
      </c>
      <c r="G237" s="378" t="s">
        <v>6091</v>
      </c>
      <c r="H237" s="355" t="s">
        <v>6092</v>
      </c>
      <c r="I237" s="376" t="s">
        <v>1799</v>
      </c>
      <c r="J237" s="333"/>
      <c r="K237" s="376" t="s">
        <v>1799</v>
      </c>
      <c r="L237" s="333"/>
      <c r="M237" s="377"/>
      <c r="N237" s="377"/>
      <c r="O237" s="377" t="s">
        <v>1799</v>
      </c>
      <c r="P237" s="377"/>
      <c r="Q237" s="352"/>
    </row>
    <row r="238" spans="1:17" s="321" customFormat="1" ht="37.5" customHeight="1" x14ac:dyDescent="0.2">
      <c r="A238" s="805" t="s">
        <v>6388</v>
      </c>
      <c r="B238" s="372" t="s">
        <v>6085</v>
      </c>
      <c r="C238" s="806" t="s">
        <v>6036</v>
      </c>
      <c r="D238" s="332">
        <v>3175</v>
      </c>
      <c r="E238" s="332" t="s">
        <v>5777</v>
      </c>
      <c r="F238" s="811">
        <v>41836</v>
      </c>
      <c r="G238" s="378" t="s">
        <v>6093</v>
      </c>
      <c r="H238" s="355" t="s">
        <v>6094</v>
      </c>
      <c r="I238" s="376" t="s">
        <v>1799</v>
      </c>
      <c r="J238" s="333"/>
      <c r="K238" s="376" t="s">
        <v>1799</v>
      </c>
      <c r="L238" s="333"/>
      <c r="M238" s="377"/>
      <c r="N238" s="377"/>
      <c r="O238" s="377" t="s">
        <v>1799</v>
      </c>
      <c r="P238" s="377"/>
      <c r="Q238" s="352"/>
    </row>
    <row r="239" spans="1:17" s="321" customFormat="1" ht="37.5" customHeight="1" x14ac:dyDescent="0.2">
      <c r="A239" s="805"/>
      <c r="B239" s="372" t="s">
        <v>6082</v>
      </c>
      <c r="C239" s="806"/>
      <c r="D239" s="332">
        <v>1425</v>
      </c>
      <c r="E239" s="332" t="s">
        <v>5777</v>
      </c>
      <c r="F239" s="811"/>
      <c r="G239" s="378" t="s">
        <v>6095</v>
      </c>
      <c r="H239" s="355" t="s">
        <v>6096</v>
      </c>
      <c r="I239" s="376" t="s">
        <v>1799</v>
      </c>
      <c r="J239" s="333"/>
      <c r="K239" s="376" t="s">
        <v>1799</v>
      </c>
      <c r="L239" s="333"/>
      <c r="M239" s="377"/>
      <c r="N239" s="377"/>
      <c r="O239" s="377" t="s">
        <v>1799</v>
      </c>
      <c r="P239" s="377"/>
      <c r="Q239" s="352"/>
    </row>
    <row r="240" spans="1:17" s="321" customFormat="1" ht="39.950000000000003" customHeight="1" x14ac:dyDescent="0.2">
      <c r="A240" s="805" t="s">
        <v>6389</v>
      </c>
      <c r="B240" s="372" t="s">
        <v>6087</v>
      </c>
      <c r="C240" s="806" t="s">
        <v>6097</v>
      </c>
      <c r="D240" s="332">
        <v>2449</v>
      </c>
      <c r="E240" s="332" t="s">
        <v>5777</v>
      </c>
      <c r="F240" s="811">
        <v>41849</v>
      </c>
      <c r="G240" s="378" t="s">
        <v>6098</v>
      </c>
      <c r="H240" s="355" t="s">
        <v>6099</v>
      </c>
      <c r="I240" s="376" t="s">
        <v>1799</v>
      </c>
      <c r="J240" s="333"/>
      <c r="K240" s="376" t="s">
        <v>1799</v>
      </c>
      <c r="L240" s="333"/>
      <c r="M240" s="377" t="s">
        <v>1799</v>
      </c>
      <c r="N240" s="377"/>
      <c r="O240" s="377"/>
      <c r="P240" s="377"/>
      <c r="Q240" s="352"/>
    </row>
    <row r="241" spans="1:17" s="321" customFormat="1" ht="39.950000000000003" customHeight="1" x14ac:dyDescent="0.2">
      <c r="A241" s="805"/>
      <c r="B241" s="372" t="s">
        <v>5818</v>
      </c>
      <c r="C241" s="806"/>
      <c r="D241" s="332">
        <v>3210</v>
      </c>
      <c r="E241" s="332" t="s">
        <v>5777</v>
      </c>
      <c r="F241" s="811"/>
      <c r="G241" s="378" t="s">
        <v>6100</v>
      </c>
      <c r="H241" s="355" t="s">
        <v>6101</v>
      </c>
      <c r="I241" s="376" t="s">
        <v>1799</v>
      </c>
      <c r="J241" s="333"/>
      <c r="K241" s="376" t="s">
        <v>1799</v>
      </c>
      <c r="L241" s="333"/>
      <c r="M241" s="377" t="s">
        <v>1799</v>
      </c>
      <c r="N241" s="377"/>
      <c r="O241" s="377"/>
      <c r="P241" s="377"/>
      <c r="Q241" s="352"/>
    </row>
    <row r="242" spans="1:17" s="321" customFormat="1" ht="39.950000000000003" customHeight="1" x14ac:dyDescent="0.2">
      <c r="A242" s="805"/>
      <c r="B242" s="372" t="s">
        <v>6102</v>
      </c>
      <c r="C242" s="806"/>
      <c r="D242" s="332">
        <v>1852.07</v>
      </c>
      <c r="E242" s="332" t="s">
        <v>5777</v>
      </c>
      <c r="F242" s="811"/>
      <c r="G242" s="378" t="s">
        <v>6103</v>
      </c>
      <c r="H242" s="355" t="s">
        <v>6104</v>
      </c>
      <c r="I242" s="376" t="s">
        <v>1799</v>
      </c>
      <c r="J242" s="333"/>
      <c r="K242" s="376" t="s">
        <v>1799</v>
      </c>
      <c r="L242" s="333"/>
      <c r="M242" s="377" t="s">
        <v>1799</v>
      </c>
      <c r="N242" s="377"/>
      <c r="O242" s="377"/>
      <c r="P242" s="377"/>
      <c r="Q242" s="352"/>
    </row>
    <row r="243" spans="1:17" s="321" customFormat="1" ht="48.75" customHeight="1" x14ac:dyDescent="0.2">
      <c r="A243" s="382" t="s">
        <v>6390</v>
      </c>
      <c r="B243" s="372" t="s">
        <v>5824</v>
      </c>
      <c r="C243" s="372" t="s">
        <v>6088</v>
      </c>
      <c r="D243" s="332">
        <v>1915</v>
      </c>
      <c r="E243" s="332" t="s">
        <v>5777</v>
      </c>
      <c r="F243" s="373">
        <v>41842</v>
      </c>
      <c r="G243" s="378" t="s">
        <v>6105</v>
      </c>
      <c r="H243" s="355" t="s">
        <v>6106</v>
      </c>
      <c r="I243" s="376" t="s">
        <v>1799</v>
      </c>
      <c r="J243" s="333"/>
      <c r="K243" s="376" t="s">
        <v>1799</v>
      </c>
      <c r="L243" s="333"/>
      <c r="M243" s="377" t="s">
        <v>1799</v>
      </c>
      <c r="N243" s="377"/>
      <c r="O243" s="377"/>
      <c r="P243" s="377"/>
      <c r="Q243" s="352"/>
    </row>
    <row r="244" spans="1:17" s="321" customFormat="1" ht="39.950000000000003" customHeight="1" x14ac:dyDescent="0.2">
      <c r="A244" s="805" t="s">
        <v>6391</v>
      </c>
      <c r="B244" s="372" t="s">
        <v>6107</v>
      </c>
      <c r="C244" s="806" t="s">
        <v>6108</v>
      </c>
      <c r="D244" s="332">
        <v>1503</v>
      </c>
      <c r="E244" s="332" t="s">
        <v>6109</v>
      </c>
      <c r="F244" s="373">
        <v>41865</v>
      </c>
      <c r="G244" s="378" t="s">
        <v>6110</v>
      </c>
      <c r="H244" s="355" t="s">
        <v>6111</v>
      </c>
      <c r="I244" s="376" t="s">
        <v>1799</v>
      </c>
      <c r="J244" s="333"/>
      <c r="K244" s="376" t="s">
        <v>1799</v>
      </c>
      <c r="L244" s="333"/>
      <c r="M244" s="377" t="s">
        <v>1799</v>
      </c>
      <c r="N244" s="377"/>
      <c r="O244" s="377"/>
      <c r="P244" s="377"/>
      <c r="Q244" s="352"/>
    </row>
    <row r="245" spans="1:17" s="321" customFormat="1" ht="39.950000000000003" customHeight="1" x14ac:dyDescent="0.2">
      <c r="A245" s="805"/>
      <c r="B245" s="372" t="s">
        <v>6112</v>
      </c>
      <c r="C245" s="806"/>
      <c r="D245" s="332">
        <v>150</v>
      </c>
      <c r="E245" s="332" t="s">
        <v>6109</v>
      </c>
      <c r="F245" s="373">
        <v>41865</v>
      </c>
      <c r="G245" s="378" t="s">
        <v>6113</v>
      </c>
      <c r="H245" s="355" t="s">
        <v>6114</v>
      </c>
      <c r="I245" s="376" t="s">
        <v>1799</v>
      </c>
      <c r="J245" s="333"/>
      <c r="K245" s="376" t="s">
        <v>1799</v>
      </c>
      <c r="L245" s="333"/>
      <c r="M245" s="377" t="s">
        <v>1799</v>
      </c>
      <c r="N245" s="377"/>
      <c r="O245" s="377"/>
      <c r="P245" s="377"/>
      <c r="Q245" s="352"/>
    </row>
    <row r="246" spans="1:17" s="321" customFormat="1" ht="66.75" customHeight="1" x14ac:dyDescent="0.2">
      <c r="A246" s="382" t="s">
        <v>6392</v>
      </c>
      <c r="B246" s="372" t="s">
        <v>6082</v>
      </c>
      <c r="C246" s="372" t="s">
        <v>6036</v>
      </c>
      <c r="D246" s="332">
        <v>1225</v>
      </c>
      <c r="E246" s="332" t="s">
        <v>5777</v>
      </c>
      <c r="F246" s="373">
        <v>41849</v>
      </c>
      <c r="G246" s="378" t="s">
        <v>6115</v>
      </c>
      <c r="H246" s="355" t="s">
        <v>6116</v>
      </c>
      <c r="I246" s="376" t="s">
        <v>1799</v>
      </c>
      <c r="J246" s="333"/>
      <c r="K246" s="376" t="s">
        <v>1799</v>
      </c>
      <c r="L246" s="333"/>
      <c r="M246" s="377" t="s">
        <v>1799</v>
      </c>
      <c r="N246" s="377"/>
      <c r="O246" s="377"/>
      <c r="P246" s="377"/>
      <c r="Q246" s="352"/>
    </row>
    <row r="247" spans="1:17" s="321" customFormat="1" ht="78" customHeight="1" x14ac:dyDescent="0.2">
      <c r="A247" s="382" t="s">
        <v>6393</v>
      </c>
      <c r="B247" s="372" t="s">
        <v>6117</v>
      </c>
      <c r="C247" s="372" t="s">
        <v>5723</v>
      </c>
      <c r="D247" s="332">
        <v>600</v>
      </c>
      <c r="E247" s="332" t="s">
        <v>6109</v>
      </c>
      <c r="F247" s="373">
        <v>41878</v>
      </c>
      <c r="G247" s="378" t="s">
        <v>6118</v>
      </c>
      <c r="H247" s="355" t="s">
        <v>6119</v>
      </c>
      <c r="I247" s="376" t="s">
        <v>1799</v>
      </c>
      <c r="J247" s="333"/>
      <c r="K247" s="376" t="s">
        <v>1799</v>
      </c>
      <c r="L247" s="333"/>
      <c r="M247" s="377" t="s">
        <v>1799</v>
      </c>
      <c r="N247" s="377"/>
      <c r="O247" s="377"/>
      <c r="P247" s="377"/>
      <c r="Q247" s="352"/>
    </row>
    <row r="248" spans="1:17" s="321" customFormat="1" ht="55.5" customHeight="1" x14ac:dyDescent="0.2">
      <c r="A248" s="382" t="s">
        <v>6394</v>
      </c>
      <c r="B248" s="372" t="s">
        <v>6120</v>
      </c>
      <c r="C248" s="372" t="s">
        <v>5940</v>
      </c>
      <c r="D248" s="332">
        <v>5250</v>
      </c>
      <c r="E248" s="332" t="s">
        <v>6109</v>
      </c>
      <c r="F248" s="373">
        <v>41878</v>
      </c>
      <c r="G248" s="378" t="s">
        <v>6121</v>
      </c>
      <c r="H248" s="355" t="s">
        <v>6122</v>
      </c>
      <c r="I248" s="376" t="s">
        <v>1799</v>
      </c>
      <c r="J248" s="333"/>
      <c r="K248" s="376" t="s">
        <v>1799</v>
      </c>
      <c r="L248" s="333"/>
      <c r="M248" s="377" t="s">
        <v>1799</v>
      </c>
      <c r="N248" s="377"/>
      <c r="O248" s="377"/>
      <c r="P248" s="377"/>
      <c r="Q248" s="352"/>
    </row>
    <row r="249" spans="1:17" s="321" customFormat="1" ht="60.75" customHeight="1" x14ac:dyDescent="0.2">
      <c r="A249" s="382" t="s">
        <v>6395</v>
      </c>
      <c r="B249" s="372" t="s">
        <v>5729</v>
      </c>
      <c r="C249" s="372" t="s">
        <v>5730</v>
      </c>
      <c r="D249" s="332">
        <v>3186.6</v>
      </c>
      <c r="E249" s="332" t="s">
        <v>6109</v>
      </c>
      <c r="F249" s="373">
        <v>41877</v>
      </c>
      <c r="G249" s="378" t="s">
        <v>6123</v>
      </c>
      <c r="H249" s="355" t="s">
        <v>6124</v>
      </c>
      <c r="I249" s="376" t="s">
        <v>1799</v>
      </c>
      <c r="J249" s="333"/>
      <c r="K249" s="376" t="s">
        <v>1799</v>
      </c>
      <c r="L249" s="333"/>
      <c r="M249" s="377"/>
      <c r="N249" s="377" t="s">
        <v>1799</v>
      </c>
      <c r="O249" s="377"/>
      <c r="P249" s="377"/>
      <c r="Q249" s="352"/>
    </row>
    <row r="250" spans="1:17" s="321" customFormat="1" ht="41.25" customHeight="1" x14ac:dyDescent="0.2">
      <c r="A250" s="382" t="s">
        <v>6396</v>
      </c>
      <c r="B250" s="372" t="s">
        <v>6010</v>
      </c>
      <c r="C250" s="372" t="s">
        <v>6125</v>
      </c>
      <c r="D250" s="332">
        <v>340</v>
      </c>
      <c r="E250" s="332" t="s">
        <v>6109</v>
      </c>
      <c r="F250" s="373">
        <v>41878</v>
      </c>
      <c r="G250" s="378" t="s">
        <v>6126</v>
      </c>
      <c r="H250" s="355" t="s">
        <v>6127</v>
      </c>
      <c r="I250" s="376" t="s">
        <v>1799</v>
      </c>
      <c r="J250" s="333"/>
      <c r="K250" s="376" t="s">
        <v>1799</v>
      </c>
      <c r="L250" s="333"/>
      <c r="M250" s="377"/>
      <c r="N250" s="377"/>
      <c r="O250" s="377" t="s">
        <v>1799</v>
      </c>
      <c r="P250" s="377"/>
      <c r="Q250" s="352"/>
    </row>
    <row r="251" spans="1:17" s="321" customFormat="1" ht="41.25" customHeight="1" x14ac:dyDescent="0.2">
      <c r="A251" s="382" t="s">
        <v>6397</v>
      </c>
      <c r="B251" s="372" t="s">
        <v>6050</v>
      </c>
      <c r="C251" s="372" t="s">
        <v>6051</v>
      </c>
      <c r="D251" s="332">
        <v>1642</v>
      </c>
      <c r="E251" s="332" t="s">
        <v>6109</v>
      </c>
      <c r="F251" s="373">
        <v>41878</v>
      </c>
      <c r="G251" s="378" t="s">
        <v>6128</v>
      </c>
      <c r="H251" s="355" t="s">
        <v>6129</v>
      </c>
      <c r="I251" s="376" t="s">
        <v>1799</v>
      </c>
      <c r="J251" s="333"/>
      <c r="K251" s="376" t="s">
        <v>1799</v>
      </c>
      <c r="L251" s="333"/>
      <c r="M251" s="377" t="s">
        <v>1799</v>
      </c>
      <c r="N251" s="377"/>
      <c r="O251" s="377"/>
      <c r="P251" s="377"/>
      <c r="Q251" s="352"/>
    </row>
    <row r="252" spans="1:17" s="321" customFormat="1" ht="58.5" customHeight="1" x14ac:dyDescent="0.2">
      <c r="A252" s="382" t="s">
        <v>6398</v>
      </c>
      <c r="B252" s="372" t="s">
        <v>5911</v>
      </c>
      <c r="C252" s="372" t="s">
        <v>5912</v>
      </c>
      <c r="D252" s="332">
        <v>744</v>
      </c>
      <c r="E252" s="332" t="s">
        <v>6109</v>
      </c>
      <c r="F252" s="373">
        <v>41878</v>
      </c>
      <c r="G252" s="378" t="s">
        <v>6130</v>
      </c>
      <c r="H252" s="355" t="s">
        <v>6131</v>
      </c>
      <c r="I252" s="376" t="s">
        <v>1799</v>
      </c>
      <c r="J252" s="333"/>
      <c r="K252" s="376" t="s">
        <v>1799</v>
      </c>
      <c r="L252" s="333"/>
      <c r="M252" s="377" t="s">
        <v>1799</v>
      </c>
      <c r="N252" s="377"/>
      <c r="O252" s="377"/>
      <c r="P252" s="377"/>
      <c r="Q252" s="352"/>
    </row>
    <row r="253" spans="1:17" s="321" customFormat="1" ht="41.25" customHeight="1" x14ac:dyDescent="0.2">
      <c r="A253" s="382" t="s">
        <v>6399</v>
      </c>
      <c r="B253" s="372" t="s">
        <v>5824</v>
      </c>
      <c r="C253" s="372" t="s">
        <v>6046</v>
      </c>
      <c r="D253" s="332">
        <v>795</v>
      </c>
      <c r="E253" s="332" t="s">
        <v>5790</v>
      </c>
      <c r="F253" s="373">
        <v>41883</v>
      </c>
      <c r="G253" s="378" t="s">
        <v>6132</v>
      </c>
      <c r="H253" s="355" t="s">
        <v>6133</v>
      </c>
      <c r="I253" s="376" t="s">
        <v>1799</v>
      </c>
      <c r="J253" s="333"/>
      <c r="K253" s="376" t="s">
        <v>1799</v>
      </c>
      <c r="L253" s="333"/>
      <c r="M253" s="377"/>
      <c r="N253" s="377"/>
      <c r="O253" s="377" t="s">
        <v>1799</v>
      </c>
      <c r="P253" s="377"/>
      <c r="Q253" s="352"/>
    </row>
    <row r="254" spans="1:17" s="321" customFormat="1" ht="41.25" customHeight="1" x14ac:dyDescent="0.2">
      <c r="A254" s="382" t="s">
        <v>6400</v>
      </c>
      <c r="B254" s="372" t="s">
        <v>6087</v>
      </c>
      <c r="C254" s="372" t="s">
        <v>6036</v>
      </c>
      <c r="D254" s="332">
        <v>894.56</v>
      </c>
      <c r="E254" s="332" t="s">
        <v>5790</v>
      </c>
      <c r="F254" s="373">
        <v>41885</v>
      </c>
      <c r="G254" s="378" t="s">
        <v>6134</v>
      </c>
      <c r="H254" s="355" t="s">
        <v>6135</v>
      </c>
      <c r="I254" s="376" t="s">
        <v>1799</v>
      </c>
      <c r="J254" s="333"/>
      <c r="K254" s="376" t="s">
        <v>1799</v>
      </c>
      <c r="L254" s="333"/>
      <c r="M254" s="377" t="s">
        <v>1799</v>
      </c>
      <c r="N254" s="377"/>
      <c r="O254" s="377"/>
      <c r="P254" s="377"/>
      <c r="Q254" s="352"/>
    </row>
    <row r="255" spans="1:17" s="321" customFormat="1" ht="39" customHeight="1" x14ac:dyDescent="0.2">
      <c r="A255" s="805" t="s">
        <v>6401</v>
      </c>
      <c r="B255" s="372" t="s">
        <v>6136</v>
      </c>
      <c r="C255" s="806" t="s">
        <v>6137</v>
      </c>
      <c r="D255" s="332">
        <v>5267</v>
      </c>
      <c r="E255" s="332" t="s">
        <v>6138</v>
      </c>
      <c r="F255" s="373">
        <v>41932</v>
      </c>
      <c r="G255" s="378" t="s">
        <v>6139</v>
      </c>
      <c r="H255" s="355" t="s">
        <v>6140</v>
      </c>
      <c r="I255" s="376" t="s">
        <v>1799</v>
      </c>
      <c r="J255" s="333"/>
      <c r="K255" s="376" t="s">
        <v>1799</v>
      </c>
      <c r="L255" s="333"/>
      <c r="M255" s="377"/>
      <c r="N255" s="377"/>
      <c r="O255" s="377" t="s">
        <v>1799</v>
      </c>
      <c r="P255" s="377"/>
      <c r="Q255" s="352"/>
    </row>
    <row r="256" spans="1:17" s="321" customFormat="1" ht="39" customHeight="1" x14ac:dyDescent="0.2">
      <c r="A256" s="805"/>
      <c r="B256" s="372" t="s">
        <v>6141</v>
      </c>
      <c r="C256" s="806"/>
      <c r="D256" s="332">
        <v>13918</v>
      </c>
      <c r="E256" s="332" t="s">
        <v>6138</v>
      </c>
      <c r="F256" s="373">
        <v>41932</v>
      </c>
      <c r="G256" s="378" t="s">
        <v>6139</v>
      </c>
      <c r="H256" s="355" t="s">
        <v>6142</v>
      </c>
      <c r="I256" s="421" t="s">
        <v>1799</v>
      </c>
      <c r="J256" s="333"/>
      <c r="K256" s="421" t="s">
        <v>1799</v>
      </c>
      <c r="L256" s="333"/>
      <c r="M256" s="422"/>
      <c r="N256" s="422"/>
      <c r="O256" s="422" t="s">
        <v>1799</v>
      </c>
      <c r="P256" s="377"/>
      <c r="Q256" s="352"/>
    </row>
    <row r="257" spans="1:17" s="321" customFormat="1" ht="58.5" customHeight="1" x14ac:dyDescent="0.2">
      <c r="A257" s="382" t="s">
        <v>6402</v>
      </c>
      <c r="B257" s="372" t="s">
        <v>6143</v>
      </c>
      <c r="C257" s="372" t="s">
        <v>6144</v>
      </c>
      <c r="D257" s="332">
        <v>858</v>
      </c>
      <c r="E257" s="332" t="s">
        <v>5790</v>
      </c>
      <c r="F257" s="373">
        <v>41899</v>
      </c>
      <c r="G257" s="378" t="s">
        <v>6145</v>
      </c>
      <c r="H257" s="355" t="s">
        <v>6146</v>
      </c>
      <c r="I257" s="376" t="s">
        <v>1799</v>
      </c>
      <c r="J257" s="333"/>
      <c r="K257" s="376" t="s">
        <v>1799</v>
      </c>
      <c r="L257" s="333"/>
      <c r="M257" s="377" t="s">
        <v>1799</v>
      </c>
      <c r="N257" s="377"/>
      <c r="O257" s="377"/>
      <c r="P257" s="377"/>
      <c r="Q257" s="352"/>
    </row>
    <row r="258" spans="1:17" s="321" customFormat="1" ht="46.5" customHeight="1" x14ac:dyDescent="0.2">
      <c r="A258" s="382" t="s">
        <v>6403</v>
      </c>
      <c r="B258" s="372" t="s">
        <v>6141</v>
      </c>
      <c r="C258" s="372" t="s">
        <v>6147</v>
      </c>
      <c r="D258" s="332">
        <f>17*565</f>
        <v>9605</v>
      </c>
      <c r="E258" s="332" t="s">
        <v>6138</v>
      </c>
      <c r="F258" s="373">
        <v>41925</v>
      </c>
      <c r="G258" s="378" t="s">
        <v>6148</v>
      </c>
      <c r="H258" s="355" t="s">
        <v>6149</v>
      </c>
      <c r="I258" s="376" t="s">
        <v>1799</v>
      </c>
      <c r="J258" s="333"/>
      <c r="K258" s="376" t="s">
        <v>1799</v>
      </c>
      <c r="L258" s="333"/>
      <c r="M258" s="377"/>
      <c r="N258" s="377"/>
      <c r="O258" s="377" t="s">
        <v>1799</v>
      </c>
      <c r="P258" s="377"/>
      <c r="Q258" s="352"/>
    </row>
    <row r="259" spans="1:17" s="321" customFormat="1" ht="30.75" customHeight="1" x14ac:dyDescent="0.2">
      <c r="A259" s="805" t="s">
        <v>6404</v>
      </c>
      <c r="B259" s="372" t="s">
        <v>5929</v>
      </c>
      <c r="C259" s="806" t="s">
        <v>5940</v>
      </c>
      <c r="D259" s="332">
        <v>1126.6400000000001</v>
      </c>
      <c r="E259" s="332" t="s">
        <v>5790</v>
      </c>
      <c r="F259" s="373">
        <v>41899</v>
      </c>
      <c r="G259" s="378" t="s">
        <v>6150</v>
      </c>
      <c r="H259" s="355" t="s">
        <v>6151</v>
      </c>
      <c r="I259" s="376" t="s">
        <v>1799</v>
      </c>
      <c r="J259" s="333"/>
      <c r="K259" s="376" t="s">
        <v>1799</v>
      </c>
      <c r="L259" s="333"/>
      <c r="M259" s="377"/>
      <c r="N259" s="377"/>
      <c r="O259" s="377" t="s">
        <v>1799</v>
      </c>
      <c r="P259" s="377"/>
      <c r="Q259" s="352"/>
    </row>
    <row r="260" spans="1:17" s="321" customFormat="1" ht="30.75" customHeight="1" x14ac:dyDescent="0.2">
      <c r="A260" s="805"/>
      <c r="B260" s="372" t="s">
        <v>6120</v>
      </c>
      <c r="C260" s="806"/>
      <c r="D260" s="332">
        <v>358</v>
      </c>
      <c r="E260" s="332" t="s">
        <v>5790</v>
      </c>
      <c r="F260" s="373">
        <v>41899</v>
      </c>
      <c r="G260" s="378" t="s">
        <v>6152</v>
      </c>
      <c r="H260" s="355" t="s">
        <v>6153</v>
      </c>
      <c r="I260" s="376" t="s">
        <v>1799</v>
      </c>
      <c r="J260" s="333"/>
      <c r="K260" s="376" t="s">
        <v>1799</v>
      </c>
      <c r="L260" s="333"/>
      <c r="M260" s="377"/>
      <c r="N260" s="377"/>
      <c r="O260" s="377" t="s">
        <v>1799</v>
      </c>
      <c r="P260" s="377"/>
      <c r="Q260" s="352"/>
    </row>
    <row r="261" spans="1:17" s="321" customFormat="1" ht="50.25" customHeight="1" x14ac:dyDescent="0.2">
      <c r="A261" s="382" t="s">
        <v>6405</v>
      </c>
      <c r="B261" s="372" t="s">
        <v>5818</v>
      </c>
      <c r="C261" s="372" t="s">
        <v>6154</v>
      </c>
      <c r="D261" s="332">
        <v>1412.85</v>
      </c>
      <c r="E261" s="332" t="s">
        <v>5790</v>
      </c>
      <c r="F261" s="373">
        <v>41894</v>
      </c>
      <c r="G261" s="378" t="s">
        <v>6155</v>
      </c>
      <c r="H261" s="355" t="s">
        <v>6156</v>
      </c>
      <c r="I261" s="376" t="s">
        <v>1799</v>
      </c>
      <c r="J261" s="333"/>
      <c r="K261" s="376" t="s">
        <v>1799</v>
      </c>
      <c r="L261" s="333"/>
      <c r="M261" s="377" t="s">
        <v>1799</v>
      </c>
      <c r="N261" s="377"/>
      <c r="O261" s="377"/>
      <c r="P261" s="377"/>
      <c r="Q261" s="352"/>
    </row>
    <row r="262" spans="1:17" s="321" customFormat="1" ht="50.25" customHeight="1" x14ac:dyDescent="0.2">
      <c r="A262" s="382" t="s">
        <v>6406</v>
      </c>
      <c r="B262" s="372" t="s">
        <v>6157</v>
      </c>
      <c r="C262" s="372" t="s">
        <v>6158</v>
      </c>
      <c r="D262" s="332">
        <v>226</v>
      </c>
      <c r="E262" s="332" t="s">
        <v>6138</v>
      </c>
      <c r="F262" s="373">
        <v>41920</v>
      </c>
      <c r="G262" s="378" t="s">
        <v>6159</v>
      </c>
      <c r="H262" s="355" t="s">
        <v>6160</v>
      </c>
      <c r="I262" s="381" t="s">
        <v>5699</v>
      </c>
      <c r="J262" s="381" t="s">
        <v>5699</v>
      </c>
      <c r="K262" s="381" t="s">
        <v>5699</v>
      </c>
      <c r="L262" s="381" t="s">
        <v>5699</v>
      </c>
      <c r="M262" s="381" t="s">
        <v>5699</v>
      </c>
      <c r="N262" s="381" t="s">
        <v>5699</v>
      </c>
      <c r="O262" s="381" t="s">
        <v>5699</v>
      </c>
      <c r="P262" s="381" t="s">
        <v>5699</v>
      </c>
      <c r="Q262" s="380"/>
    </row>
    <row r="263" spans="1:17" s="321" customFormat="1" ht="50.25" customHeight="1" x14ac:dyDescent="0.2">
      <c r="A263" s="382" t="s">
        <v>6407</v>
      </c>
      <c r="B263" s="372" t="s">
        <v>6161</v>
      </c>
      <c r="C263" s="372" t="s">
        <v>6066</v>
      </c>
      <c r="D263" s="332">
        <v>810</v>
      </c>
      <c r="E263" s="332" t="s">
        <v>5790</v>
      </c>
      <c r="F263" s="373">
        <v>41904</v>
      </c>
      <c r="G263" s="378" t="s">
        <v>6162</v>
      </c>
      <c r="H263" s="355" t="s">
        <v>6163</v>
      </c>
      <c r="I263" s="376" t="s">
        <v>1799</v>
      </c>
      <c r="J263" s="333"/>
      <c r="K263" s="376" t="s">
        <v>1799</v>
      </c>
      <c r="L263" s="333"/>
      <c r="M263" s="377"/>
      <c r="N263" s="377"/>
      <c r="O263" s="377" t="s">
        <v>1799</v>
      </c>
      <c r="P263" s="377"/>
      <c r="Q263" s="352"/>
    </row>
    <row r="264" spans="1:17" s="321" customFormat="1" ht="50.25" customHeight="1" x14ac:dyDescent="0.2">
      <c r="A264" s="382" t="s">
        <v>6408</v>
      </c>
      <c r="B264" s="372" t="s">
        <v>6164</v>
      </c>
      <c r="C264" s="372" t="s">
        <v>5819</v>
      </c>
      <c r="D264" s="332">
        <v>1627</v>
      </c>
      <c r="E264" s="332" t="s">
        <v>5790</v>
      </c>
      <c r="F264" s="373">
        <v>41911</v>
      </c>
      <c r="G264" s="378" t="s">
        <v>6165</v>
      </c>
      <c r="H264" s="355" t="s">
        <v>6166</v>
      </c>
      <c r="I264" s="376" t="s">
        <v>1799</v>
      </c>
      <c r="J264" s="333"/>
      <c r="K264" s="376" t="s">
        <v>1799</v>
      </c>
      <c r="L264" s="333"/>
      <c r="M264" s="377"/>
      <c r="N264" s="377"/>
      <c r="O264" s="377" t="s">
        <v>1799</v>
      </c>
      <c r="P264" s="377"/>
      <c r="Q264" s="352"/>
    </row>
    <row r="265" spans="1:17" s="321" customFormat="1" ht="50.25" customHeight="1" x14ac:dyDescent="0.2">
      <c r="A265" s="382" t="s">
        <v>6409</v>
      </c>
      <c r="B265" s="372" t="s">
        <v>6167</v>
      </c>
      <c r="C265" s="372" t="s">
        <v>5836</v>
      </c>
      <c r="D265" s="332">
        <v>2475</v>
      </c>
      <c r="E265" s="332" t="s">
        <v>6138</v>
      </c>
      <c r="F265" s="373">
        <v>41925</v>
      </c>
      <c r="G265" s="378" t="s">
        <v>6168</v>
      </c>
      <c r="H265" s="355" t="s">
        <v>6169</v>
      </c>
      <c r="I265" s="376" t="s">
        <v>1799</v>
      </c>
      <c r="J265" s="333"/>
      <c r="K265" s="376" t="s">
        <v>1799</v>
      </c>
      <c r="L265" s="333"/>
      <c r="M265" s="377"/>
      <c r="N265" s="377"/>
      <c r="O265" s="377" t="s">
        <v>1799</v>
      </c>
      <c r="P265" s="377"/>
      <c r="Q265" s="352"/>
    </row>
    <row r="266" spans="1:17" s="321" customFormat="1" ht="35.25" customHeight="1" x14ac:dyDescent="0.2">
      <c r="A266" s="805" t="s">
        <v>6410</v>
      </c>
      <c r="B266" s="806" t="s">
        <v>6170</v>
      </c>
      <c r="C266" s="806" t="s">
        <v>6171</v>
      </c>
      <c r="D266" s="332">
        <v>6664.01</v>
      </c>
      <c r="E266" s="332" t="s">
        <v>6138</v>
      </c>
      <c r="F266" s="373">
        <v>41934</v>
      </c>
      <c r="G266" s="378" t="s">
        <v>6172</v>
      </c>
      <c r="H266" s="355" t="s">
        <v>6173</v>
      </c>
      <c r="I266" s="809" t="s">
        <v>1799</v>
      </c>
      <c r="J266" s="809"/>
      <c r="K266" s="809" t="s">
        <v>1799</v>
      </c>
      <c r="L266" s="809"/>
      <c r="M266" s="809"/>
      <c r="N266" s="809"/>
      <c r="O266" s="809" t="s">
        <v>1799</v>
      </c>
      <c r="P266" s="814"/>
      <c r="Q266" s="352"/>
    </row>
    <row r="267" spans="1:17" s="321" customFormat="1" ht="35.25" customHeight="1" x14ac:dyDescent="0.2">
      <c r="A267" s="805"/>
      <c r="B267" s="806"/>
      <c r="C267" s="806"/>
      <c r="D267" s="332">
        <v>1080</v>
      </c>
      <c r="E267" s="332" t="s">
        <v>6174</v>
      </c>
      <c r="F267" s="373">
        <v>41962</v>
      </c>
      <c r="G267" s="353" t="s">
        <v>6175</v>
      </c>
      <c r="H267" s="355" t="s">
        <v>6176</v>
      </c>
      <c r="I267" s="809"/>
      <c r="J267" s="809"/>
      <c r="K267" s="809"/>
      <c r="L267" s="809"/>
      <c r="M267" s="809"/>
      <c r="N267" s="809"/>
      <c r="O267" s="809"/>
      <c r="P267" s="814"/>
      <c r="Q267" s="352"/>
    </row>
    <row r="268" spans="1:17" s="321" customFormat="1" ht="48" customHeight="1" x14ac:dyDescent="0.2">
      <c r="A268" s="805" t="s">
        <v>6411</v>
      </c>
      <c r="B268" s="372" t="s">
        <v>5952</v>
      </c>
      <c r="C268" s="806" t="s">
        <v>6177</v>
      </c>
      <c r="D268" s="332">
        <v>500</v>
      </c>
      <c r="E268" s="332" t="s">
        <v>6138</v>
      </c>
      <c r="F268" s="373">
        <v>41934</v>
      </c>
      <c r="G268" s="378" t="s">
        <v>6178</v>
      </c>
      <c r="H268" s="355" t="s">
        <v>6179</v>
      </c>
      <c r="I268" s="376" t="s">
        <v>1799</v>
      </c>
      <c r="J268" s="333"/>
      <c r="K268" s="376" t="s">
        <v>1799</v>
      </c>
      <c r="L268" s="333"/>
      <c r="M268" s="377"/>
      <c r="N268" s="377"/>
      <c r="O268" s="377" t="s">
        <v>1799</v>
      </c>
      <c r="P268" s="377"/>
      <c r="Q268" s="352"/>
    </row>
    <row r="269" spans="1:17" s="321" customFormat="1" ht="59.25" customHeight="1" x14ac:dyDescent="0.2">
      <c r="A269" s="805"/>
      <c r="B269" s="372" t="s">
        <v>6065</v>
      </c>
      <c r="C269" s="806"/>
      <c r="D269" s="332">
        <v>3500</v>
      </c>
      <c r="E269" s="332" t="s">
        <v>6138</v>
      </c>
      <c r="F269" s="373">
        <v>41934</v>
      </c>
      <c r="G269" s="378" t="s">
        <v>6180</v>
      </c>
      <c r="H269" s="355" t="s">
        <v>6181</v>
      </c>
      <c r="I269" s="422" t="s">
        <v>1799</v>
      </c>
      <c r="J269" s="422"/>
      <c r="K269" s="422" t="s">
        <v>1799</v>
      </c>
      <c r="L269" s="334"/>
      <c r="M269" s="422"/>
      <c r="N269" s="422"/>
      <c r="O269" s="422" t="s">
        <v>1799</v>
      </c>
      <c r="P269" s="422"/>
      <c r="Q269" s="449" t="s">
        <v>7527</v>
      </c>
    </row>
    <row r="270" spans="1:17" s="321" customFormat="1" ht="38.25" customHeight="1" x14ac:dyDescent="0.2">
      <c r="A270" s="805" t="s">
        <v>6412</v>
      </c>
      <c r="B270" s="372" t="s">
        <v>5963</v>
      </c>
      <c r="C270" s="806" t="s">
        <v>5959</v>
      </c>
      <c r="D270" s="332">
        <v>391.77</v>
      </c>
      <c r="E270" s="332" t="s">
        <v>6138</v>
      </c>
      <c r="F270" s="811">
        <v>41928</v>
      </c>
      <c r="G270" s="378" t="s">
        <v>6182</v>
      </c>
      <c r="H270" s="355" t="s">
        <v>6183</v>
      </c>
      <c r="I270" s="376" t="s">
        <v>1799</v>
      </c>
      <c r="J270" s="333"/>
      <c r="K270" s="376" t="s">
        <v>1799</v>
      </c>
      <c r="L270" s="333"/>
      <c r="M270" s="377" t="s">
        <v>1799</v>
      </c>
      <c r="N270" s="377"/>
      <c r="O270" s="377"/>
      <c r="P270" s="377"/>
      <c r="Q270" s="352"/>
    </row>
    <row r="271" spans="1:17" s="321" customFormat="1" ht="38.25" customHeight="1" x14ac:dyDescent="0.2">
      <c r="A271" s="805"/>
      <c r="B271" s="372" t="s">
        <v>6184</v>
      </c>
      <c r="C271" s="806"/>
      <c r="D271" s="332">
        <v>957.69</v>
      </c>
      <c r="E271" s="332" t="s">
        <v>6138</v>
      </c>
      <c r="F271" s="811"/>
      <c r="G271" s="378" t="s">
        <v>6185</v>
      </c>
      <c r="H271" s="355" t="s">
        <v>6186</v>
      </c>
      <c r="I271" s="376" t="s">
        <v>1799</v>
      </c>
      <c r="J271" s="333"/>
      <c r="K271" s="376" t="s">
        <v>1799</v>
      </c>
      <c r="L271" s="333"/>
      <c r="M271" s="377"/>
      <c r="N271" s="377"/>
      <c r="O271" s="377" t="s">
        <v>1799</v>
      </c>
      <c r="P271" s="377"/>
      <c r="Q271" s="352"/>
    </row>
    <row r="272" spans="1:17" s="321" customFormat="1" ht="38.25" customHeight="1" x14ac:dyDescent="0.2">
      <c r="A272" s="805" t="s">
        <v>6413</v>
      </c>
      <c r="B272" s="372" t="s">
        <v>6187</v>
      </c>
      <c r="C272" s="806" t="s">
        <v>5855</v>
      </c>
      <c r="D272" s="332">
        <v>138.9</v>
      </c>
      <c r="E272" s="332" t="s">
        <v>6138</v>
      </c>
      <c r="F272" s="811">
        <v>41934</v>
      </c>
      <c r="G272" s="378" t="s">
        <v>6188</v>
      </c>
      <c r="H272" s="355" t="s">
        <v>6189</v>
      </c>
      <c r="I272" s="376" t="s">
        <v>1799</v>
      </c>
      <c r="J272" s="333"/>
      <c r="K272" s="376" t="s">
        <v>1799</v>
      </c>
      <c r="L272" s="333"/>
      <c r="M272" s="377" t="s">
        <v>1799</v>
      </c>
      <c r="N272" s="377"/>
      <c r="O272" s="377"/>
      <c r="P272" s="377"/>
      <c r="Q272" s="352"/>
    </row>
    <row r="273" spans="1:17" s="321" customFormat="1" ht="38.25" customHeight="1" x14ac:dyDescent="0.2">
      <c r="A273" s="805"/>
      <c r="B273" s="372" t="s">
        <v>6190</v>
      </c>
      <c r="C273" s="806"/>
      <c r="D273" s="332">
        <v>28.5</v>
      </c>
      <c r="E273" s="332" t="s">
        <v>6138</v>
      </c>
      <c r="F273" s="811"/>
      <c r="G273" s="378" t="s">
        <v>6191</v>
      </c>
      <c r="H273" s="355" t="s">
        <v>6192</v>
      </c>
      <c r="I273" s="376" t="s">
        <v>1799</v>
      </c>
      <c r="J273" s="333"/>
      <c r="K273" s="376" t="s">
        <v>1799</v>
      </c>
      <c r="L273" s="333"/>
      <c r="M273" s="377" t="s">
        <v>1799</v>
      </c>
      <c r="N273" s="377"/>
      <c r="O273" s="377"/>
      <c r="P273" s="377"/>
      <c r="Q273" s="352"/>
    </row>
    <row r="274" spans="1:17" s="321" customFormat="1" ht="38.25" customHeight="1" x14ac:dyDescent="0.2">
      <c r="A274" s="805"/>
      <c r="B274" s="372" t="s">
        <v>5963</v>
      </c>
      <c r="C274" s="806"/>
      <c r="D274" s="332">
        <v>18.12</v>
      </c>
      <c r="E274" s="332" t="s">
        <v>6138</v>
      </c>
      <c r="F274" s="811"/>
      <c r="G274" s="378" t="s">
        <v>6193</v>
      </c>
      <c r="H274" s="355" t="s">
        <v>6194</v>
      </c>
      <c r="I274" s="376" t="s">
        <v>1799</v>
      </c>
      <c r="J274" s="333"/>
      <c r="K274" s="376" t="s">
        <v>1799</v>
      </c>
      <c r="L274" s="333"/>
      <c r="M274" s="377" t="s">
        <v>1799</v>
      </c>
      <c r="N274" s="377"/>
      <c r="O274" s="377"/>
      <c r="P274" s="377"/>
      <c r="Q274" s="352"/>
    </row>
    <row r="275" spans="1:17" s="321" customFormat="1" ht="38.25" customHeight="1" x14ac:dyDescent="0.2">
      <c r="A275" s="382" t="s">
        <v>6414</v>
      </c>
      <c r="B275" s="372" t="s">
        <v>5871</v>
      </c>
      <c r="C275" s="372" t="s">
        <v>6195</v>
      </c>
      <c r="D275" s="332">
        <v>126</v>
      </c>
      <c r="E275" s="332" t="s">
        <v>6138</v>
      </c>
      <c r="F275" s="373">
        <v>41932</v>
      </c>
      <c r="G275" s="378" t="s">
        <v>6196</v>
      </c>
      <c r="H275" s="355" t="s">
        <v>6197</v>
      </c>
      <c r="I275" s="376" t="s">
        <v>1799</v>
      </c>
      <c r="J275" s="333"/>
      <c r="K275" s="376" t="s">
        <v>1799</v>
      </c>
      <c r="L275" s="333"/>
      <c r="M275" s="377" t="s">
        <v>1799</v>
      </c>
      <c r="N275" s="377"/>
      <c r="O275" s="377"/>
      <c r="P275" s="377"/>
      <c r="Q275" s="352"/>
    </row>
    <row r="276" spans="1:17" s="321" customFormat="1" ht="38.25" customHeight="1" x14ac:dyDescent="0.2">
      <c r="A276" s="805" t="s">
        <v>6415</v>
      </c>
      <c r="B276" s="372" t="s">
        <v>6198</v>
      </c>
      <c r="C276" s="806" t="s">
        <v>5957</v>
      </c>
      <c r="D276" s="332">
        <v>174</v>
      </c>
      <c r="E276" s="332" t="s">
        <v>6138</v>
      </c>
      <c r="F276" s="373">
        <v>41929</v>
      </c>
      <c r="G276" s="378" t="s">
        <v>6199</v>
      </c>
      <c r="H276" s="355" t="s">
        <v>6200</v>
      </c>
      <c r="I276" s="376" t="s">
        <v>1799</v>
      </c>
      <c r="J276" s="333"/>
      <c r="K276" s="376" t="s">
        <v>1799</v>
      </c>
      <c r="L276" s="333"/>
      <c r="M276" s="377" t="s">
        <v>1799</v>
      </c>
      <c r="N276" s="377"/>
      <c r="O276" s="377"/>
      <c r="P276" s="377"/>
      <c r="Q276" s="352"/>
    </row>
    <row r="277" spans="1:17" s="321" customFormat="1" ht="38.25" customHeight="1" x14ac:dyDescent="0.2">
      <c r="A277" s="805"/>
      <c r="B277" s="372" t="s">
        <v>5874</v>
      </c>
      <c r="C277" s="806"/>
      <c r="D277" s="332">
        <v>474.25</v>
      </c>
      <c r="E277" s="332" t="s">
        <v>6138</v>
      </c>
      <c r="F277" s="373">
        <v>41929</v>
      </c>
      <c r="G277" s="378" t="s">
        <v>6201</v>
      </c>
      <c r="H277" s="355" t="s">
        <v>6202</v>
      </c>
      <c r="I277" s="376" t="s">
        <v>1799</v>
      </c>
      <c r="J277" s="333"/>
      <c r="K277" s="376" t="s">
        <v>1799</v>
      </c>
      <c r="L277" s="333"/>
      <c r="M277" s="377" t="s">
        <v>1799</v>
      </c>
      <c r="N277" s="377"/>
      <c r="O277" s="377"/>
      <c r="P277" s="377"/>
      <c r="Q277" s="352"/>
    </row>
    <row r="278" spans="1:17" s="321" customFormat="1" ht="48" customHeight="1" x14ac:dyDescent="0.2">
      <c r="A278" s="382" t="s">
        <v>6416</v>
      </c>
      <c r="B278" s="372" t="s">
        <v>5871</v>
      </c>
      <c r="C278" s="372" t="s">
        <v>5872</v>
      </c>
      <c r="D278" s="332">
        <v>924</v>
      </c>
      <c r="E278" s="332" t="s">
        <v>6138</v>
      </c>
      <c r="F278" s="373">
        <v>41929</v>
      </c>
      <c r="G278" s="378" t="s">
        <v>6182</v>
      </c>
      <c r="H278" s="355" t="s">
        <v>6203</v>
      </c>
      <c r="I278" s="376" t="s">
        <v>1799</v>
      </c>
      <c r="J278" s="333"/>
      <c r="K278" s="376" t="s">
        <v>1799</v>
      </c>
      <c r="L278" s="333"/>
      <c r="M278" s="377"/>
      <c r="N278" s="377"/>
      <c r="O278" s="377" t="s">
        <v>1799</v>
      </c>
      <c r="P278" s="377"/>
      <c r="Q278" s="352"/>
    </row>
    <row r="279" spans="1:17" s="321" customFormat="1" ht="52.5" customHeight="1" x14ac:dyDescent="0.2">
      <c r="A279" s="382" t="s">
        <v>6417</v>
      </c>
      <c r="B279" s="372" t="s">
        <v>5716</v>
      </c>
      <c r="C279" s="372" t="s">
        <v>5902</v>
      </c>
      <c r="D279" s="332">
        <v>477.31</v>
      </c>
      <c r="E279" s="332" t="s">
        <v>6138</v>
      </c>
      <c r="F279" s="373">
        <v>41196</v>
      </c>
      <c r="G279" s="378" t="s">
        <v>6204</v>
      </c>
      <c r="H279" s="355" t="s">
        <v>6205</v>
      </c>
      <c r="I279" s="376" t="s">
        <v>1799</v>
      </c>
      <c r="J279" s="333"/>
      <c r="K279" s="376" t="s">
        <v>1799</v>
      </c>
      <c r="L279" s="333"/>
      <c r="M279" s="377" t="s">
        <v>1799</v>
      </c>
      <c r="N279" s="377"/>
      <c r="O279" s="377"/>
      <c r="P279" s="377"/>
      <c r="Q279" s="352"/>
    </row>
    <row r="280" spans="1:17" s="321" customFormat="1" ht="38.25" customHeight="1" x14ac:dyDescent="0.2">
      <c r="A280" s="382" t="s">
        <v>6418</v>
      </c>
      <c r="B280" s="372" t="s">
        <v>5716</v>
      </c>
      <c r="C280" s="372" t="s">
        <v>6206</v>
      </c>
      <c r="D280" s="332">
        <v>254.25</v>
      </c>
      <c r="E280" s="332" t="s">
        <v>6138</v>
      </c>
      <c r="F280" s="373">
        <v>41928</v>
      </c>
      <c r="G280" s="378" t="s">
        <v>6207</v>
      </c>
      <c r="H280" s="355" t="s">
        <v>6208</v>
      </c>
      <c r="I280" s="376" t="s">
        <v>1799</v>
      </c>
      <c r="J280" s="333"/>
      <c r="K280" s="376" t="s">
        <v>1799</v>
      </c>
      <c r="L280" s="333"/>
      <c r="M280" s="377" t="s">
        <v>1799</v>
      </c>
      <c r="N280" s="377"/>
      <c r="O280" s="377"/>
      <c r="P280" s="377"/>
      <c r="Q280" s="352"/>
    </row>
    <row r="281" spans="1:17" s="321" customFormat="1" ht="38.25" customHeight="1" x14ac:dyDescent="0.2">
      <c r="A281" s="382" t="s">
        <v>6419</v>
      </c>
      <c r="B281" s="372" t="s">
        <v>6161</v>
      </c>
      <c r="C281" s="372" t="s">
        <v>6209</v>
      </c>
      <c r="D281" s="332">
        <v>1682</v>
      </c>
      <c r="E281" s="332" t="s">
        <v>6138</v>
      </c>
      <c r="F281" s="373">
        <v>41940</v>
      </c>
      <c r="G281" s="378" t="s">
        <v>6210</v>
      </c>
      <c r="H281" s="355" t="s">
        <v>6211</v>
      </c>
      <c r="I281" s="376" t="s">
        <v>1799</v>
      </c>
      <c r="J281" s="333"/>
      <c r="K281" s="376" t="s">
        <v>1799</v>
      </c>
      <c r="L281" s="333"/>
      <c r="M281" s="377"/>
      <c r="N281" s="377"/>
      <c r="O281" s="377" t="s">
        <v>1799</v>
      </c>
      <c r="P281" s="377"/>
      <c r="Q281" s="352"/>
    </row>
    <row r="282" spans="1:17" s="321" customFormat="1" ht="77.25" customHeight="1" x14ac:dyDescent="0.2">
      <c r="A282" s="382" t="s">
        <v>6420</v>
      </c>
      <c r="B282" s="372" t="s">
        <v>6065</v>
      </c>
      <c r="C282" s="372" t="s">
        <v>6212</v>
      </c>
      <c r="D282" s="332">
        <v>4403.5200000000004</v>
      </c>
      <c r="E282" s="332" t="s">
        <v>6138</v>
      </c>
      <c r="F282" s="373">
        <v>41943</v>
      </c>
      <c r="G282" s="378" t="s">
        <v>6213</v>
      </c>
      <c r="H282" s="355" t="s">
        <v>6214</v>
      </c>
      <c r="I282" s="422"/>
      <c r="J282" s="439" t="s">
        <v>1799</v>
      </c>
      <c r="K282" s="422" t="s">
        <v>1799</v>
      </c>
      <c r="L282" s="334"/>
      <c r="M282" s="422"/>
      <c r="N282" s="422"/>
      <c r="O282" s="422" t="s">
        <v>1799</v>
      </c>
      <c r="P282" s="422"/>
      <c r="Q282" s="450" t="s">
        <v>8386</v>
      </c>
    </row>
    <row r="283" spans="1:17" s="321" customFormat="1" ht="38.25" customHeight="1" x14ac:dyDescent="0.2">
      <c r="A283" s="382" t="s">
        <v>6421</v>
      </c>
      <c r="B283" s="372" t="s">
        <v>5716</v>
      </c>
      <c r="C283" s="372" t="s">
        <v>6215</v>
      </c>
      <c r="D283" s="332">
        <v>254.25</v>
      </c>
      <c r="E283" s="332" t="s">
        <v>6138</v>
      </c>
      <c r="F283" s="373">
        <v>41932</v>
      </c>
      <c r="G283" s="378" t="s">
        <v>6216</v>
      </c>
      <c r="H283" s="355" t="s">
        <v>6217</v>
      </c>
      <c r="I283" s="376" t="s">
        <v>1799</v>
      </c>
      <c r="J283" s="333"/>
      <c r="K283" s="376" t="s">
        <v>1799</v>
      </c>
      <c r="L283" s="333"/>
      <c r="M283" s="377" t="s">
        <v>1799</v>
      </c>
      <c r="N283" s="377"/>
      <c r="O283" s="377"/>
      <c r="P283" s="377"/>
      <c r="Q283" s="352"/>
    </row>
    <row r="284" spans="1:17" s="321" customFormat="1" ht="38.25" customHeight="1" x14ac:dyDescent="0.2">
      <c r="A284" s="382" t="s">
        <v>6422</v>
      </c>
      <c r="B284" s="372" t="s">
        <v>6218</v>
      </c>
      <c r="C284" s="372" t="s">
        <v>6219</v>
      </c>
      <c r="D284" s="332">
        <v>800</v>
      </c>
      <c r="E284" s="332" t="s">
        <v>6174</v>
      </c>
      <c r="F284" s="373">
        <v>41955</v>
      </c>
      <c r="G284" s="378" t="s">
        <v>6220</v>
      </c>
      <c r="H284" s="355" t="s">
        <v>6221</v>
      </c>
      <c r="I284" s="376" t="s">
        <v>1799</v>
      </c>
      <c r="J284" s="333"/>
      <c r="K284" s="376" t="s">
        <v>1799</v>
      </c>
      <c r="L284" s="333"/>
      <c r="M284" s="377"/>
      <c r="N284" s="377"/>
      <c r="O284" s="377" t="s">
        <v>1799</v>
      </c>
      <c r="P284" s="377"/>
      <c r="Q284" s="352"/>
    </row>
    <row r="285" spans="1:17" s="321" customFormat="1" ht="38.25" customHeight="1" x14ac:dyDescent="0.2">
      <c r="A285" s="382" t="s">
        <v>6423</v>
      </c>
      <c r="B285" s="372" t="s">
        <v>5716</v>
      </c>
      <c r="C285" s="372" t="s">
        <v>6215</v>
      </c>
      <c r="D285" s="332">
        <v>254.25</v>
      </c>
      <c r="E285" s="332" t="s">
        <v>6174</v>
      </c>
      <c r="F285" s="373">
        <v>41948</v>
      </c>
      <c r="G285" s="378" t="s">
        <v>6222</v>
      </c>
      <c r="H285" s="355" t="s">
        <v>6223</v>
      </c>
      <c r="I285" s="376" t="s">
        <v>1799</v>
      </c>
      <c r="J285" s="333"/>
      <c r="K285" s="376" t="s">
        <v>1799</v>
      </c>
      <c r="L285" s="333"/>
      <c r="M285" s="377" t="s">
        <v>1799</v>
      </c>
      <c r="N285" s="377"/>
      <c r="O285" s="377"/>
      <c r="P285" s="377"/>
      <c r="Q285" s="352"/>
    </row>
    <row r="286" spans="1:17" s="321" customFormat="1" ht="58.5" customHeight="1" x14ac:dyDescent="0.2">
      <c r="A286" s="382" t="s">
        <v>6424</v>
      </c>
      <c r="B286" s="372" t="s">
        <v>5847</v>
      </c>
      <c r="C286" s="372" t="s">
        <v>5848</v>
      </c>
      <c r="D286" s="332">
        <v>46.8</v>
      </c>
      <c r="E286" s="332" t="s">
        <v>6174</v>
      </c>
      <c r="F286" s="373">
        <v>41961</v>
      </c>
      <c r="G286" s="378" t="s">
        <v>6224</v>
      </c>
      <c r="H286" s="355" t="s">
        <v>6225</v>
      </c>
      <c r="I286" s="376" t="s">
        <v>1799</v>
      </c>
      <c r="J286" s="333"/>
      <c r="K286" s="376" t="s">
        <v>1799</v>
      </c>
      <c r="L286" s="333"/>
      <c r="M286" s="377" t="s">
        <v>1799</v>
      </c>
      <c r="N286" s="377"/>
      <c r="O286" s="377"/>
      <c r="P286" s="377"/>
      <c r="Q286" s="352"/>
    </row>
    <row r="287" spans="1:17" s="321" customFormat="1" ht="38.25" customHeight="1" x14ac:dyDescent="0.2">
      <c r="A287" s="382" t="s">
        <v>6425</v>
      </c>
      <c r="B287" s="372" t="s">
        <v>6226</v>
      </c>
      <c r="C287" s="372" t="s">
        <v>6227</v>
      </c>
      <c r="D287" s="332">
        <v>897.15</v>
      </c>
      <c r="E287" s="332" t="s">
        <v>6174</v>
      </c>
      <c r="F287" s="373">
        <v>41964</v>
      </c>
      <c r="G287" s="378" t="s">
        <v>6228</v>
      </c>
      <c r="H287" s="355" t="s">
        <v>6229</v>
      </c>
      <c r="I287" s="376" t="s">
        <v>1799</v>
      </c>
      <c r="J287" s="333"/>
      <c r="K287" s="376" t="s">
        <v>1799</v>
      </c>
      <c r="L287" s="333"/>
      <c r="M287" s="377"/>
      <c r="N287" s="377"/>
      <c r="O287" s="377"/>
      <c r="P287" s="377" t="s">
        <v>1799</v>
      </c>
      <c r="Q287" s="352"/>
    </row>
    <row r="288" spans="1:17" s="321" customFormat="1" ht="51.75" customHeight="1" x14ac:dyDescent="0.2">
      <c r="A288" s="382" t="s">
        <v>6426</v>
      </c>
      <c r="B288" s="372" t="s">
        <v>6230</v>
      </c>
      <c r="C288" s="372" t="s">
        <v>6231</v>
      </c>
      <c r="D288" s="332">
        <v>339</v>
      </c>
      <c r="E288" s="332" t="s">
        <v>6174</v>
      </c>
      <c r="F288" s="373">
        <v>41964</v>
      </c>
      <c r="G288" s="378" t="s">
        <v>6232</v>
      </c>
      <c r="H288" s="355" t="s">
        <v>6233</v>
      </c>
      <c r="I288" s="376" t="s">
        <v>1799</v>
      </c>
      <c r="J288" s="333"/>
      <c r="K288" s="376" t="s">
        <v>1799</v>
      </c>
      <c r="L288" s="333"/>
      <c r="M288" s="377" t="s">
        <v>1799</v>
      </c>
      <c r="N288" s="377"/>
      <c r="O288" s="377"/>
      <c r="P288" s="377"/>
      <c r="Q288" s="352"/>
    </row>
    <row r="289" spans="1:17" s="321" customFormat="1" ht="42.75" customHeight="1" x14ac:dyDescent="0.2">
      <c r="A289" s="805" t="s">
        <v>6427</v>
      </c>
      <c r="B289" s="372" t="s">
        <v>6234</v>
      </c>
      <c r="C289" s="806" t="s">
        <v>6235</v>
      </c>
      <c r="D289" s="332">
        <v>729</v>
      </c>
      <c r="E289" s="332" t="s">
        <v>6174</v>
      </c>
      <c r="F289" s="373">
        <v>41969</v>
      </c>
      <c r="G289" s="378" t="s">
        <v>6236</v>
      </c>
      <c r="H289" s="355" t="s">
        <v>6237</v>
      </c>
      <c r="I289" s="376" t="s">
        <v>1799</v>
      </c>
      <c r="J289" s="333"/>
      <c r="K289" s="376" t="s">
        <v>1799</v>
      </c>
      <c r="L289" s="333"/>
      <c r="M289" s="377" t="s">
        <v>1799</v>
      </c>
      <c r="N289" s="377"/>
      <c r="O289" s="377"/>
      <c r="P289" s="377"/>
      <c r="Q289" s="352"/>
    </row>
    <row r="290" spans="1:17" s="321" customFormat="1" ht="42.75" customHeight="1" x14ac:dyDescent="0.2">
      <c r="A290" s="805"/>
      <c r="B290" s="372" t="s">
        <v>5970</v>
      </c>
      <c r="C290" s="806"/>
      <c r="D290" s="332">
        <v>146.52000000000001</v>
      </c>
      <c r="E290" s="332" t="s">
        <v>6174</v>
      </c>
      <c r="F290" s="373">
        <v>41969</v>
      </c>
      <c r="G290" s="378" t="s">
        <v>6236</v>
      </c>
      <c r="H290" s="355" t="s">
        <v>6238</v>
      </c>
      <c r="I290" s="376" t="s">
        <v>1799</v>
      </c>
      <c r="J290" s="333"/>
      <c r="K290" s="376" t="s">
        <v>1799</v>
      </c>
      <c r="L290" s="333"/>
      <c r="M290" s="377"/>
      <c r="N290" s="377"/>
      <c r="O290" s="377" t="s">
        <v>1799</v>
      </c>
      <c r="P290" s="377"/>
      <c r="Q290" s="352"/>
    </row>
    <row r="291" spans="1:17" s="321" customFormat="1" ht="39" customHeight="1" x14ac:dyDescent="0.2">
      <c r="A291" s="805" t="s">
        <v>6428</v>
      </c>
      <c r="B291" s="372" t="s">
        <v>5929</v>
      </c>
      <c r="C291" s="806" t="s">
        <v>6239</v>
      </c>
      <c r="D291" s="332">
        <v>455</v>
      </c>
      <c r="E291" s="332" t="s">
        <v>6240</v>
      </c>
      <c r="F291" s="811">
        <v>41975</v>
      </c>
      <c r="G291" s="378" t="s">
        <v>6241</v>
      </c>
      <c r="H291" s="355" t="s">
        <v>6242</v>
      </c>
      <c r="I291" s="376" t="s">
        <v>1799</v>
      </c>
      <c r="J291" s="333"/>
      <c r="K291" s="376" t="s">
        <v>1799</v>
      </c>
      <c r="L291" s="333"/>
      <c r="M291" s="377" t="s">
        <v>1799</v>
      </c>
      <c r="N291" s="377"/>
      <c r="O291" s="377"/>
      <c r="P291" s="377"/>
      <c r="Q291" s="352"/>
    </row>
    <row r="292" spans="1:17" s="321" customFormat="1" ht="39" customHeight="1" x14ac:dyDescent="0.2">
      <c r="A292" s="805"/>
      <c r="B292" s="372" t="s">
        <v>5907</v>
      </c>
      <c r="C292" s="806"/>
      <c r="D292" s="332">
        <v>2398.5</v>
      </c>
      <c r="E292" s="332" t="s">
        <v>6240</v>
      </c>
      <c r="F292" s="811"/>
      <c r="G292" s="378" t="s">
        <v>6243</v>
      </c>
      <c r="H292" s="355" t="s">
        <v>6244</v>
      </c>
      <c r="I292" s="376" t="s">
        <v>1799</v>
      </c>
      <c r="J292" s="333"/>
      <c r="K292" s="376" t="s">
        <v>1799</v>
      </c>
      <c r="L292" s="333"/>
      <c r="M292" s="377" t="s">
        <v>1799</v>
      </c>
      <c r="N292" s="377"/>
      <c r="O292" s="377"/>
      <c r="P292" s="377"/>
      <c r="Q292" s="352"/>
    </row>
    <row r="293" spans="1:17" s="321" customFormat="1" ht="39" customHeight="1" x14ac:dyDescent="0.2">
      <c r="A293" s="805"/>
      <c r="B293" s="372" t="s">
        <v>6010</v>
      </c>
      <c r="C293" s="806"/>
      <c r="D293" s="332">
        <v>7320</v>
      </c>
      <c r="E293" s="332" t="s">
        <v>6240</v>
      </c>
      <c r="F293" s="811"/>
      <c r="G293" s="378" t="s">
        <v>6243</v>
      </c>
      <c r="H293" s="355" t="s">
        <v>6245</v>
      </c>
      <c r="I293" s="376" t="s">
        <v>1799</v>
      </c>
      <c r="J293" s="333"/>
      <c r="K293" s="376" t="s">
        <v>1799</v>
      </c>
      <c r="L293" s="333"/>
      <c r="M293" s="377" t="s">
        <v>1799</v>
      </c>
      <c r="N293" s="377"/>
      <c r="O293" s="377"/>
      <c r="P293" s="377"/>
      <c r="Q293" s="352"/>
    </row>
    <row r="294" spans="1:17" s="321" customFormat="1" ht="30.75" customHeight="1" x14ac:dyDescent="0.2">
      <c r="A294" s="805" t="s">
        <v>6429</v>
      </c>
      <c r="B294" s="372" t="s">
        <v>6010</v>
      </c>
      <c r="C294" s="806" t="s">
        <v>6246</v>
      </c>
      <c r="D294" s="332">
        <v>1289.4000000000001</v>
      </c>
      <c r="E294" s="332" t="s">
        <v>6240</v>
      </c>
      <c r="F294" s="811">
        <v>41978</v>
      </c>
      <c r="G294" s="378" t="s">
        <v>6247</v>
      </c>
      <c r="H294" s="355" t="s">
        <v>6248</v>
      </c>
      <c r="I294" s="376" t="s">
        <v>1799</v>
      </c>
      <c r="J294" s="333"/>
      <c r="K294" s="376" t="s">
        <v>1799</v>
      </c>
      <c r="L294" s="333"/>
      <c r="M294" s="377" t="s">
        <v>1799</v>
      </c>
      <c r="N294" s="377"/>
      <c r="O294" s="377"/>
      <c r="P294" s="377"/>
      <c r="Q294" s="352"/>
    </row>
    <row r="295" spans="1:17" s="321" customFormat="1" ht="30.75" customHeight="1" x14ac:dyDescent="0.2">
      <c r="A295" s="805"/>
      <c r="B295" s="372" t="s">
        <v>6249</v>
      </c>
      <c r="C295" s="806"/>
      <c r="D295" s="332">
        <v>819</v>
      </c>
      <c r="E295" s="332" t="s">
        <v>6240</v>
      </c>
      <c r="F295" s="811"/>
      <c r="G295" s="378" t="s">
        <v>6250</v>
      </c>
      <c r="H295" s="355" t="s">
        <v>6251</v>
      </c>
      <c r="I295" s="376" t="s">
        <v>1799</v>
      </c>
      <c r="J295" s="333"/>
      <c r="K295" s="376" t="s">
        <v>1799</v>
      </c>
      <c r="L295" s="333"/>
      <c r="M295" s="377" t="s">
        <v>1799</v>
      </c>
      <c r="N295" s="377"/>
      <c r="O295" s="377"/>
      <c r="P295" s="377"/>
      <c r="Q295" s="352"/>
    </row>
    <row r="296" spans="1:17" s="321" customFormat="1" ht="30.75" customHeight="1" x14ac:dyDescent="0.2">
      <c r="A296" s="805"/>
      <c r="B296" s="372" t="s">
        <v>6252</v>
      </c>
      <c r="C296" s="806"/>
      <c r="D296" s="332">
        <v>87</v>
      </c>
      <c r="E296" s="332" t="s">
        <v>6240</v>
      </c>
      <c r="F296" s="811"/>
      <c r="G296" s="378" t="s">
        <v>6253</v>
      </c>
      <c r="H296" s="355" t="s">
        <v>6254</v>
      </c>
      <c r="I296" s="376" t="s">
        <v>1799</v>
      </c>
      <c r="J296" s="333"/>
      <c r="K296" s="376" t="s">
        <v>1799</v>
      </c>
      <c r="L296" s="333"/>
      <c r="M296" s="377" t="s">
        <v>1799</v>
      </c>
      <c r="N296" s="377"/>
      <c r="O296" s="377"/>
      <c r="P296" s="377"/>
      <c r="Q296" s="352"/>
    </row>
    <row r="297" spans="1:17" s="321" customFormat="1" ht="44.25" customHeight="1" x14ac:dyDescent="0.2">
      <c r="A297" s="805" t="s">
        <v>6430</v>
      </c>
      <c r="B297" s="372" t="s">
        <v>5929</v>
      </c>
      <c r="C297" s="806" t="s">
        <v>6255</v>
      </c>
      <c r="D297" s="332">
        <v>480.25</v>
      </c>
      <c r="E297" s="332" t="s">
        <v>6174</v>
      </c>
      <c r="F297" s="811">
        <v>41971</v>
      </c>
      <c r="G297" s="378" t="s">
        <v>6256</v>
      </c>
      <c r="H297" s="355" t="s">
        <v>6257</v>
      </c>
      <c r="I297" s="376" t="s">
        <v>1799</v>
      </c>
      <c r="J297" s="333"/>
      <c r="K297" s="376" t="s">
        <v>1799</v>
      </c>
      <c r="L297" s="333"/>
      <c r="M297" s="377"/>
      <c r="N297" s="377"/>
      <c r="O297" s="377" t="s">
        <v>1799</v>
      </c>
      <c r="P297" s="377"/>
      <c r="Q297" s="352"/>
    </row>
    <row r="298" spans="1:17" s="321" customFormat="1" ht="44.25" customHeight="1" x14ac:dyDescent="0.2">
      <c r="A298" s="805"/>
      <c r="B298" s="372" t="s">
        <v>6120</v>
      </c>
      <c r="C298" s="806"/>
      <c r="D298" s="332">
        <v>219</v>
      </c>
      <c r="E298" s="332" t="s">
        <v>6174</v>
      </c>
      <c r="F298" s="811"/>
      <c r="G298" s="378" t="s">
        <v>6258</v>
      </c>
      <c r="H298" s="355" t="s">
        <v>6259</v>
      </c>
      <c r="I298" s="376" t="s">
        <v>1799</v>
      </c>
      <c r="J298" s="333"/>
      <c r="K298" s="376" t="s">
        <v>1799</v>
      </c>
      <c r="L298" s="333"/>
      <c r="M298" s="377"/>
      <c r="N298" s="377"/>
      <c r="O298" s="377" t="s">
        <v>1799</v>
      </c>
      <c r="P298" s="377"/>
      <c r="Q298" s="352"/>
    </row>
    <row r="299" spans="1:17" s="321" customFormat="1" ht="57" customHeight="1" x14ac:dyDescent="0.2">
      <c r="A299" s="382" t="s">
        <v>6431</v>
      </c>
      <c r="B299" s="372" t="s">
        <v>5824</v>
      </c>
      <c r="C299" s="372" t="s">
        <v>5825</v>
      </c>
      <c r="D299" s="332">
        <v>5125</v>
      </c>
      <c r="E299" s="332" t="s">
        <v>6174</v>
      </c>
      <c r="F299" s="373">
        <v>41971</v>
      </c>
      <c r="G299" s="378" t="s">
        <v>6260</v>
      </c>
      <c r="H299" s="355" t="s">
        <v>6261</v>
      </c>
      <c r="I299" s="376" t="s">
        <v>1799</v>
      </c>
      <c r="J299" s="333"/>
      <c r="K299" s="376" t="s">
        <v>1799</v>
      </c>
      <c r="L299" s="333"/>
      <c r="M299" s="377"/>
      <c r="N299" s="377" t="s">
        <v>1799</v>
      </c>
      <c r="O299" s="377"/>
      <c r="P299" s="377"/>
      <c r="Q299" s="352"/>
    </row>
    <row r="300" spans="1:17" s="321" customFormat="1" ht="57" customHeight="1" x14ac:dyDescent="0.2">
      <c r="A300" s="382" t="s">
        <v>6432</v>
      </c>
      <c r="B300" s="372" t="s">
        <v>6262</v>
      </c>
      <c r="C300" s="372" t="s">
        <v>6263</v>
      </c>
      <c r="D300" s="332">
        <v>383.25</v>
      </c>
      <c r="E300" s="332" t="s">
        <v>6174</v>
      </c>
      <c r="F300" s="373">
        <v>41969</v>
      </c>
      <c r="G300" s="378" t="s">
        <v>6264</v>
      </c>
      <c r="H300" s="355" t="s">
        <v>6265</v>
      </c>
      <c r="I300" s="376" t="s">
        <v>1799</v>
      </c>
      <c r="J300" s="333"/>
      <c r="K300" s="376" t="s">
        <v>1799</v>
      </c>
      <c r="L300" s="333"/>
      <c r="M300" s="377" t="s">
        <v>1799</v>
      </c>
      <c r="N300" s="377"/>
      <c r="O300" s="377"/>
      <c r="P300" s="377"/>
      <c r="Q300" s="352"/>
    </row>
    <row r="301" spans="1:17" s="321" customFormat="1" ht="57" customHeight="1" x14ac:dyDescent="0.2">
      <c r="A301" s="382" t="s">
        <v>6433</v>
      </c>
      <c r="B301" s="372" t="s">
        <v>6065</v>
      </c>
      <c r="C301" s="372" t="s">
        <v>6266</v>
      </c>
      <c r="D301" s="332">
        <v>791</v>
      </c>
      <c r="E301" s="332" t="s">
        <v>6240</v>
      </c>
      <c r="F301" s="373">
        <v>41974</v>
      </c>
      <c r="G301" s="378" t="s">
        <v>6267</v>
      </c>
      <c r="H301" s="355" t="s">
        <v>6268</v>
      </c>
      <c r="I301" s="376" t="s">
        <v>1799</v>
      </c>
      <c r="J301" s="333"/>
      <c r="K301" s="376" t="s">
        <v>1799</v>
      </c>
      <c r="L301" s="333"/>
      <c r="M301" s="377"/>
      <c r="N301" s="377"/>
      <c r="O301" s="377" t="s">
        <v>1799</v>
      </c>
      <c r="P301" s="377"/>
      <c r="Q301" s="352"/>
    </row>
    <row r="302" spans="1:17" s="321" customFormat="1" ht="51.75" customHeight="1" x14ac:dyDescent="0.2">
      <c r="A302" s="805" t="s">
        <v>6434</v>
      </c>
      <c r="B302" s="810" t="s">
        <v>6269</v>
      </c>
      <c r="C302" s="806" t="s">
        <v>6270</v>
      </c>
      <c r="D302" s="332">
        <v>2565</v>
      </c>
      <c r="E302" s="332" t="s">
        <v>6240</v>
      </c>
      <c r="F302" s="373">
        <v>41988</v>
      </c>
      <c r="G302" s="378" t="s">
        <v>6271</v>
      </c>
      <c r="H302" s="355" t="s">
        <v>6272</v>
      </c>
      <c r="I302" s="809" t="s">
        <v>1799</v>
      </c>
      <c r="J302" s="809"/>
      <c r="K302" s="809" t="s">
        <v>1799</v>
      </c>
      <c r="L302" s="809"/>
      <c r="M302" s="809"/>
      <c r="N302" s="809"/>
      <c r="O302" s="809" t="s">
        <v>1799</v>
      </c>
      <c r="P302" s="814"/>
      <c r="Q302" s="825"/>
    </row>
    <row r="303" spans="1:17" s="321" customFormat="1" ht="51.75" customHeight="1" x14ac:dyDescent="0.2">
      <c r="A303" s="805"/>
      <c r="B303" s="810"/>
      <c r="C303" s="806"/>
      <c r="D303" s="332">
        <v>135</v>
      </c>
      <c r="E303" s="332" t="s">
        <v>6240</v>
      </c>
      <c r="F303" s="373">
        <v>41995</v>
      </c>
      <c r="G303" s="378" t="s">
        <v>6273</v>
      </c>
      <c r="H303" s="355" t="s">
        <v>6274</v>
      </c>
      <c r="I303" s="809"/>
      <c r="J303" s="809"/>
      <c r="K303" s="809"/>
      <c r="L303" s="809"/>
      <c r="M303" s="809"/>
      <c r="N303" s="809"/>
      <c r="O303" s="809"/>
      <c r="P303" s="814"/>
      <c r="Q303" s="826"/>
    </row>
    <row r="304" spans="1:17" s="321" customFormat="1" ht="39" customHeight="1" x14ac:dyDescent="0.2">
      <c r="A304" s="382" t="s">
        <v>6435</v>
      </c>
      <c r="B304" s="372" t="s">
        <v>6275</v>
      </c>
      <c r="C304" s="372" t="s">
        <v>6276</v>
      </c>
      <c r="D304" s="332">
        <v>450</v>
      </c>
      <c r="E304" s="332" t="s">
        <v>6240</v>
      </c>
      <c r="F304" s="373">
        <v>41991</v>
      </c>
      <c r="G304" s="378" t="s">
        <v>6277</v>
      </c>
      <c r="H304" s="355" t="s">
        <v>6278</v>
      </c>
      <c r="I304" s="376" t="s">
        <v>1799</v>
      </c>
      <c r="J304" s="333"/>
      <c r="K304" s="376" t="s">
        <v>1799</v>
      </c>
      <c r="L304" s="333"/>
      <c r="M304" s="377" t="s">
        <v>1799</v>
      </c>
      <c r="N304" s="377"/>
      <c r="O304" s="377"/>
      <c r="P304" s="377"/>
      <c r="Q304" s="368"/>
    </row>
    <row r="305" spans="1:17" s="321" customFormat="1" ht="28.5" customHeight="1" x14ac:dyDescent="0.2">
      <c r="A305" s="805" t="s">
        <v>6436</v>
      </c>
      <c r="B305" s="372" t="s">
        <v>6112</v>
      </c>
      <c r="C305" s="806" t="s">
        <v>6279</v>
      </c>
      <c r="D305" s="332">
        <v>2624</v>
      </c>
      <c r="E305" s="332" t="s">
        <v>6240</v>
      </c>
      <c r="F305" s="811">
        <v>41992</v>
      </c>
      <c r="G305" s="378" t="s">
        <v>6280</v>
      </c>
      <c r="H305" s="355" t="s">
        <v>6281</v>
      </c>
      <c r="I305" s="376" t="s">
        <v>1799</v>
      </c>
      <c r="J305" s="333"/>
      <c r="K305" s="376" t="s">
        <v>1799</v>
      </c>
      <c r="L305" s="333"/>
      <c r="M305" s="377" t="s">
        <v>1799</v>
      </c>
      <c r="N305" s="377"/>
      <c r="O305" s="377"/>
      <c r="P305" s="377"/>
      <c r="Q305" s="368"/>
    </row>
    <row r="306" spans="1:17" s="321" customFormat="1" ht="28.5" customHeight="1" x14ac:dyDescent="0.2">
      <c r="A306" s="805"/>
      <c r="B306" s="372" t="s">
        <v>6282</v>
      </c>
      <c r="C306" s="806"/>
      <c r="D306" s="332">
        <v>90</v>
      </c>
      <c r="E306" s="332" t="s">
        <v>6240</v>
      </c>
      <c r="F306" s="811"/>
      <c r="G306" s="378" t="s">
        <v>6280</v>
      </c>
      <c r="H306" s="355" t="s">
        <v>6283</v>
      </c>
      <c r="I306" s="376" t="s">
        <v>1799</v>
      </c>
      <c r="J306" s="333"/>
      <c r="K306" s="376" t="s">
        <v>1799</v>
      </c>
      <c r="L306" s="333"/>
      <c r="M306" s="377" t="s">
        <v>1799</v>
      </c>
      <c r="N306" s="377"/>
      <c r="O306" s="377"/>
      <c r="P306" s="377"/>
      <c r="Q306" s="368"/>
    </row>
    <row r="307" spans="1:17" s="321" customFormat="1" ht="28.5" customHeight="1" x14ac:dyDescent="0.2">
      <c r="A307" s="805"/>
      <c r="B307" s="372" t="s">
        <v>6284</v>
      </c>
      <c r="C307" s="806"/>
      <c r="D307" s="332">
        <v>650</v>
      </c>
      <c r="E307" s="332" t="s">
        <v>6240</v>
      </c>
      <c r="F307" s="811"/>
      <c r="G307" s="378" t="s">
        <v>6285</v>
      </c>
      <c r="H307" s="355" t="s">
        <v>6286</v>
      </c>
      <c r="I307" s="376" t="s">
        <v>1799</v>
      </c>
      <c r="J307" s="333"/>
      <c r="K307" s="376" t="s">
        <v>1799</v>
      </c>
      <c r="L307" s="333"/>
      <c r="M307" s="377" t="s">
        <v>1799</v>
      </c>
      <c r="N307" s="377"/>
      <c r="O307" s="377"/>
      <c r="P307" s="377"/>
      <c r="Q307" s="368"/>
    </row>
    <row r="308" spans="1:17" s="321" customFormat="1" ht="45" customHeight="1" x14ac:dyDescent="0.2">
      <c r="A308" s="382" t="s">
        <v>6437</v>
      </c>
      <c r="B308" s="372" t="s">
        <v>5716</v>
      </c>
      <c r="C308" s="372" t="s">
        <v>6215</v>
      </c>
      <c r="D308" s="332">
        <v>254.25</v>
      </c>
      <c r="E308" s="332" t="s">
        <v>6240</v>
      </c>
      <c r="F308" s="373">
        <v>41990</v>
      </c>
      <c r="G308" s="378" t="s">
        <v>6287</v>
      </c>
      <c r="H308" s="351" t="s">
        <v>6288</v>
      </c>
      <c r="I308" s="376" t="s">
        <v>1799</v>
      </c>
      <c r="J308" s="333"/>
      <c r="K308" s="376" t="s">
        <v>1799</v>
      </c>
      <c r="L308" s="333"/>
      <c r="M308" s="377" t="s">
        <v>1799</v>
      </c>
      <c r="N308" s="377"/>
      <c r="O308" s="377"/>
      <c r="P308" s="377"/>
      <c r="Q308" s="368"/>
    </row>
    <row r="309" spans="1:17" s="321" customFormat="1" ht="33.75" x14ac:dyDescent="0.2">
      <c r="A309" s="382" t="s">
        <v>6289</v>
      </c>
      <c r="B309" s="372" t="s">
        <v>6290</v>
      </c>
      <c r="C309" s="372" t="s">
        <v>6291</v>
      </c>
      <c r="D309" s="332">
        <v>993.6</v>
      </c>
      <c r="E309" s="332" t="s">
        <v>6240</v>
      </c>
      <c r="F309" s="373">
        <v>41985</v>
      </c>
      <c r="G309" s="366" t="s">
        <v>6438</v>
      </c>
      <c r="H309" s="355" t="s">
        <v>6292</v>
      </c>
      <c r="I309" s="376" t="s">
        <v>1799</v>
      </c>
      <c r="J309" s="333"/>
      <c r="K309" s="376" t="s">
        <v>1799</v>
      </c>
      <c r="L309" s="333"/>
      <c r="M309" s="377" t="s">
        <v>1799</v>
      </c>
      <c r="N309" s="377"/>
      <c r="O309" s="377"/>
      <c r="P309" s="377"/>
      <c r="Q309" s="368"/>
    </row>
    <row r="310" spans="1:17" s="337" customFormat="1" ht="28.5" customHeight="1" x14ac:dyDescent="0.25">
      <c r="A310" s="384" t="s">
        <v>6439</v>
      </c>
      <c r="B310" s="372" t="s">
        <v>6440</v>
      </c>
      <c r="C310" s="374" t="s">
        <v>6441</v>
      </c>
      <c r="D310" s="356">
        <v>64000</v>
      </c>
      <c r="E310" s="357" t="s">
        <v>5696</v>
      </c>
      <c r="F310" s="371">
        <v>41655</v>
      </c>
      <c r="G310" s="358" t="s">
        <v>6442</v>
      </c>
      <c r="H310" s="375" t="s">
        <v>6443</v>
      </c>
      <c r="I310" s="363"/>
      <c r="J310" s="363"/>
      <c r="K310" s="363"/>
      <c r="L310" s="363"/>
      <c r="M310" s="350"/>
      <c r="N310" s="350"/>
      <c r="O310" s="350"/>
      <c r="P310" s="350"/>
      <c r="Q310" s="367"/>
    </row>
    <row r="311" spans="1:17" s="321" customFormat="1" ht="27" customHeight="1" x14ac:dyDescent="0.2">
      <c r="A311" s="820" t="s">
        <v>6444</v>
      </c>
      <c r="B311" s="372" t="s">
        <v>6445</v>
      </c>
      <c r="C311" s="817" t="s">
        <v>6446</v>
      </c>
      <c r="D311" s="356">
        <v>102200</v>
      </c>
      <c r="E311" s="357" t="s">
        <v>5696</v>
      </c>
      <c r="F311" s="371">
        <v>41655</v>
      </c>
      <c r="G311" s="358" t="s">
        <v>6447</v>
      </c>
      <c r="H311" s="824" t="s">
        <v>6448</v>
      </c>
      <c r="I311" s="809" t="s">
        <v>1799</v>
      </c>
      <c r="J311" s="815"/>
      <c r="K311" s="809" t="s">
        <v>1799</v>
      </c>
      <c r="L311" s="815"/>
      <c r="M311" s="809" t="s">
        <v>1799</v>
      </c>
      <c r="N311" s="816"/>
      <c r="O311" s="816"/>
      <c r="P311" s="816"/>
      <c r="Q311" s="819"/>
    </row>
    <row r="312" spans="1:17" s="321" customFormat="1" ht="23.25" customHeight="1" x14ac:dyDescent="0.2">
      <c r="A312" s="820"/>
      <c r="B312" s="372" t="s">
        <v>6445</v>
      </c>
      <c r="C312" s="817"/>
      <c r="D312" s="356">
        <v>20400</v>
      </c>
      <c r="E312" s="357" t="s">
        <v>6293</v>
      </c>
      <c r="F312" s="371">
        <v>41941</v>
      </c>
      <c r="G312" s="358" t="s">
        <v>6449</v>
      </c>
      <c r="H312" s="824"/>
      <c r="I312" s="809"/>
      <c r="J312" s="815"/>
      <c r="K312" s="809"/>
      <c r="L312" s="815"/>
      <c r="M312" s="809"/>
      <c r="N312" s="816"/>
      <c r="O312" s="816"/>
      <c r="P312" s="816"/>
      <c r="Q312" s="819"/>
    </row>
    <row r="313" spans="1:17" s="321" customFormat="1" ht="39.75" customHeight="1" x14ac:dyDescent="0.3">
      <c r="A313" s="384" t="s">
        <v>6450</v>
      </c>
      <c r="B313" s="372" t="s">
        <v>6019</v>
      </c>
      <c r="C313" s="374" t="s">
        <v>6451</v>
      </c>
      <c r="D313" s="356">
        <v>80000</v>
      </c>
      <c r="E313" s="357" t="s">
        <v>5734</v>
      </c>
      <c r="F313" s="371">
        <v>41662</v>
      </c>
      <c r="G313" s="358" t="s">
        <v>6452</v>
      </c>
      <c r="H313" s="375" t="s">
        <v>6453</v>
      </c>
      <c r="I313" s="421" t="s">
        <v>1799</v>
      </c>
      <c r="J313" s="442"/>
      <c r="K313" s="421" t="s">
        <v>1799</v>
      </c>
      <c r="L313" s="442"/>
      <c r="M313" s="443"/>
      <c r="N313" s="348"/>
      <c r="O313" s="441" t="s">
        <v>1799</v>
      </c>
      <c r="P313" s="348"/>
      <c r="Q313" s="368"/>
    </row>
    <row r="314" spans="1:17" s="321" customFormat="1" ht="39" customHeight="1" x14ac:dyDescent="0.2">
      <c r="A314" s="384" t="s">
        <v>6454</v>
      </c>
      <c r="B314" s="372" t="s">
        <v>6010</v>
      </c>
      <c r="C314" s="374" t="s">
        <v>6455</v>
      </c>
      <c r="D314" s="356">
        <v>97269.4</v>
      </c>
      <c r="E314" s="357" t="s">
        <v>5734</v>
      </c>
      <c r="F314" s="371">
        <v>41669</v>
      </c>
      <c r="G314" s="358" t="s">
        <v>6456</v>
      </c>
      <c r="H314" s="375" t="s">
        <v>6457</v>
      </c>
      <c r="I314" s="376" t="s">
        <v>1799</v>
      </c>
      <c r="J314" s="364"/>
      <c r="K314" s="376" t="s">
        <v>1799</v>
      </c>
      <c r="L314" s="364"/>
      <c r="M314" s="348"/>
      <c r="N314" s="348"/>
      <c r="O314" s="377" t="s">
        <v>1799</v>
      </c>
      <c r="P314" s="348"/>
      <c r="Q314" s="368"/>
    </row>
    <row r="315" spans="1:17" s="321" customFormat="1" ht="30.75" customHeight="1" x14ac:dyDescent="0.2">
      <c r="A315" s="820" t="s">
        <v>6458</v>
      </c>
      <c r="B315" s="372" t="s">
        <v>6459</v>
      </c>
      <c r="C315" s="817" t="s">
        <v>6460</v>
      </c>
      <c r="D315" s="356">
        <v>34500</v>
      </c>
      <c r="E315" s="357" t="s">
        <v>5734</v>
      </c>
      <c r="F315" s="818">
        <v>41669</v>
      </c>
      <c r="G315" s="358" t="s">
        <v>6461</v>
      </c>
      <c r="H315" s="375" t="s">
        <v>6462</v>
      </c>
      <c r="I315" s="441" t="s">
        <v>1799</v>
      </c>
      <c r="J315" s="441"/>
      <c r="K315" s="441" t="s">
        <v>1799</v>
      </c>
      <c r="L315" s="441"/>
      <c r="M315" s="441" t="s">
        <v>1799</v>
      </c>
      <c r="N315" s="348"/>
      <c r="O315" s="348"/>
      <c r="P315" s="348"/>
      <c r="Q315" s="368"/>
    </row>
    <row r="316" spans="1:17" s="321" customFormat="1" ht="30" customHeight="1" x14ac:dyDescent="0.2">
      <c r="A316" s="820"/>
      <c r="B316" s="372" t="s">
        <v>6463</v>
      </c>
      <c r="C316" s="817"/>
      <c r="D316" s="356">
        <v>34500</v>
      </c>
      <c r="E316" s="357" t="s">
        <v>5734</v>
      </c>
      <c r="F316" s="818"/>
      <c r="G316" s="358" t="s">
        <v>6464</v>
      </c>
      <c r="H316" s="375" t="s">
        <v>6465</v>
      </c>
      <c r="I316" s="441" t="s">
        <v>1799</v>
      </c>
      <c r="J316" s="441"/>
      <c r="K316" s="441" t="s">
        <v>1799</v>
      </c>
      <c r="L316" s="441"/>
      <c r="M316" s="441" t="s">
        <v>1799</v>
      </c>
      <c r="N316" s="348"/>
      <c r="O316" s="348"/>
      <c r="P316" s="348"/>
      <c r="Q316" s="368"/>
    </row>
    <row r="317" spans="1:17" s="321" customFormat="1" ht="37.5" customHeight="1" x14ac:dyDescent="0.2">
      <c r="A317" s="820" t="s">
        <v>6466</v>
      </c>
      <c r="B317" s="372" t="s">
        <v>6467</v>
      </c>
      <c r="C317" s="817" t="s">
        <v>6468</v>
      </c>
      <c r="D317" s="356">
        <v>10705</v>
      </c>
      <c r="E317" s="357" t="s">
        <v>5734</v>
      </c>
      <c r="F317" s="818">
        <v>41676</v>
      </c>
      <c r="G317" s="358" t="s">
        <v>6469</v>
      </c>
      <c r="H317" s="375" t="s">
        <v>6470</v>
      </c>
      <c r="I317" s="376" t="s">
        <v>1799</v>
      </c>
      <c r="J317" s="364"/>
      <c r="K317" s="376" t="s">
        <v>1799</v>
      </c>
      <c r="L317" s="364"/>
      <c r="M317" s="348"/>
      <c r="N317" s="348"/>
      <c r="O317" s="377" t="s">
        <v>1799</v>
      </c>
      <c r="P317" s="348"/>
      <c r="Q317" s="368"/>
    </row>
    <row r="318" spans="1:17" s="321" customFormat="1" ht="87" customHeight="1" x14ac:dyDescent="0.2">
      <c r="A318" s="820"/>
      <c r="B318" s="372" t="s">
        <v>5927</v>
      </c>
      <c r="C318" s="817"/>
      <c r="D318" s="356">
        <v>14414.2</v>
      </c>
      <c r="E318" s="357" t="s">
        <v>5734</v>
      </c>
      <c r="F318" s="818"/>
      <c r="G318" s="358" t="s">
        <v>6471</v>
      </c>
      <c r="H318" s="375" t="s">
        <v>6472</v>
      </c>
      <c r="I318" s="376"/>
      <c r="J318" s="438" t="s">
        <v>1799</v>
      </c>
      <c r="K318" s="376" t="s">
        <v>1799</v>
      </c>
      <c r="L318" s="364"/>
      <c r="M318" s="348"/>
      <c r="N318" s="348"/>
      <c r="O318" s="377" t="s">
        <v>1799</v>
      </c>
      <c r="P318" s="348"/>
      <c r="Q318" s="451" t="s">
        <v>6499</v>
      </c>
    </row>
    <row r="319" spans="1:17" s="321" customFormat="1" ht="34.5" customHeight="1" x14ac:dyDescent="0.2">
      <c r="A319" s="820"/>
      <c r="B319" s="372" t="s">
        <v>5907</v>
      </c>
      <c r="C319" s="817"/>
      <c r="D319" s="356">
        <v>15481.2</v>
      </c>
      <c r="E319" s="357" t="s">
        <v>5734</v>
      </c>
      <c r="F319" s="818"/>
      <c r="G319" s="358" t="s">
        <v>6473</v>
      </c>
      <c r="H319" s="375" t="s">
        <v>6474</v>
      </c>
      <c r="I319" s="376" t="s">
        <v>1799</v>
      </c>
      <c r="J319" s="364"/>
      <c r="K319" s="376" t="s">
        <v>1799</v>
      </c>
      <c r="L319" s="364"/>
      <c r="M319" s="348"/>
      <c r="N319" s="348"/>
      <c r="O319" s="377" t="s">
        <v>1799</v>
      </c>
      <c r="P319" s="348"/>
      <c r="Q319" s="368"/>
    </row>
    <row r="320" spans="1:17" s="321" customFormat="1" ht="36.75" customHeight="1" x14ac:dyDescent="0.2">
      <c r="A320" s="384" t="s">
        <v>6475</v>
      </c>
      <c r="B320" s="372" t="s">
        <v>6463</v>
      </c>
      <c r="C320" s="374" t="s">
        <v>6476</v>
      </c>
      <c r="D320" s="356">
        <v>12196.93</v>
      </c>
      <c r="E320" s="357" t="s">
        <v>5868</v>
      </c>
      <c r="F320" s="371">
        <v>41718</v>
      </c>
      <c r="G320" s="358" t="s">
        <v>6477</v>
      </c>
      <c r="H320" s="375" t="s">
        <v>6478</v>
      </c>
      <c r="I320" s="376" t="s">
        <v>1799</v>
      </c>
      <c r="J320" s="376"/>
      <c r="K320" s="376" t="s">
        <v>1799</v>
      </c>
      <c r="L320" s="376"/>
      <c r="M320" s="376" t="s">
        <v>1799</v>
      </c>
      <c r="N320" s="376"/>
      <c r="O320" s="376"/>
      <c r="P320" s="376"/>
      <c r="Q320" s="368"/>
    </row>
    <row r="321" spans="1:17" s="321" customFormat="1" ht="44.25" customHeight="1" x14ac:dyDescent="0.2">
      <c r="A321" s="384" t="s">
        <v>6479</v>
      </c>
      <c r="B321" s="372" t="s">
        <v>6480</v>
      </c>
      <c r="C321" s="374" t="s">
        <v>6446</v>
      </c>
      <c r="D321" s="356">
        <v>120000</v>
      </c>
      <c r="E321" s="357" t="s">
        <v>5992</v>
      </c>
      <c r="F321" s="371">
        <v>41718</v>
      </c>
      <c r="G321" s="358" t="s">
        <v>6481</v>
      </c>
      <c r="H321" s="375" t="s">
        <v>6482</v>
      </c>
      <c r="I321" s="376" t="s">
        <v>1799</v>
      </c>
      <c r="J321" s="376"/>
      <c r="K321" s="376" t="s">
        <v>1799</v>
      </c>
      <c r="L321" s="376"/>
      <c r="M321" s="376" t="s">
        <v>1799</v>
      </c>
      <c r="N321" s="376"/>
      <c r="O321" s="376"/>
      <c r="P321" s="376"/>
      <c r="Q321" s="368"/>
    </row>
    <row r="322" spans="1:17" s="321" customFormat="1" ht="81" customHeight="1" x14ac:dyDescent="0.2">
      <c r="A322" s="384" t="s">
        <v>6483</v>
      </c>
      <c r="B322" s="372" t="s">
        <v>6010</v>
      </c>
      <c r="C322" s="374" t="s">
        <v>6468</v>
      </c>
      <c r="D322" s="356">
        <v>23029.599999999999</v>
      </c>
      <c r="E322" s="357" t="s">
        <v>5992</v>
      </c>
      <c r="F322" s="371">
        <v>41732</v>
      </c>
      <c r="G322" s="358" t="s">
        <v>6484</v>
      </c>
      <c r="H322" s="375" t="s">
        <v>6485</v>
      </c>
      <c r="I322" s="376"/>
      <c r="J322" s="438" t="s">
        <v>1799</v>
      </c>
      <c r="K322" s="376" t="s">
        <v>1799</v>
      </c>
      <c r="L322" s="376"/>
      <c r="M322" s="376"/>
      <c r="N322" s="376"/>
      <c r="O322" s="376" t="s">
        <v>1799</v>
      </c>
      <c r="P322" s="376"/>
      <c r="Q322" s="452" t="s">
        <v>6500</v>
      </c>
    </row>
    <row r="323" spans="1:17" s="321" customFormat="1" ht="36.75" customHeight="1" x14ac:dyDescent="0.2">
      <c r="A323" s="820" t="s">
        <v>6486</v>
      </c>
      <c r="B323" s="372" t="s">
        <v>6463</v>
      </c>
      <c r="C323" s="817" t="s">
        <v>6476</v>
      </c>
      <c r="D323" s="356">
        <v>10174.25</v>
      </c>
      <c r="E323" s="357" t="s">
        <v>6012</v>
      </c>
      <c r="F323" s="818">
        <v>41779</v>
      </c>
      <c r="G323" s="358" t="s">
        <v>6487</v>
      </c>
      <c r="H323" s="375" t="s">
        <v>6488</v>
      </c>
      <c r="I323" s="376" t="s">
        <v>1799</v>
      </c>
      <c r="J323" s="376"/>
      <c r="K323" s="376" t="s">
        <v>1799</v>
      </c>
      <c r="L323" s="376"/>
      <c r="M323" s="376" t="s">
        <v>1799</v>
      </c>
      <c r="N323" s="376"/>
      <c r="O323" s="376"/>
      <c r="P323" s="376"/>
      <c r="Q323" s="368"/>
    </row>
    <row r="324" spans="1:17" s="321" customFormat="1" ht="37.5" customHeight="1" x14ac:dyDescent="0.2">
      <c r="A324" s="820"/>
      <c r="B324" s="372" t="s">
        <v>5939</v>
      </c>
      <c r="C324" s="817"/>
      <c r="D324" s="356">
        <v>52341.340000000004</v>
      </c>
      <c r="E324" s="357" t="s">
        <v>6012</v>
      </c>
      <c r="F324" s="818"/>
      <c r="G324" s="358" t="s">
        <v>6489</v>
      </c>
      <c r="H324" s="375" t="s">
        <v>6490</v>
      </c>
      <c r="I324" s="376" t="s">
        <v>1799</v>
      </c>
      <c r="J324" s="376"/>
      <c r="K324" s="376" t="s">
        <v>1799</v>
      </c>
      <c r="L324" s="376"/>
      <c r="M324" s="376" t="s">
        <v>1799</v>
      </c>
      <c r="N324" s="376"/>
      <c r="O324" s="376"/>
      <c r="P324" s="376"/>
      <c r="Q324" s="370"/>
    </row>
    <row r="325" spans="1:17" s="321" customFormat="1" ht="91.5" customHeight="1" x14ac:dyDescent="0.2">
      <c r="A325" s="820"/>
      <c r="B325" s="372" t="s">
        <v>6069</v>
      </c>
      <c r="C325" s="817"/>
      <c r="D325" s="356">
        <v>143998.04</v>
      </c>
      <c r="E325" s="357" t="s">
        <v>6012</v>
      </c>
      <c r="F325" s="818"/>
      <c r="G325" s="358" t="s">
        <v>6491</v>
      </c>
      <c r="H325" s="375" t="s">
        <v>6492</v>
      </c>
      <c r="I325" s="376"/>
      <c r="J325" s="376" t="s">
        <v>1799</v>
      </c>
      <c r="K325" s="376" t="s">
        <v>1799</v>
      </c>
      <c r="L325" s="376"/>
      <c r="M325" s="376"/>
      <c r="N325" s="376"/>
      <c r="O325" s="376" t="s">
        <v>1799</v>
      </c>
      <c r="P325" s="376"/>
      <c r="Q325" s="452" t="s">
        <v>6501</v>
      </c>
    </row>
    <row r="326" spans="1:17" s="321" customFormat="1" ht="36.75" customHeight="1" x14ac:dyDescent="0.2">
      <c r="A326" s="820" t="s">
        <v>6493</v>
      </c>
      <c r="B326" s="372" t="s">
        <v>6494</v>
      </c>
      <c r="C326" s="817" t="s">
        <v>6468</v>
      </c>
      <c r="D326" s="356">
        <v>23400</v>
      </c>
      <c r="E326" s="357" t="s">
        <v>5822</v>
      </c>
      <c r="F326" s="818">
        <v>41812</v>
      </c>
      <c r="G326" s="358" t="s">
        <v>6495</v>
      </c>
      <c r="H326" s="375" t="s">
        <v>6496</v>
      </c>
      <c r="I326" s="376" t="s">
        <v>1799</v>
      </c>
      <c r="J326" s="376"/>
      <c r="K326" s="376" t="s">
        <v>1799</v>
      </c>
      <c r="L326" s="376"/>
      <c r="M326" s="376"/>
      <c r="N326" s="376"/>
      <c r="O326" s="376" t="s">
        <v>1799</v>
      </c>
      <c r="P326" s="376"/>
      <c r="Q326" s="368"/>
    </row>
    <row r="327" spans="1:17" s="321" customFormat="1" ht="35.25" customHeight="1" thickBot="1" x14ac:dyDescent="0.25">
      <c r="A327" s="821"/>
      <c r="B327" s="335" t="s">
        <v>5929</v>
      </c>
      <c r="C327" s="822"/>
      <c r="D327" s="359">
        <v>836.2</v>
      </c>
      <c r="E327" s="360" t="s">
        <v>5822</v>
      </c>
      <c r="F327" s="823"/>
      <c r="G327" s="361" t="s">
        <v>6497</v>
      </c>
      <c r="H327" s="362" t="s">
        <v>6498</v>
      </c>
      <c r="I327" s="336" t="s">
        <v>1799</v>
      </c>
      <c r="J327" s="336"/>
      <c r="K327" s="336" t="s">
        <v>1799</v>
      </c>
      <c r="L327" s="336"/>
      <c r="M327" s="336"/>
      <c r="N327" s="336"/>
      <c r="O327" s="336" t="s">
        <v>1799</v>
      </c>
      <c r="P327" s="336"/>
      <c r="Q327" s="369"/>
    </row>
    <row r="328" spans="1:17" s="321" customFormat="1" ht="17.25" customHeight="1" thickTop="1" x14ac:dyDescent="0.2">
      <c r="A328" s="339"/>
      <c r="B328" s="342"/>
      <c r="C328" s="319"/>
      <c r="D328" s="343"/>
      <c r="E328" s="338"/>
      <c r="F328" s="330"/>
      <c r="G328" s="330"/>
      <c r="H328" s="365"/>
      <c r="M328" s="322"/>
      <c r="N328" s="322"/>
      <c r="O328" s="322"/>
      <c r="P328" s="322"/>
      <c r="Q328" s="330"/>
    </row>
    <row r="329" spans="1:17" s="321" customFormat="1" ht="17.25" customHeight="1" x14ac:dyDescent="0.2">
      <c r="A329" s="339"/>
      <c r="B329" s="342"/>
      <c r="C329" s="319"/>
      <c r="D329" s="343"/>
      <c r="E329" s="338"/>
      <c r="F329" s="330"/>
      <c r="G329" s="330"/>
      <c r="H329" s="330"/>
      <c r="M329" s="322"/>
      <c r="N329" s="322"/>
      <c r="O329" s="322"/>
      <c r="P329" s="322"/>
      <c r="Q329" s="330"/>
    </row>
    <row r="330" spans="1:17" s="321" customFormat="1" ht="17.25" customHeight="1" x14ac:dyDescent="0.2">
      <c r="A330" s="339"/>
      <c r="B330" s="342"/>
      <c r="C330" s="319"/>
      <c r="D330" s="343"/>
      <c r="E330" s="338"/>
      <c r="F330" s="330"/>
      <c r="G330" s="330"/>
      <c r="H330" s="330"/>
      <c r="M330" s="322"/>
      <c r="N330" s="322"/>
      <c r="O330" s="322"/>
      <c r="P330" s="322"/>
      <c r="Q330" s="330"/>
    </row>
    <row r="331" spans="1:17" s="321" customFormat="1" ht="17.25" customHeight="1" x14ac:dyDescent="0.2">
      <c r="A331" s="339"/>
      <c r="B331" s="342"/>
      <c r="C331" s="319"/>
      <c r="D331" s="343"/>
      <c r="E331" s="338"/>
      <c r="F331" s="330"/>
      <c r="G331" s="330"/>
      <c r="H331" s="330"/>
      <c r="M331" s="322"/>
      <c r="N331" s="322"/>
      <c r="O331" s="322"/>
      <c r="P331" s="322"/>
      <c r="Q331" s="330"/>
    </row>
    <row r="332" spans="1:17" s="321" customFormat="1" ht="17.25" customHeight="1" x14ac:dyDescent="0.2">
      <c r="A332" s="339"/>
      <c r="B332" s="342"/>
      <c r="C332" s="319"/>
      <c r="D332" s="343"/>
      <c r="E332" s="338"/>
      <c r="F332" s="330"/>
      <c r="G332" s="330"/>
      <c r="H332" s="330"/>
      <c r="M332" s="322"/>
      <c r="N332" s="322"/>
      <c r="O332" s="322"/>
      <c r="P332" s="322"/>
      <c r="Q332" s="330"/>
    </row>
    <row r="333" spans="1:17" s="321" customFormat="1" ht="17.25" customHeight="1" x14ac:dyDescent="0.2">
      <c r="A333" s="339"/>
      <c r="B333" s="342"/>
      <c r="C333" s="319"/>
      <c r="D333" s="343"/>
      <c r="E333" s="338"/>
      <c r="F333" s="330"/>
      <c r="G333" s="330"/>
      <c r="H333" s="330"/>
      <c r="M333" s="322"/>
      <c r="N333" s="322"/>
      <c r="O333" s="322"/>
      <c r="P333" s="322"/>
      <c r="Q333" s="330"/>
    </row>
    <row r="334" spans="1:17" s="321" customFormat="1" ht="17.25" customHeight="1" x14ac:dyDescent="0.2">
      <c r="A334" s="339"/>
      <c r="B334" s="342"/>
      <c r="C334" s="319"/>
      <c r="D334" s="343"/>
      <c r="E334" s="338"/>
      <c r="F334" s="330"/>
      <c r="G334" s="330"/>
      <c r="H334" s="330"/>
      <c r="M334" s="322"/>
      <c r="N334" s="322"/>
      <c r="O334" s="322"/>
      <c r="P334" s="322"/>
      <c r="Q334" s="330"/>
    </row>
    <row r="335" spans="1:17" s="321" customFormat="1" ht="17.25" customHeight="1" x14ac:dyDescent="0.2">
      <c r="A335" s="339"/>
      <c r="B335" s="342"/>
      <c r="C335" s="319"/>
      <c r="D335" s="343"/>
      <c r="E335" s="338"/>
      <c r="F335" s="330"/>
      <c r="G335" s="330"/>
      <c r="H335" s="330"/>
      <c r="M335" s="322"/>
      <c r="N335" s="322"/>
      <c r="O335" s="322"/>
      <c r="P335" s="322"/>
      <c r="Q335" s="330"/>
    </row>
    <row r="336" spans="1:17" s="321" customFormat="1" ht="17.25" customHeight="1" x14ac:dyDescent="0.2">
      <c r="A336" s="339"/>
      <c r="B336" s="342"/>
      <c r="C336" s="319"/>
      <c r="D336" s="343"/>
      <c r="E336" s="338"/>
      <c r="F336" s="330"/>
      <c r="G336" s="330"/>
      <c r="H336" s="330"/>
      <c r="M336" s="322"/>
      <c r="N336" s="322"/>
      <c r="O336" s="322"/>
      <c r="P336" s="322"/>
      <c r="Q336" s="330"/>
    </row>
    <row r="337" spans="1:17" s="321" customFormat="1" ht="17.25" customHeight="1" x14ac:dyDescent="0.2">
      <c r="A337" s="339"/>
      <c r="B337" s="342"/>
      <c r="C337" s="319"/>
      <c r="D337" s="343"/>
      <c r="E337" s="338"/>
      <c r="F337" s="330"/>
      <c r="G337" s="330"/>
      <c r="H337" s="330"/>
      <c r="M337" s="322"/>
      <c r="N337" s="322"/>
      <c r="O337" s="322"/>
      <c r="P337" s="322"/>
      <c r="Q337" s="330"/>
    </row>
    <row r="338" spans="1:17" s="321" customFormat="1" ht="17.25" customHeight="1" x14ac:dyDescent="0.2">
      <c r="A338" s="339"/>
      <c r="B338" s="342"/>
      <c r="C338" s="319"/>
      <c r="D338" s="343"/>
      <c r="E338" s="338"/>
      <c r="F338" s="330"/>
      <c r="G338" s="330"/>
      <c r="H338" s="330"/>
      <c r="M338" s="322"/>
      <c r="N338" s="322"/>
      <c r="O338" s="322"/>
      <c r="P338" s="322"/>
      <c r="Q338" s="330"/>
    </row>
    <row r="339" spans="1:17" s="321" customFormat="1" ht="17.25" customHeight="1" x14ac:dyDescent="0.2">
      <c r="A339" s="339"/>
      <c r="B339" s="342"/>
      <c r="C339" s="319"/>
      <c r="D339" s="343"/>
      <c r="E339" s="338"/>
      <c r="F339" s="330"/>
      <c r="G339" s="330"/>
      <c r="H339" s="330"/>
      <c r="M339" s="322"/>
      <c r="N339" s="322"/>
      <c r="O339" s="322"/>
      <c r="P339" s="322"/>
      <c r="Q339" s="330"/>
    </row>
    <row r="340" spans="1:17" s="321" customFormat="1" ht="17.25" customHeight="1" x14ac:dyDescent="0.2">
      <c r="A340" s="339"/>
      <c r="B340" s="342"/>
      <c r="C340" s="319"/>
      <c r="D340" s="343"/>
      <c r="E340" s="338"/>
      <c r="F340" s="330"/>
      <c r="G340" s="330"/>
      <c r="H340" s="330"/>
      <c r="M340" s="322"/>
      <c r="N340" s="322"/>
      <c r="O340" s="322"/>
      <c r="P340" s="322"/>
      <c r="Q340" s="330"/>
    </row>
    <row r="341" spans="1:17" s="321" customFormat="1" ht="17.25" customHeight="1" x14ac:dyDescent="0.2">
      <c r="A341" s="339"/>
      <c r="B341" s="342"/>
      <c r="C341" s="319"/>
      <c r="D341" s="343"/>
      <c r="E341" s="338"/>
      <c r="F341" s="330"/>
      <c r="G341" s="330"/>
      <c r="H341" s="330"/>
      <c r="M341" s="322"/>
      <c r="N341" s="322"/>
      <c r="O341" s="322"/>
      <c r="P341" s="322"/>
      <c r="Q341" s="330"/>
    </row>
    <row r="342" spans="1:17" s="321" customFormat="1" ht="17.25" customHeight="1" x14ac:dyDescent="0.2">
      <c r="A342" s="339"/>
      <c r="B342" s="342"/>
      <c r="C342" s="319"/>
      <c r="D342" s="343"/>
      <c r="E342" s="338"/>
      <c r="F342" s="330"/>
      <c r="G342" s="330"/>
      <c r="H342" s="330"/>
      <c r="M342" s="322"/>
      <c r="N342" s="322"/>
      <c r="O342" s="322"/>
      <c r="P342" s="322"/>
      <c r="Q342" s="330"/>
    </row>
    <row r="343" spans="1:17" s="321" customFormat="1" ht="17.25" customHeight="1" x14ac:dyDescent="0.2">
      <c r="A343" s="339"/>
      <c r="B343" s="342"/>
      <c r="C343" s="319"/>
      <c r="D343" s="343"/>
      <c r="E343" s="338"/>
      <c r="F343" s="330"/>
      <c r="G343" s="330"/>
      <c r="H343" s="330"/>
      <c r="M343" s="322"/>
      <c r="N343" s="322"/>
      <c r="O343" s="322"/>
      <c r="P343" s="322"/>
      <c r="Q343" s="330"/>
    </row>
    <row r="344" spans="1:17" s="321" customFormat="1" ht="17.25" customHeight="1" x14ac:dyDescent="0.2">
      <c r="A344" s="339"/>
      <c r="B344" s="342"/>
      <c r="C344" s="319"/>
      <c r="D344" s="343"/>
      <c r="E344" s="338"/>
      <c r="F344" s="330"/>
      <c r="G344" s="330"/>
      <c r="H344" s="330"/>
      <c r="M344" s="322"/>
      <c r="N344" s="322"/>
      <c r="O344" s="322"/>
      <c r="P344" s="322"/>
      <c r="Q344" s="330"/>
    </row>
    <row r="345" spans="1:17" s="321" customFormat="1" ht="17.25" customHeight="1" x14ac:dyDescent="0.2">
      <c r="A345" s="339"/>
      <c r="B345" s="342"/>
      <c r="C345" s="319"/>
      <c r="D345" s="343"/>
      <c r="E345" s="338"/>
      <c r="F345" s="330"/>
      <c r="G345" s="330"/>
      <c r="H345" s="330"/>
      <c r="M345" s="322"/>
      <c r="N345" s="322"/>
      <c r="O345" s="322"/>
      <c r="P345" s="322"/>
      <c r="Q345" s="330"/>
    </row>
    <row r="346" spans="1:17" s="321" customFormat="1" ht="17.25" customHeight="1" x14ac:dyDescent="0.2">
      <c r="A346" s="339"/>
      <c r="B346" s="342"/>
      <c r="C346" s="319"/>
      <c r="D346" s="343"/>
      <c r="E346" s="338"/>
      <c r="F346" s="330"/>
      <c r="G346" s="330"/>
      <c r="H346" s="330"/>
      <c r="M346" s="322"/>
      <c r="N346" s="322"/>
      <c r="O346" s="322"/>
      <c r="P346" s="322"/>
      <c r="Q346" s="330"/>
    </row>
    <row r="347" spans="1:17" s="321" customFormat="1" ht="17.25" customHeight="1" x14ac:dyDescent="0.2">
      <c r="A347" s="339"/>
      <c r="B347" s="342"/>
      <c r="C347" s="319"/>
      <c r="D347" s="343"/>
      <c r="E347" s="338"/>
      <c r="F347" s="330"/>
      <c r="G347" s="330"/>
      <c r="H347" s="330"/>
      <c r="M347" s="322"/>
      <c r="N347" s="322"/>
      <c r="O347" s="322"/>
      <c r="P347" s="322"/>
      <c r="Q347" s="330"/>
    </row>
    <row r="348" spans="1:17" s="321" customFormat="1" ht="17.25" customHeight="1" x14ac:dyDescent="0.2">
      <c r="A348" s="339"/>
      <c r="B348" s="342"/>
      <c r="C348" s="319"/>
      <c r="D348" s="343"/>
      <c r="E348" s="338"/>
      <c r="F348" s="330"/>
      <c r="G348" s="330"/>
      <c r="H348" s="330"/>
      <c r="M348" s="322"/>
      <c r="N348" s="322"/>
      <c r="O348" s="322"/>
      <c r="P348" s="322"/>
      <c r="Q348" s="330"/>
    </row>
    <row r="349" spans="1:17" s="321" customFormat="1" ht="17.25" customHeight="1" x14ac:dyDescent="0.2">
      <c r="A349" s="339"/>
      <c r="B349" s="342"/>
      <c r="C349" s="319"/>
      <c r="D349" s="343"/>
      <c r="E349" s="338"/>
      <c r="F349" s="330"/>
      <c r="G349" s="330"/>
      <c r="H349" s="330"/>
      <c r="M349" s="322"/>
      <c r="N349" s="322"/>
      <c r="O349" s="322"/>
      <c r="P349" s="322"/>
      <c r="Q349" s="330"/>
    </row>
    <row r="350" spans="1:17" s="321" customFormat="1" ht="17.25" customHeight="1" x14ac:dyDescent="0.2">
      <c r="A350" s="339"/>
      <c r="B350" s="342"/>
      <c r="C350" s="319"/>
      <c r="D350" s="343"/>
      <c r="E350" s="338"/>
      <c r="F350" s="330"/>
      <c r="G350" s="330"/>
      <c r="H350" s="330"/>
      <c r="M350" s="322"/>
      <c r="N350" s="322"/>
      <c r="O350" s="322"/>
      <c r="P350" s="322"/>
      <c r="Q350" s="330"/>
    </row>
    <row r="351" spans="1:17" s="321" customFormat="1" ht="17.25" customHeight="1" x14ac:dyDescent="0.2">
      <c r="A351" s="339"/>
      <c r="B351" s="342"/>
      <c r="C351" s="319"/>
      <c r="D351" s="343"/>
      <c r="E351" s="338"/>
      <c r="F351" s="330"/>
      <c r="G351" s="330"/>
      <c r="H351" s="330"/>
      <c r="M351" s="322"/>
      <c r="N351" s="322"/>
      <c r="O351" s="322"/>
      <c r="P351" s="322"/>
      <c r="Q351" s="330"/>
    </row>
    <row r="352" spans="1:17" s="321" customFormat="1" ht="17.25" customHeight="1" x14ac:dyDescent="0.2">
      <c r="A352" s="339"/>
      <c r="B352" s="342"/>
      <c r="C352" s="319"/>
      <c r="D352" s="343"/>
      <c r="E352" s="338"/>
      <c r="F352" s="330"/>
      <c r="G352" s="330"/>
      <c r="H352" s="330"/>
      <c r="M352" s="322"/>
      <c r="N352" s="322"/>
      <c r="O352" s="322"/>
      <c r="P352" s="322"/>
      <c r="Q352" s="330"/>
    </row>
    <row r="353" spans="1:17" s="321" customFormat="1" ht="17.25" customHeight="1" x14ac:dyDescent="0.2">
      <c r="A353" s="339"/>
      <c r="B353" s="342"/>
      <c r="C353" s="319"/>
      <c r="D353" s="343"/>
      <c r="E353" s="338"/>
      <c r="F353" s="330"/>
      <c r="G353" s="330"/>
      <c r="H353" s="330"/>
      <c r="M353" s="322"/>
      <c r="N353" s="322"/>
      <c r="O353" s="322"/>
      <c r="P353" s="322"/>
      <c r="Q353" s="330"/>
    </row>
    <row r="354" spans="1:17" s="321" customFormat="1" ht="17.25" customHeight="1" x14ac:dyDescent="0.2">
      <c r="A354" s="339"/>
      <c r="B354" s="342"/>
      <c r="C354" s="319"/>
      <c r="D354" s="343"/>
      <c r="E354" s="338"/>
      <c r="F354" s="330"/>
      <c r="G354" s="330"/>
      <c r="H354" s="330"/>
      <c r="M354" s="322"/>
      <c r="N354" s="322"/>
      <c r="O354" s="322"/>
      <c r="P354" s="322"/>
      <c r="Q354" s="330"/>
    </row>
    <row r="355" spans="1:17" s="321" customFormat="1" ht="17.25" customHeight="1" x14ac:dyDescent="0.2">
      <c r="A355" s="339"/>
      <c r="B355" s="342"/>
      <c r="C355" s="319"/>
      <c r="D355" s="343"/>
      <c r="E355" s="338"/>
      <c r="F355" s="330"/>
      <c r="G355" s="330"/>
      <c r="H355" s="330"/>
      <c r="M355" s="322"/>
      <c r="N355" s="322"/>
      <c r="O355" s="322"/>
      <c r="P355" s="322"/>
      <c r="Q355" s="330"/>
    </row>
    <row r="356" spans="1:17" s="321" customFormat="1" ht="17.25" customHeight="1" x14ac:dyDescent="0.2">
      <c r="A356" s="339"/>
      <c r="B356" s="342"/>
      <c r="C356" s="319"/>
      <c r="D356" s="343"/>
      <c r="E356" s="338"/>
      <c r="F356" s="330"/>
      <c r="G356" s="330"/>
      <c r="H356" s="330"/>
      <c r="M356" s="322"/>
      <c r="N356" s="322"/>
      <c r="O356" s="322"/>
      <c r="P356" s="322"/>
      <c r="Q356" s="330"/>
    </row>
    <row r="357" spans="1:17" s="321" customFormat="1" ht="17.25" customHeight="1" x14ac:dyDescent="0.2">
      <c r="A357" s="339"/>
      <c r="B357" s="342"/>
      <c r="C357" s="319"/>
      <c r="D357" s="343"/>
      <c r="E357" s="338"/>
      <c r="F357" s="330"/>
      <c r="G357" s="330"/>
      <c r="H357" s="330"/>
      <c r="M357" s="322"/>
      <c r="N357" s="322"/>
      <c r="O357" s="322"/>
      <c r="P357" s="322"/>
      <c r="Q357" s="330"/>
    </row>
    <row r="358" spans="1:17" s="321" customFormat="1" ht="17.25" customHeight="1" x14ac:dyDescent="0.2">
      <c r="A358" s="339"/>
      <c r="B358" s="342"/>
      <c r="C358" s="319"/>
      <c r="D358" s="343"/>
      <c r="E358" s="338"/>
      <c r="F358" s="330"/>
      <c r="G358" s="330"/>
      <c r="H358" s="330"/>
      <c r="M358" s="322"/>
      <c r="N358" s="322"/>
      <c r="O358" s="322"/>
      <c r="P358" s="322"/>
      <c r="Q358" s="330"/>
    </row>
    <row r="359" spans="1:17" s="321" customFormat="1" ht="17.25" customHeight="1" x14ac:dyDescent="0.2">
      <c r="A359" s="339"/>
      <c r="B359" s="342"/>
      <c r="C359" s="319"/>
      <c r="D359" s="343"/>
      <c r="E359" s="338"/>
      <c r="F359" s="330"/>
      <c r="G359" s="330"/>
      <c r="H359" s="330"/>
      <c r="M359" s="322"/>
      <c r="N359" s="322"/>
      <c r="O359" s="322"/>
      <c r="P359" s="322"/>
      <c r="Q359" s="330"/>
    </row>
    <row r="360" spans="1:17" s="321" customFormat="1" ht="17.25" customHeight="1" x14ac:dyDescent="0.2">
      <c r="A360" s="339"/>
      <c r="B360" s="342"/>
      <c r="C360" s="319"/>
      <c r="D360" s="343"/>
      <c r="E360" s="338"/>
      <c r="F360" s="330"/>
      <c r="G360" s="330"/>
      <c r="H360" s="330"/>
      <c r="M360" s="322"/>
      <c r="N360" s="322"/>
      <c r="O360" s="322"/>
      <c r="P360" s="322"/>
      <c r="Q360" s="330"/>
    </row>
    <row r="361" spans="1:17" s="321" customFormat="1" ht="17.25" customHeight="1" x14ac:dyDescent="0.2">
      <c r="A361" s="339"/>
      <c r="B361" s="342"/>
      <c r="C361" s="319"/>
      <c r="D361" s="343"/>
      <c r="E361" s="338"/>
      <c r="F361" s="330"/>
      <c r="G361" s="330"/>
      <c r="H361" s="330"/>
      <c r="M361" s="322"/>
      <c r="N361" s="322"/>
      <c r="O361" s="322"/>
      <c r="P361" s="322"/>
      <c r="Q361" s="330"/>
    </row>
    <row r="362" spans="1:17" s="321" customFormat="1" ht="17.25" customHeight="1" x14ac:dyDescent="0.2">
      <c r="A362" s="339"/>
      <c r="B362" s="342"/>
      <c r="C362" s="319"/>
      <c r="D362" s="343"/>
      <c r="E362" s="338"/>
      <c r="F362" s="330"/>
      <c r="G362" s="330"/>
      <c r="H362" s="330"/>
      <c r="M362" s="322"/>
      <c r="N362" s="322"/>
      <c r="O362" s="322"/>
      <c r="P362" s="322"/>
      <c r="Q362" s="330"/>
    </row>
    <row r="363" spans="1:17" s="321" customFormat="1" ht="17.25" customHeight="1" x14ac:dyDescent="0.2">
      <c r="A363" s="339"/>
      <c r="B363" s="342"/>
      <c r="C363" s="319"/>
      <c r="D363" s="343"/>
      <c r="E363" s="338"/>
      <c r="F363" s="330"/>
      <c r="G363" s="330"/>
      <c r="H363" s="330"/>
      <c r="M363" s="322"/>
      <c r="N363" s="322"/>
      <c r="O363" s="322"/>
      <c r="P363" s="322"/>
      <c r="Q363" s="330"/>
    </row>
    <row r="364" spans="1:17" s="321" customFormat="1" ht="17.25" customHeight="1" x14ac:dyDescent="0.2">
      <c r="A364" s="339"/>
      <c r="B364" s="342"/>
      <c r="C364" s="319"/>
      <c r="D364" s="343"/>
      <c r="E364" s="338"/>
      <c r="F364" s="330"/>
      <c r="G364" s="330"/>
      <c r="H364" s="330"/>
      <c r="M364" s="322"/>
      <c r="N364" s="322"/>
      <c r="O364" s="322"/>
      <c r="P364" s="322"/>
      <c r="Q364" s="330"/>
    </row>
    <row r="365" spans="1:17" s="321" customFormat="1" ht="17.25" customHeight="1" x14ac:dyDescent="0.2">
      <c r="A365" s="339"/>
      <c r="B365" s="342"/>
      <c r="C365" s="319"/>
      <c r="D365" s="343"/>
      <c r="E365" s="338"/>
      <c r="F365" s="330"/>
      <c r="G365" s="330"/>
      <c r="H365" s="330"/>
      <c r="M365" s="322"/>
      <c r="N365" s="322"/>
      <c r="O365" s="322"/>
      <c r="P365" s="322"/>
      <c r="Q365" s="330"/>
    </row>
    <row r="366" spans="1:17" s="321" customFormat="1" ht="17.25" customHeight="1" x14ac:dyDescent="0.2">
      <c r="A366" s="339"/>
      <c r="B366" s="342"/>
      <c r="C366" s="319"/>
      <c r="D366" s="343"/>
      <c r="E366" s="338"/>
      <c r="F366" s="330"/>
      <c r="G366" s="330"/>
      <c r="H366" s="330"/>
      <c r="M366" s="322"/>
      <c r="N366" s="322"/>
      <c r="O366" s="322"/>
      <c r="P366" s="322"/>
      <c r="Q366" s="330"/>
    </row>
    <row r="367" spans="1:17" s="321" customFormat="1" ht="17.25" customHeight="1" x14ac:dyDescent="0.2">
      <c r="A367" s="339"/>
      <c r="B367" s="342"/>
      <c r="C367" s="319"/>
      <c r="D367" s="343"/>
      <c r="E367" s="338"/>
      <c r="F367" s="330"/>
      <c r="G367" s="330"/>
      <c r="H367" s="330"/>
      <c r="M367" s="322"/>
      <c r="N367" s="322"/>
      <c r="O367" s="322"/>
      <c r="P367" s="322"/>
      <c r="Q367" s="330"/>
    </row>
    <row r="368" spans="1:17" s="321" customFormat="1" ht="17.25" customHeight="1" x14ac:dyDescent="0.2">
      <c r="A368" s="339"/>
      <c r="B368" s="342"/>
      <c r="C368" s="319"/>
      <c r="D368" s="343"/>
      <c r="E368" s="338"/>
      <c r="F368" s="330"/>
      <c r="G368" s="330"/>
      <c r="H368" s="330"/>
      <c r="M368" s="322"/>
      <c r="N368" s="322"/>
      <c r="O368" s="322"/>
      <c r="P368" s="322"/>
      <c r="Q368" s="330"/>
    </row>
    <row r="369" spans="1:17" s="321" customFormat="1" ht="17.25" customHeight="1" x14ac:dyDescent="0.2">
      <c r="A369" s="339"/>
      <c r="B369" s="342"/>
      <c r="C369" s="319"/>
      <c r="D369" s="343"/>
      <c r="E369" s="338"/>
      <c r="F369" s="330"/>
      <c r="G369" s="330"/>
      <c r="H369" s="330"/>
      <c r="M369" s="322"/>
      <c r="N369" s="322"/>
      <c r="O369" s="322"/>
      <c r="P369" s="322"/>
      <c r="Q369" s="330"/>
    </row>
    <row r="370" spans="1:17" s="321" customFormat="1" ht="17.25" customHeight="1" x14ac:dyDescent="0.2">
      <c r="A370" s="339"/>
      <c r="B370" s="342"/>
      <c r="C370" s="319"/>
      <c r="D370" s="343"/>
      <c r="E370" s="338"/>
      <c r="F370" s="330"/>
      <c r="G370" s="330"/>
      <c r="H370" s="330"/>
      <c r="M370" s="322"/>
      <c r="N370" s="322"/>
      <c r="O370" s="322"/>
      <c r="P370" s="322"/>
      <c r="Q370" s="330"/>
    </row>
    <row r="371" spans="1:17" s="321" customFormat="1" ht="17.25" customHeight="1" x14ac:dyDescent="0.2">
      <c r="A371" s="339"/>
      <c r="B371" s="342"/>
      <c r="C371" s="319"/>
      <c r="D371" s="343"/>
      <c r="E371" s="338"/>
      <c r="F371" s="330"/>
      <c r="G371" s="330"/>
      <c r="H371" s="330"/>
      <c r="M371" s="322"/>
      <c r="N371" s="322"/>
      <c r="O371" s="322"/>
      <c r="P371" s="322"/>
      <c r="Q371" s="330"/>
    </row>
    <row r="372" spans="1:17" s="321" customFormat="1" ht="17.25" customHeight="1" x14ac:dyDescent="0.2">
      <c r="A372" s="339"/>
      <c r="B372" s="342"/>
      <c r="C372" s="319"/>
      <c r="D372" s="343"/>
      <c r="E372" s="338"/>
      <c r="F372" s="330"/>
      <c r="G372" s="330"/>
      <c r="H372" s="330"/>
      <c r="M372" s="322"/>
      <c r="N372" s="322"/>
      <c r="O372" s="322"/>
      <c r="P372" s="322"/>
      <c r="Q372" s="330"/>
    </row>
    <row r="373" spans="1:17" s="321" customFormat="1" ht="17.25" customHeight="1" x14ac:dyDescent="0.2">
      <c r="A373" s="339"/>
      <c r="B373" s="342"/>
      <c r="C373" s="319"/>
      <c r="D373" s="343"/>
      <c r="E373" s="338"/>
      <c r="F373" s="330"/>
      <c r="G373" s="330"/>
      <c r="H373" s="330"/>
      <c r="M373" s="322"/>
      <c r="N373" s="322"/>
      <c r="O373" s="322"/>
      <c r="P373" s="322"/>
      <c r="Q373" s="330"/>
    </row>
    <row r="374" spans="1:17" s="321" customFormat="1" ht="17.25" customHeight="1" x14ac:dyDescent="0.2">
      <c r="A374" s="339"/>
      <c r="B374" s="342"/>
      <c r="C374" s="319"/>
      <c r="D374" s="343"/>
      <c r="E374" s="338"/>
      <c r="F374" s="330"/>
      <c r="G374" s="330"/>
      <c r="H374" s="330"/>
      <c r="M374" s="322"/>
      <c r="N374" s="322"/>
      <c r="O374" s="322"/>
      <c r="P374" s="322"/>
      <c r="Q374" s="330"/>
    </row>
    <row r="375" spans="1:17" s="321" customFormat="1" ht="17.25" customHeight="1" x14ac:dyDescent="0.2">
      <c r="A375" s="339"/>
      <c r="B375" s="342"/>
      <c r="C375" s="319"/>
      <c r="D375" s="343"/>
      <c r="E375" s="338"/>
      <c r="F375" s="330"/>
      <c r="G375" s="330"/>
      <c r="H375" s="330"/>
      <c r="M375" s="322"/>
      <c r="N375" s="322"/>
      <c r="O375" s="322"/>
      <c r="P375" s="322"/>
      <c r="Q375" s="330"/>
    </row>
    <row r="376" spans="1:17" s="321" customFormat="1" ht="17.25" customHeight="1" x14ac:dyDescent="0.2">
      <c r="A376" s="339"/>
      <c r="B376" s="342"/>
      <c r="C376" s="319"/>
      <c r="D376" s="343"/>
      <c r="E376" s="338"/>
      <c r="F376" s="330"/>
      <c r="G376" s="330"/>
      <c r="H376" s="330"/>
      <c r="M376" s="322"/>
      <c r="N376" s="322"/>
      <c r="O376" s="322"/>
      <c r="P376" s="322"/>
      <c r="Q376" s="330"/>
    </row>
    <row r="377" spans="1:17" s="321" customFormat="1" ht="17.25" customHeight="1" x14ac:dyDescent="0.2">
      <c r="A377" s="339"/>
      <c r="B377" s="342"/>
      <c r="C377" s="319"/>
      <c r="D377" s="343"/>
      <c r="E377" s="338"/>
      <c r="F377" s="330"/>
      <c r="G377" s="330"/>
      <c r="H377" s="330"/>
      <c r="M377" s="322"/>
      <c r="N377" s="322"/>
      <c r="O377" s="322"/>
      <c r="P377" s="322"/>
      <c r="Q377" s="330"/>
    </row>
    <row r="378" spans="1:17" s="321" customFormat="1" ht="17.25" customHeight="1" x14ac:dyDescent="0.2">
      <c r="A378" s="339"/>
      <c r="B378" s="342"/>
      <c r="C378" s="319"/>
      <c r="D378" s="343"/>
      <c r="E378" s="338"/>
      <c r="F378" s="330"/>
      <c r="G378" s="330"/>
      <c r="H378" s="330"/>
      <c r="M378" s="322"/>
      <c r="N378" s="322"/>
      <c r="O378" s="322"/>
      <c r="P378" s="322"/>
      <c r="Q378" s="330"/>
    </row>
    <row r="379" spans="1:17" s="321" customFormat="1" ht="17.25" customHeight="1" x14ac:dyDescent="0.2">
      <c r="A379" s="339"/>
      <c r="B379" s="342"/>
      <c r="C379" s="319"/>
      <c r="D379" s="343"/>
      <c r="E379" s="338"/>
      <c r="F379" s="330"/>
      <c r="G379" s="330"/>
      <c r="H379" s="330"/>
      <c r="M379" s="322"/>
      <c r="N379" s="322"/>
      <c r="O379" s="322"/>
      <c r="P379" s="322"/>
      <c r="Q379" s="330"/>
    </row>
    <row r="380" spans="1:17" s="321" customFormat="1" ht="17.25" customHeight="1" x14ac:dyDescent="0.2">
      <c r="A380" s="339"/>
      <c r="B380" s="342"/>
      <c r="C380" s="319"/>
      <c r="D380" s="343"/>
      <c r="E380" s="338"/>
      <c r="F380" s="330"/>
      <c r="G380" s="330"/>
      <c r="H380" s="330"/>
      <c r="M380" s="322"/>
      <c r="N380" s="322"/>
      <c r="O380" s="322"/>
      <c r="P380" s="322"/>
      <c r="Q380" s="330"/>
    </row>
    <row r="381" spans="1:17" s="321" customFormat="1" ht="17.25" customHeight="1" x14ac:dyDescent="0.2">
      <c r="A381" s="339"/>
      <c r="B381" s="342"/>
      <c r="C381" s="319"/>
      <c r="D381" s="343"/>
      <c r="E381" s="338"/>
      <c r="F381" s="330"/>
      <c r="G381" s="330"/>
      <c r="H381" s="330"/>
      <c r="M381" s="322"/>
      <c r="N381" s="322"/>
      <c r="O381" s="322"/>
      <c r="P381" s="322"/>
      <c r="Q381" s="330"/>
    </row>
    <row r="382" spans="1:17" s="321" customFormat="1" ht="17.25" customHeight="1" x14ac:dyDescent="0.2">
      <c r="A382" s="339"/>
      <c r="B382" s="342"/>
      <c r="C382" s="319"/>
      <c r="D382" s="343"/>
      <c r="E382" s="338"/>
      <c r="F382" s="330"/>
      <c r="G382" s="330"/>
      <c r="H382" s="330"/>
      <c r="M382" s="322"/>
      <c r="N382" s="322"/>
      <c r="O382" s="322"/>
      <c r="P382" s="322"/>
      <c r="Q382" s="330"/>
    </row>
    <row r="383" spans="1:17" s="321" customFormat="1" ht="17.25" customHeight="1" x14ac:dyDescent="0.2">
      <c r="A383" s="339"/>
      <c r="B383" s="342"/>
      <c r="C383" s="319"/>
      <c r="D383" s="343"/>
      <c r="E383" s="338"/>
      <c r="F383" s="330"/>
      <c r="G383" s="330"/>
      <c r="H383" s="330"/>
      <c r="M383" s="322"/>
      <c r="N383" s="322"/>
      <c r="O383" s="322"/>
      <c r="P383" s="322"/>
      <c r="Q383" s="330"/>
    </row>
    <row r="384" spans="1:17" s="321" customFormat="1" ht="17.25" customHeight="1" x14ac:dyDescent="0.2">
      <c r="A384" s="339"/>
      <c r="B384" s="342"/>
      <c r="C384" s="319"/>
      <c r="D384" s="343"/>
      <c r="E384" s="338"/>
      <c r="F384" s="330"/>
      <c r="G384" s="330"/>
      <c r="H384" s="330"/>
      <c r="M384" s="322"/>
      <c r="N384" s="322"/>
      <c r="O384" s="322"/>
      <c r="P384" s="322"/>
      <c r="Q384" s="330"/>
    </row>
    <row r="385" spans="1:17" s="321" customFormat="1" ht="17.25" customHeight="1" x14ac:dyDescent="0.2">
      <c r="A385" s="339"/>
      <c r="B385" s="342"/>
      <c r="C385" s="319"/>
      <c r="D385" s="343"/>
      <c r="E385" s="338"/>
      <c r="F385" s="330"/>
      <c r="G385" s="330"/>
      <c r="H385" s="330"/>
      <c r="M385" s="322"/>
      <c r="N385" s="322"/>
      <c r="O385" s="322"/>
      <c r="P385" s="322"/>
      <c r="Q385" s="330"/>
    </row>
    <row r="386" spans="1:17" s="321" customFormat="1" ht="17.25" customHeight="1" x14ac:dyDescent="0.2">
      <c r="A386" s="339"/>
      <c r="B386" s="342"/>
      <c r="C386" s="319"/>
      <c r="D386" s="343"/>
      <c r="E386" s="338"/>
      <c r="F386" s="330"/>
      <c r="G386" s="330"/>
      <c r="H386" s="330"/>
      <c r="M386" s="322"/>
      <c r="N386" s="322"/>
      <c r="O386" s="322"/>
      <c r="P386" s="322"/>
      <c r="Q386" s="330"/>
    </row>
    <row r="387" spans="1:17" s="321" customFormat="1" ht="17.25" customHeight="1" x14ac:dyDescent="0.2">
      <c r="A387" s="339"/>
      <c r="B387" s="342"/>
      <c r="C387" s="319"/>
      <c r="D387" s="343"/>
      <c r="E387" s="338"/>
      <c r="F387" s="330"/>
      <c r="G387" s="330"/>
      <c r="H387" s="330"/>
      <c r="M387" s="322"/>
      <c r="N387" s="322"/>
      <c r="O387" s="322"/>
      <c r="P387" s="322"/>
      <c r="Q387" s="330"/>
    </row>
    <row r="388" spans="1:17" s="321" customFormat="1" ht="17.25" customHeight="1" x14ac:dyDescent="0.2">
      <c r="A388" s="339"/>
      <c r="B388" s="342"/>
      <c r="C388" s="319"/>
      <c r="D388" s="343"/>
      <c r="E388" s="338"/>
      <c r="F388" s="330"/>
      <c r="G388" s="330"/>
      <c r="H388" s="330"/>
      <c r="M388" s="322"/>
      <c r="N388" s="322"/>
      <c r="O388" s="322"/>
      <c r="P388" s="322"/>
      <c r="Q388" s="330"/>
    </row>
    <row r="389" spans="1:17" s="321" customFormat="1" ht="17.25" customHeight="1" x14ac:dyDescent="0.2">
      <c r="A389" s="339"/>
      <c r="B389" s="342"/>
      <c r="C389" s="319"/>
      <c r="D389" s="343"/>
      <c r="E389" s="338"/>
      <c r="F389" s="330"/>
      <c r="G389" s="330"/>
      <c r="H389" s="330"/>
      <c r="M389" s="322"/>
      <c r="N389" s="322"/>
      <c r="O389" s="322"/>
      <c r="P389" s="322"/>
      <c r="Q389" s="330"/>
    </row>
    <row r="390" spans="1:17" s="321" customFormat="1" ht="17.25" customHeight="1" x14ac:dyDescent="0.2">
      <c r="A390" s="339"/>
      <c r="B390" s="342"/>
      <c r="C390" s="319"/>
      <c r="D390" s="343"/>
      <c r="E390" s="338"/>
      <c r="F390" s="330"/>
      <c r="G390" s="330"/>
      <c r="H390" s="330"/>
      <c r="M390" s="322"/>
      <c r="N390" s="322"/>
      <c r="O390" s="322"/>
      <c r="P390" s="322"/>
      <c r="Q390" s="330"/>
    </row>
    <row r="391" spans="1:17" s="321" customFormat="1" ht="17.25" customHeight="1" x14ac:dyDescent="0.2">
      <c r="A391" s="339"/>
      <c r="B391" s="342"/>
      <c r="C391" s="319"/>
      <c r="D391" s="343"/>
      <c r="E391" s="338"/>
      <c r="F391" s="330"/>
      <c r="G391" s="330"/>
      <c r="H391" s="330"/>
      <c r="M391" s="322"/>
      <c r="N391" s="322"/>
      <c r="O391" s="322"/>
      <c r="P391" s="322"/>
      <c r="Q391" s="330"/>
    </row>
    <row r="392" spans="1:17" s="321" customFormat="1" ht="17.25" customHeight="1" x14ac:dyDescent="0.2">
      <c r="A392" s="339"/>
      <c r="B392" s="342"/>
      <c r="C392" s="319"/>
      <c r="D392" s="343"/>
      <c r="E392" s="338"/>
      <c r="F392" s="330"/>
      <c r="G392" s="330"/>
      <c r="H392" s="330"/>
      <c r="M392" s="322"/>
      <c r="N392" s="322"/>
      <c r="O392" s="322"/>
      <c r="P392" s="322"/>
      <c r="Q392" s="330"/>
    </row>
    <row r="393" spans="1:17" s="321" customFormat="1" ht="17.25" customHeight="1" x14ac:dyDescent="0.2">
      <c r="A393" s="339"/>
      <c r="B393" s="342"/>
      <c r="C393" s="319"/>
      <c r="D393" s="343"/>
      <c r="E393" s="338"/>
      <c r="F393" s="330"/>
      <c r="G393" s="330"/>
      <c r="H393" s="330"/>
      <c r="M393" s="322"/>
      <c r="N393" s="322"/>
      <c r="O393" s="322"/>
      <c r="P393" s="322"/>
      <c r="Q393" s="330"/>
    </row>
    <row r="394" spans="1:17" s="321" customFormat="1" ht="17.25" customHeight="1" x14ac:dyDescent="0.2">
      <c r="A394" s="339"/>
      <c r="B394" s="342"/>
      <c r="C394" s="319"/>
      <c r="D394" s="343"/>
      <c r="E394" s="338"/>
      <c r="F394" s="330"/>
      <c r="G394" s="330"/>
      <c r="H394" s="330"/>
      <c r="M394" s="322"/>
      <c r="N394" s="322"/>
      <c r="O394" s="322"/>
      <c r="P394" s="322"/>
      <c r="Q394" s="330"/>
    </row>
    <row r="395" spans="1:17" s="321" customFormat="1" ht="17.25" customHeight="1" x14ac:dyDescent="0.2">
      <c r="A395" s="339"/>
      <c r="B395" s="342"/>
      <c r="C395" s="319"/>
      <c r="D395" s="343"/>
      <c r="E395" s="338"/>
      <c r="F395" s="330"/>
      <c r="G395" s="330"/>
      <c r="H395" s="330"/>
      <c r="M395" s="322"/>
      <c r="N395" s="322"/>
      <c r="O395" s="322"/>
      <c r="P395" s="322"/>
      <c r="Q395" s="330"/>
    </row>
    <row r="396" spans="1:17" s="321" customFormat="1" ht="17.25" customHeight="1" x14ac:dyDescent="0.2">
      <c r="A396" s="339"/>
      <c r="B396" s="342"/>
      <c r="C396" s="319"/>
      <c r="D396" s="343"/>
      <c r="E396" s="338"/>
      <c r="F396" s="330"/>
      <c r="G396" s="330"/>
      <c r="H396" s="330"/>
      <c r="M396" s="322"/>
      <c r="N396" s="322"/>
      <c r="O396" s="322"/>
      <c r="P396" s="322"/>
      <c r="Q396" s="330"/>
    </row>
    <row r="397" spans="1:17" s="321" customFormat="1" ht="17.25" customHeight="1" x14ac:dyDescent="0.2">
      <c r="A397" s="339"/>
      <c r="B397" s="342"/>
      <c r="C397" s="319"/>
      <c r="D397" s="343"/>
      <c r="E397" s="338"/>
      <c r="F397" s="330"/>
      <c r="G397" s="330"/>
      <c r="H397" s="330"/>
      <c r="M397" s="322"/>
      <c r="N397" s="322"/>
      <c r="O397" s="322"/>
      <c r="P397" s="322"/>
      <c r="Q397" s="330"/>
    </row>
    <row r="398" spans="1:17" s="321" customFormat="1" ht="17.25" customHeight="1" x14ac:dyDescent="0.2">
      <c r="A398" s="339"/>
      <c r="B398" s="342"/>
      <c r="C398" s="319"/>
      <c r="D398" s="343"/>
      <c r="E398" s="338"/>
      <c r="F398" s="330"/>
      <c r="G398" s="330"/>
      <c r="H398" s="330"/>
      <c r="M398" s="322"/>
      <c r="N398" s="322"/>
      <c r="O398" s="322"/>
      <c r="P398" s="322"/>
      <c r="Q398" s="330"/>
    </row>
    <row r="399" spans="1:17" s="321" customFormat="1" ht="17.25" customHeight="1" x14ac:dyDescent="0.2">
      <c r="A399" s="339"/>
      <c r="B399" s="342"/>
      <c r="C399" s="319"/>
      <c r="D399" s="343"/>
      <c r="E399" s="338"/>
      <c r="F399" s="330"/>
      <c r="G399" s="330"/>
      <c r="H399" s="330"/>
      <c r="M399" s="322"/>
      <c r="N399" s="322"/>
      <c r="O399" s="322"/>
      <c r="P399" s="322"/>
      <c r="Q399" s="330"/>
    </row>
    <row r="400" spans="1:17" s="321" customFormat="1" ht="17.25" customHeight="1" x14ac:dyDescent="0.2">
      <c r="A400" s="339"/>
      <c r="B400" s="342"/>
      <c r="C400" s="319"/>
      <c r="D400" s="343"/>
      <c r="E400" s="338"/>
      <c r="F400" s="330"/>
      <c r="G400" s="330"/>
      <c r="H400" s="330"/>
      <c r="M400" s="322"/>
      <c r="N400" s="322"/>
      <c r="O400" s="322"/>
      <c r="P400" s="322"/>
      <c r="Q400" s="330"/>
    </row>
    <row r="401" spans="1:17" s="321" customFormat="1" ht="17.25" customHeight="1" x14ac:dyDescent="0.2">
      <c r="A401" s="339"/>
      <c r="B401" s="342"/>
      <c r="C401" s="319"/>
      <c r="D401" s="343"/>
      <c r="E401" s="338"/>
      <c r="F401" s="330"/>
      <c r="G401" s="330"/>
      <c r="H401" s="330"/>
      <c r="M401" s="322"/>
      <c r="N401" s="322"/>
      <c r="O401" s="322"/>
      <c r="P401" s="322"/>
      <c r="Q401" s="330"/>
    </row>
    <row r="402" spans="1:17" s="321" customFormat="1" ht="17.25" customHeight="1" x14ac:dyDescent="0.2">
      <c r="A402" s="339"/>
      <c r="B402" s="342"/>
      <c r="C402" s="319"/>
      <c r="D402" s="343"/>
      <c r="E402" s="338"/>
      <c r="F402" s="330"/>
      <c r="G402" s="330"/>
      <c r="H402" s="330"/>
      <c r="M402" s="322"/>
      <c r="N402" s="322"/>
      <c r="O402" s="322"/>
      <c r="P402" s="322"/>
      <c r="Q402" s="330"/>
    </row>
    <row r="403" spans="1:17" s="321" customFormat="1" ht="17.25" customHeight="1" x14ac:dyDescent="0.2">
      <c r="A403" s="339"/>
      <c r="B403" s="342"/>
      <c r="C403" s="319"/>
      <c r="D403" s="343"/>
      <c r="E403" s="338"/>
      <c r="F403" s="330"/>
      <c r="G403" s="330"/>
      <c r="H403" s="330"/>
      <c r="M403" s="322"/>
      <c r="N403" s="322"/>
      <c r="O403" s="322"/>
      <c r="P403" s="322"/>
      <c r="Q403" s="330"/>
    </row>
    <row r="404" spans="1:17" s="321" customFormat="1" ht="17.25" customHeight="1" x14ac:dyDescent="0.2">
      <c r="A404" s="339"/>
      <c r="B404" s="342"/>
      <c r="C404" s="319"/>
      <c r="D404" s="343"/>
      <c r="E404" s="338"/>
      <c r="F404" s="330"/>
      <c r="G404" s="330"/>
      <c r="H404" s="330"/>
      <c r="M404" s="322"/>
      <c r="N404" s="322"/>
      <c r="O404" s="322"/>
      <c r="P404" s="322"/>
      <c r="Q404" s="330"/>
    </row>
    <row r="405" spans="1:17" s="321" customFormat="1" ht="17.25" customHeight="1" x14ac:dyDescent="0.2">
      <c r="A405" s="339"/>
      <c r="B405" s="342"/>
      <c r="C405" s="319"/>
      <c r="D405" s="343"/>
      <c r="E405" s="338"/>
      <c r="F405" s="330"/>
      <c r="G405" s="330"/>
      <c r="H405" s="330"/>
      <c r="M405" s="322"/>
      <c r="N405" s="322"/>
      <c r="O405" s="322"/>
      <c r="P405" s="322"/>
      <c r="Q405" s="330"/>
    </row>
    <row r="406" spans="1:17" s="321" customFormat="1" ht="17.25" customHeight="1" x14ac:dyDescent="0.2">
      <c r="A406" s="339"/>
      <c r="B406" s="342"/>
      <c r="C406" s="319"/>
      <c r="D406" s="343"/>
      <c r="E406" s="338"/>
      <c r="F406" s="330"/>
      <c r="G406" s="330"/>
      <c r="H406" s="330"/>
      <c r="M406" s="322"/>
      <c r="N406" s="322"/>
      <c r="O406" s="322"/>
      <c r="P406" s="322"/>
      <c r="Q406" s="330"/>
    </row>
    <row r="407" spans="1:17" s="321" customFormat="1" ht="17.25" customHeight="1" x14ac:dyDescent="0.2">
      <c r="A407" s="339"/>
      <c r="B407" s="342"/>
      <c r="C407" s="319"/>
      <c r="D407" s="343"/>
      <c r="E407" s="338"/>
      <c r="F407" s="330"/>
      <c r="G407" s="330"/>
      <c r="H407" s="330"/>
      <c r="M407" s="322"/>
      <c r="N407" s="322"/>
      <c r="O407" s="322"/>
      <c r="P407" s="322"/>
      <c r="Q407" s="330"/>
    </row>
    <row r="408" spans="1:17" s="321" customFormat="1" ht="17.25" customHeight="1" x14ac:dyDescent="0.2">
      <c r="A408" s="339"/>
      <c r="B408" s="342"/>
      <c r="C408" s="319"/>
      <c r="D408" s="343"/>
      <c r="E408" s="338"/>
      <c r="F408" s="330"/>
      <c r="G408" s="330"/>
      <c r="H408" s="330"/>
      <c r="M408" s="322"/>
      <c r="N408" s="322"/>
      <c r="O408" s="322"/>
      <c r="P408" s="322"/>
      <c r="Q408" s="330"/>
    </row>
    <row r="409" spans="1:17" s="321" customFormat="1" ht="17.25" customHeight="1" x14ac:dyDescent="0.2">
      <c r="A409" s="339"/>
      <c r="B409" s="342"/>
      <c r="C409" s="319"/>
      <c r="D409" s="343"/>
      <c r="E409" s="338"/>
      <c r="F409" s="330"/>
      <c r="G409" s="330"/>
      <c r="H409" s="330"/>
      <c r="M409" s="322"/>
      <c r="N409" s="322"/>
      <c r="O409" s="322"/>
      <c r="P409" s="322"/>
      <c r="Q409" s="330"/>
    </row>
    <row r="410" spans="1:17" s="321" customFormat="1" ht="17.25" customHeight="1" x14ac:dyDescent="0.2">
      <c r="A410" s="339"/>
      <c r="B410" s="342"/>
      <c r="C410" s="319"/>
      <c r="D410" s="343"/>
      <c r="E410" s="338"/>
      <c r="F410" s="330"/>
      <c r="G410" s="330"/>
      <c r="H410" s="330"/>
      <c r="M410" s="322"/>
      <c r="N410" s="322"/>
      <c r="O410" s="322"/>
      <c r="P410" s="322"/>
      <c r="Q410" s="330"/>
    </row>
    <row r="411" spans="1:17" s="321" customFormat="1" ht="17.25" customHeight="1" x14ac:dyDescent="0.2">
      <c r="A411" s="339"/>
      <c r="B411" s="342"/>
      <c r="C411" s="319"/>
      <c r="D411" s="343"/>
      <c r="E411" s="338"/>
      <c r="F411" s="330"/>
      <c r="G411" s="330"/>
      <c r="H411" s="330"/>
      <c r="M411" s="322"/>
      <c r="N411" s="322"/>
      <c r="O411" s="322"/>
      <c r="P411" s="322"/>
      <c r="Q411" s="330"/>
    </row>
    <row r="412" spans="1:17" s="321" customFormat="1" ht="17.25" customHeight="1" x14ac:dyDescent="0.2">
      <c r="A412" s="339"/>
      <c r="B412" s="342"/>
      <c r="C412" s="319"/>
      <c r="D412" s="343"/>
      <c r="E412" s="338"/>
      <c r="F412" s="330"/>
      <c r="G412" s="330"/>
      <c r="H412" s="330"/>
      <c r="M412" s="322"/>
      <c r="N412" s="322"/>
      <c r="O412" s="322"/>
      <c r="P412" s="322"/>
      <c r="Q412" s="330"/>
    </row>
    <row r="413" spans="1:17" s="321" customFormat="1" ht="17.25" customHeight="1" x14ac:dyDescent="0.2">
      <c r="A413" s="339"/>
      <c r="B413" s="342"/>
      <c r="C413" s="319"/>
      <c r="D413" s="343"/>
      <c r="E413" s="338"/>
      <c r="F413" s="330"/>
      <c r="G413" s="330"/>
      <c r="H413" s="330"/>
      <c r="M413" s="322"/>
      <c r="N413" s="322"/>
      <c r="O413" s="322"/>
      <c r="P413" s="322"/>
      <c r="Q413" s="330"/>
    </row>
    <row r="414" spans="1:17" s="321" customFormat="1" ht="17.25" customHeight="1" x14ac:dyDescent="0.2">
      <c r="A414" s="339"/>
      <c r="B414" s="342"/>
      <c r="C414" s="319"/>
      <c r="D414" s="343"/>
      <c r="E414" s="338"/>
      <c r="F414" s="330"/>
      <c r="G414" s="330"/>
      <c r="H414" s="330"/>
      <c r="M414" s="322"/>
      <c r="N414" s="322"/>
      <c r="O414" s="322"/>
      <c r="P414" s="322"/>
      <c r="Q414" s="330"/>
    </row>
    <row r="415" spans="1:17" s="321" customFormat="1" ht="17.25" customHeight="1" x14ac:dyDescent="0.2">
      <c r="A415" s="339"/>
      <c r="B415" s="342"/>
      <c r="C415" s="319"/>
      <c r="D415" s="343"/>
      <c r="E415" s="338"/>
      <c r="F415" s="330"/>
      <c r="G415" s="330"/>
      <c r="H415" s="330"/>
      <c r="M415" s="322"/>
      <c r="N415" s="322"/>
      <c r="O415" s="322"/>
      <c r="P415" s="322"/>
      <c r="Q415" s="330"/>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mergeCells count="201">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 ref="C315:C316"/>
    <mergeCell ref="A305:A307"/>
    <mergeCell ref="C305:C307"/>
    <mergeCell ref="F305:F307"/>
    <mergeCell ref="I302:I303"/>
    <mergeCell ref="J302:J303"/>
    <mergeCell ref="K302:K303"/>
    <mergeCell ref="A302:A303"/>
    <mergeCell ref="B302:B303"/>
    <mergeCell ref="C302:C303"/>
    <mergeCell ref="F315:F316"/>
    <mergeCell ref="L311:L312"/>
    <mergeCell ref="M311:M312"/>
    <mergeCell ref="N311:N312"/>
    <mergeCell ref="O311:O312"/>
    <mergeCell ref="L302:L303"/>
    <mergeCell ref="M302:M303"/>
    <mergeCell ref="N302:N303"/>
    <mergeCell ref="O302:O303"/>
    <mergeCell ref="P302:P303"/>
    <mergeCell ref="F294:F296"/>
    <mergeCell ref="A291:A293"/>
    <mergeCell ref="C291:C293"/>
    <mergeCell ref="F291:F293"/>
    <mergeCell ref="A289:A290"/>
    <mergeCell ref="C289:C290"/>
    <mergeCell ref="A276:A277"/>
    <mergeCell ref="C276:C277"/>
    <mergeCell ref="A272:A274"/>
    <mergeCell ref="C272:C274"/>
    <mergeCell ref="F272:F274"/>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A259:A260"/>
    <mergeCell ref="C259:C260"/>
    <mergeCell ref="A255:A256"/>
    <mergeCell ref="C255:C256"/>
    <mergeCell ref="A244:A245"/>
    <mergeCell ref="C244:C245"/>
    <mergeCell ref="A240:A242"/>
    <mergeCell ref="C240:C242"/>
    <mergeCell ref="F240:F242"/>
    <mergeCell ref="A238:A239"/>
    <mergeCell ref="C238:C239"/>
    <mergeCell ref="F238:F239"/>
    <mergeCell ref="A229:A231"/>
    <mergeCell ref="C229:C231"/>
    <mergeCell ref="F229:F231"/>
    <mergeCell ref="M221:M222"/>
    <mergeCell ref="N221:N222"/>
    <mergeCell ref="O221:O222"/>
    <mergeCell ref="P221:P222"/>
    <mergeCell ref="A224:A225"/>
    <mergeCell ref="C224:C225"/>
    <mergeCell ref="F224:F225"/>
    <mergeCell ref="I221:I222"/>
    <mergeCell ref="J221:J222"/>
    <mergeCell ref="K221:K222"/>
    <mergeCell ref="L221:L222"/>
    <mergeCell ref="A221:A222"/>
    <mergeCell ref="C221:C222"/>
    <mergeCell ref="A202:A204"/>
    <mergeCell ref="C202:C204"/>
    <mergeCell ref="A198:A201"/>
    <mergeCell ref="C198:C201"/>
    <mergeCell ref="F198:F201"/>
    <mergeCell ref="A196:A197"/>
    <mergeCell ref="C196:C197"/>
    <mergeCell ref="F196:F197"/>
    <mergeCell ref="G196:G197"/>
    <mergeCell ref="A191:A192"/>
    <mergeCell ref="C191:C192"/>
    <mergeCell ref="A188:A189"/>
    <mergeCell ref="C188:C189"/>
    <mergeCell ref="F188:F189"/>
    <mergeCell ref="A179:A185"/>
    <mergeCell ref="C179:C185"/>
    <mergeCell ref="F179:F185"/>
    <mergeCell ref="G179:G185"/>
    <mergeCell ref="B176:B177"/>
    <mergeCell ref="C176:C177"/>
    <mergeCell ref="A173:A174"/>
    <mergeCell ref="C173:C174"/>
    <mergeCell ref="F173:F174"/>
    <mergeCell ref="A169:A172"/>
    <mergeCell ref="C169:C172"/>
    <mergeCell ref="F169:F172"/>
    <mergeCell ref="A166:A168"/>
    <mergeCell ref="C166:C168"/>
    <mergeCell ref="A164:A165"/>
    <mergeCell ref="C164:C165"/>
    <mergeCell ref="G164:G165"/>
    <mergeCell ref="A161:A162"/>
    <mergeCell ref="C161:C162"/>
    <mergeCell ref="F161:F162"/>
    <mergeCell ref="G161:G162"/>
    <mergeCell ref="A158:A160"/>
    <mergeCell ref="C158:C160"/>
    <mergeCell ref="A152:A153"/>
    <mergeCell ref="C152:C153"/>
    <mergeCell ref="G152:G153"/>
    <mergeCell ref="A149:A150"/>
    <mergeCell ref="C149:C150"/>
    <mergeCell ref="A145:A148"/>
    <mergeCell ref="C145:C148"/>
    <mergeCell ref="A138:A140"/>
    <mergeCell ref="C138:C140"/>
    <mergeCell ref="A132:A134"/>
    <mergeCell ref="C132:C134"/>
    <mergeCell ref="A127:A129"/>
    <mergeCell ref="C127:C129"/>
    <mergeCell ref="G127:G129"/>
    <mergeCell ref="A123:A125"/>
    <mergeCell ref="C123:C125"/>
    <mergeCell ref="A116:A121"/>
    <mergeCell ref="C116:C121"/>
    <mergeCell ref="A114:A115"/>
    <mergeCell ref="C114:C115"/>
    <mergeCell ref="A109:A111"/>
    <mergeCell ref="C109:C111"/>
    <mergeCell ref="K103:K104"/>
    <mergeCell ref="L103:L104"/>
    <mergeCell ref="M103:M104"/>
    <mergeCell ref="N103:N104"/>
    <mergeCell ref="O103:O104"/>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24:A25"/>
    <mergeCell ref="C24:C25"/>
    <mergeCell ref="A19:A22"/>
    <mergeCell ref="C19:C22"/>
    <mergeCell ref="G19:G22"/>
    <mergeCell ref="M11:P11"/>
    <mergeCell ref="A17:A18"/>
    <mergeCell ref="C17:C18"/>
    <mergeCell ref="I11:J11"/>
    <mergeCell ref="K11:L11"/>
    <mergeCell ref="Q11:Q12"/>
    <mergeCell ref="F11:F12"/>
    <mergeCell ref="G11:G12"/>
    <mergeCell ref="H11:H12"/>
    <mergeCell ref="A1:H1"/>
    <mergeCell ref="A10:B10"/>
    <mergeCell ref="A11:A12"/>
    <mergeCell ref="B11:B12"/>
    <mergeCell ref="C11:C12"/>
    <mergeCell ref="D11:D12"/>
    <mergeCell ref="E11:E12"/>
    <mergeCell ref="A9:Q9"/>
  </mergeCells>
  <hyperlinks>
    <hyperlink ref="H17" r:id="rId1" display="\\Elizabethpc\2014\GENERALIDADES2014W\ORDENES 2014\6967 GRUPO ENTUSIASMO.pdf"/>
    <hyperlink ref="H18" r:id="rId2" display="\\Elizabethpc\2014\GENERALIDADES2014W\ORDENES 2014\6969 CENTRO DE SERVICIO DOÑO.pdf"/>
    <hyperlink ref="H23" r:id="rId3" display="\\Elizabethpc\2014\GENERALIDADES2014W\ORDENES 2014\6971 NEUROLAB.pdf"/>
    <hyperlink ref="H24" r:id="rId4" display="\\Elizabethpc\2014\GENERALIDADES2014W\ORDENES 2014\6974 MAURICIO ALONZO.pdf"/>
    <hyperlink ref="H25" r:id="rId5" display="\\Elizabethpc\2014\GENERALIDADES2014W\ORDENES 2014\6973 MARITZA MELGAR.pdf"/>
    <hyperlink ref="H26" r:id="rId6" display="\\Elizabethpc\2014\GENERALIDADES2014W\ORDENES 2014\6972 NEUROLAB.pdf"/>
    <hyperlink ref="H13" r:id="rId7"/>
    <hyperlink ref="H14" r:id="rId8"/>
    <hyperlink ref="H15" r:id="rId9"/>
    <hyperlink ref="H108" r:id="rId10" display="\\Elizabethpc\2014\GENERALIDADES2014W\ORDENES 2014\6979 GUSTAVO ERNESTO RETANA JAVIER.pdf"/>
    <hyperlink ref="H113" r:id="rId11" display="\\Elizabethpc\2014\GENERALIDADES2014W\ORDENES 2014\6970 TOROGOZ.pdf"/>
    <hyperlink ref="H126" r:id="rId12" display="\\Elizabethpc\2014\GENERALIDADES2014W\ORDENES 2014\6975 WALTER ARTEAGA.pdf"/>
    <hyperlink ref="H127" r:id="rId13" display="\\Elizabethpc\2014\GENERALIDADES2014W\ORDENES 2014\6976 MARIA ISABEL ERAZO.pdf"/>
    <hyperlink ref="H128" r:id="rId14" display="\\Elizabethpc\2014\GENERALIDADES2014W\ORDENES 2014\6977 COMERCIALIZADORA INTERAMERICANA, S.A. DE C.V..pdf"/>
    <hyperlink ref="H129" r:id="rId15" display="\\Elizabethpc\2014\GENERALIDADES2014W\ORDENES 2014\6978 RV INDUSTRIAS, S.A. DE C.V..pdf"/>
    <hyperlink ref="H130" r:id="rId16" display="\\Elizabethpc\2014\GENERALIDADES2014W\ORDENES 2014\6981 GUSTAVO RETANA.pdf"/>
    <hyperlink ref="H137" r:id="rId17" display="\\Elizabethpc\2014\GENERALIDADES2014W\ORDENES 2014\6983 EDITORIAL EL MUNDO.pdf"/>
    <hyperlink ref="H106" r:id="rId18" display="\\Elizabethpc\2014\GENERALIDADES2014W\ORDENES 2014\6982 CONTRATACIONES EMPRESARIALES.pdf"/>
    <hyperlink ref="H19" r:id="rId19" display="\\Elizabethpc\2014\GENERALIDADES2014W\ORDENES 2014\6963 DUTRIZ HERMANO.pdf"/>
    <hyperlink ref="H20" r:id="rId20" display="\\Elizabethpc\2014\GENERALIDADES2014W\ORDENES 2014\6964 EDITORIAL ALTAMIRNAO.pdf"/>
    <hyperlink ref="H21" r:id="rId21" display="\\Elizabethpc\2014\GENERALIDADES2014W\ORDENES 2014\6965 EDITORIAL EL MUNDO.pdf"/>
    <hyperlink ref="H22" r:id="rId22" display="\\Elizabethpc\2014\GENERALIDADES2014W\ORDENES 2014\6966 COLATINO DE RL.pdf"/>
    <hyperlink ref="H109" r:id="rId23" display="\\Elizabethpc\2014\GENERALIDADES2014W\ORDENES 2014\6984 ASOC. DE RADIO.pdf"/>
    <hyperlink ref="H110" r:id="rId24" display="\\Elizabethpc\2014\GENERALIDADES2014W\ORDENES 2014\6985 FONDO DE ACT.pdf"/>
    <hyperlink ref="H111" r:id="rId25" display="\\Elizabethpc\2014\GENERALIDADES2014W\ORDENES 2014\6986 CHAMAGUA MORATAYA.pdf"/>
    <hyperlink ref="H103" r:id="rId26"/>
    <hyperlink ref="H123" r:id="rId27" display="\\Elizabethpc\2014\GENERALIDADES2014W\ORDENES 2014\6987 MEGAFOOD.pdf"/>
    <hyperlink ref="H124" r:id="rId28" display="\\Elizabethpc\2014\GENERALIDADES2014W\ORDENES 2014\6988 MARIA GUILLERMINA.pdf"/>
    <hyperlink ref="H125" r:id="rId29" display="\\Elizabethpc\2014\GENERALIDADES2014W\ORDENES 2014\6989 MARIA DE CANALES.pdf"/>
    <hyperlink ref="H112" r:id="rId30"/>
    <hyperlink ref="H152" r:id="rId31" display="\\Elizabethpc\2014\GENERALIDADES2014W\ORDENES 2014\6997 DUTRIZ HERMANOS.pdf"/>
    <hyperlink ref="H153" r:id="rId32" display="\\Elizabethpc\2014\GENERALIDADES2014W\ORDENES 2014\6998 COLATINO.pdf"/>
    <hyperlink ref="H142" r:id="rId33" display="\\Elizabethpc\2014\GENERALIDADES2014W\ORDENES 2014\6996 EL LANCERO, S.A. DE C.V..pdf"/>
    <hyperlink ref="H16" r:id="rId34"/>
    <hyperlink ref="H114" r:id="rId35" display="\\Elizabethpc\2014\GENERALIDADES2014W\ORDENES 2014\7041 COMERCIALIZADORA BF.pdf"/>
    <hyperlink ref="H115" r:id="rId36" display="\\Elizabethpc\2014\GENERALIDADES2014W\ORDENES 2014\7040 GREEN HOUSE COFFEE.pdf"/>
    <hyperlink ref="H28" r:id="rId37" display="\\Elizabethpc\2014\GENERALIDADES2014W\ORDENES 2014\6999 NELSON MIRANDA.pdf"/>
    <hyperlink ref="H29" r:id="rId38" display="\\Elizabethpc\2014\GENERALIDADES2014W\ORDENES 2014\7000 MANUEL MEJIA.pdf"/>
    <hyperlink ref="H30" r:id="rId39" display="\\Elizabethpc\2014\GENERALIDADES2014W\ORDENES 2014\7001 MIGUEL IBARRA.pdf"/>
    <hyperlink ref="H31" r:id="rId40" display="\\Elizabethpc\2014\GENERALIDADES2014W\ORDENES 2014\7002 SONIA SANTOS.pdf"/>
    <hyperlink ref="H32" r:id="rId41" display="\\Elizabethpc\2014\GENERALIDADES2014W\ORDENES 2014\7003 JOSE CASTRO.pdf"/>
    <hyperlink ref="H33" r:id="rId42" display="\\Elizabethpc\2014\GENERALIDADES2014W\ORDENES 2014\7004 JUAN CABALLERO.pdf"/>
    <hyperlink ref="H34" r:id="rId43" display="\\Elizabethpc\2014\GENERALIDADES2014W\ORDENES 2014\7005 EDGAR PERDOMO.pdf"/>
    <hyperlink ref="H35" r:id="rId44" display="\\Elizabethpc\2014\GENERALIDADES2014W\ORDENES 2014\7006 FEDERICO LOPEZ.pdf"/>
    <hyperlink ref="H36" r:id="rId45" display="\\Elizabethpc\2014\GENERALIDADES2014W\ORDENES 2014\7007 CARLOS ARAUJO.pdf"/>
    <hyperlink ref="H37" r:id="rId46" display="\\Elizabethpc\2014\GENERALIDADES2014W\ORDENES 2014\7008 MIRIAN GOMEZ.pdf"/>
    <hyperlink ref="H38" r:id="rId47" display="\\Elizabethpc\2014\GENERALIDADES2014W\ORDENES 2014\7009 MARITZA MELGAR.pdf"/>
    <hyperlink ref="H39" r:id="rId48" display="\\Elizabethpc\2014\GENERALIDADES2014W\ORDENES 2014\7010 VICTOR COLOCHO.pdf"/>
    <hyperlink ref="H40" r:id="rId49" display="\\Elizabethpc\2014\GENERALIDADES2014W\ORDENES 2014\7011 CARLOS SOSA.pdf"/>
    <hyperlink ref="H41" r:id="rId50" display="\\Elizabethpc\2014\GENERALIDADES2014W\ORDENES 2014\7012 REINA LOPEZ.pdf"/>
    <hyperlink ref="H42" r:id="rId51" display="\\Elizabethpc\2014\GENERALIDADES2014W\ORDENES 2014\7013 HECTOR ORREGO.pdf"/>
    <hyperlink ref="H43" r:id="rId52" display="\\Elizabethpc\2014\GENERALIDADES2014W\ORDENES 2014\7014 JOSE PORTILLO.pdf"/>
    <hyperlink ref="H44" r:id="rId53" display="\\Elizabethpc\2014\GENERALIDADES2014W\ORDENES 2014\7015 CRISTOBAL PERLA.pdf"/>
    <hyperlink ref="H45" r:id="rId54" display="\\Elizabethpc\2014\GENERALIDADES2014W\ORDENES 2014\7016 FREDY BENITEZ.pdf"/>
    <hyperlink ref="H46" r:id="rId55" display="\\Elizabethpc\2014\GENERALIDADES2014W\ORDENES 2014\7017 JOSE BERRIOS.pdf"/>
    <hyperlink ref="H47" r:id="rId56" display="\\Elizabethpc\2014\GENERALIDADES2014W\ORDENES 2014\7018 TATIAN VELARDE.pdf"/>
    <hyperlink ref="H48" r:id="rId57" display="\\Elizabethpc\2014\GENERALIDADES2014W\ORDENES 2014\7019 MARIO BERMUDEZ.pdf"/>
    <hyperlink ref="H49" r:id="rId58" display="\\Elizabethpc\2014\GENERALIDADES2014W\ORDENES 2014\7020 OTTO MONTOYA.pdf"/>
    <hyperlink ref="H50" r:id="rId59" display="\\Elizabethpc\2014\GENERALIDADES2014W\ORDENES 2014\7021 ANA TORRES.pdf"/>
    <hyperlink ref="H51" r:id="rId60" display="\\Elizabethpc\2014\GENERALIDADES2014W\ORDENES 2014\7022 JESUS GUTIERREZ.pdf"/>
    <hyperlink ref="H52" r:id="rId61" display="\\Elizabethpc\2014\GENERALIDADES2014W\ORDENES 2014\7023 LUIS QUIÑONEZ.pdf"/>
    <hyperlink ref="H53" r:id="rId62" display="\\Elizabethpc\2014\GENERALIDADES2014W\ORDENES 2014\7024 JOSE PINEDA.pdf"/>
    <hyperlink ref="H54" r:id="rId63" display="\\Elizabethpc\2014\GENERALIDADES2014W\ORDENES 2014\7025 JAIME GARCIA.pdf"/>
    <hyperlink ref="H55" r:id="rId64" display="\\Elizabethpc\2014\GENERALIDADES2014W\ORDENES 2014\7026 VICTOR RIVERA.pdf"/>
    <hyperlink ref="H56" r:id="rId65" display="\\Elizabethpc\2014\GENERALIDADES2014W\ORDENES 2014\7027 JORGE VICENTE.pdf"/>
    <hyperlink ref="H57" r:id="rId66" display="\\Elizabethpc\2014\GENERALIDADES2014W\ORDENES 2014\7028 RICARDO PINEDA.pdf"/>
    <hyperlink ref="H58" r:id="rId67" display="\\Elizabethpc\2014\GENERALIDADES2014W\ORDENES 2014\7029 OSCAR IBAÑEZ.pdf"/>
    <hyperlink ref="H59" r:id="rId68" display="\\Elizabethpc\2014\GENERALIDADES2014W\ORDENES 2014\7030 MIGUEL TENZE.pdf"/>
    <hyperlink ref="H60" r:id="rId69" display="\\Elizabethpc\2014\GENERALIDADES2014W\ORDENES 2014\7031 ANDRES ZIMMERMANN.pdf"/>
    <hyperlink ref="H61" r:id="rId70" display="\\Elizabethpc\2014\GENERALIDADES2014W\ORDENES 2014\7032 LAURA VARGAS.pdf"/>
    <hyperlink ref="H62" r:id="rId71" display="\\Elizabethpc\2014\GENERALIDADES2014W\ORDENES 2014\7033 ANA GUERRA.pdf"/>
    <hyperlink ref="H63" r:id="rId72" display="\\Elizabethpc\2014\GENERALIDADES2014W\ORDENES 2014\7034 DANIEL TORRES.pdf"/>
    <hyperlink ref="H64" r:id="rId73" display="\\Elizabethpc\2014\GENERALIDADES2014W\ORDENES 2014\7035 MIGUEL YANES.pdf"/>
    <hyperlink ref="H65" r:id="rId74" display="\\Elizabethpc\2014\GENERALIDADES2014W\ORDENES 2014\7036 SONIA MINERO.pdf"/>
    <hyperlink ref="H66" r:id="rId75" display="\\Elizabethpc\2014\GENERALIDADES2014W\ORDENES 2014\7037 SARA ALFARO.pdf"/>
    <hyperlink ref="H67" r:id="rId76" display="\\Elizabethpc\2014\GENERALIDADES2014W\ORDENES 2014\7038 URIESA.pdf"/>
    <hyperlink ref="H68" r:id="rId77" display="\\Elizabethpc\2014\GENERALIDADES2014W\ORDENES 2014\7039 JOSE SANTOS.pdf"/>
    <hyperlink ref="H151" r:id="rId78" display="\\Elizabethpc\2014\GENERALIDADES2014W\ORDENES 2014\7043 JOSE GIL MAJANO.pdf"/>
    <hyperlink ref="H107" r:id="rId79"/>
    <hyperlink ref="H27" r:id="rId80" display="\\Elizabethpc\2014\GENERALIDADES2014W\ORDENES 2014\6980 TELECOMODA.pdf"/>
    <hyperlink ref="H105" r:id="rId81" display="Contrato de Servicio N° 08/2014"/>
    <hyperlink ref="H157" r:id="rId82"/>
    <hyperlink ref="H136" r:id="rId83" display="\\Elizabethpc\2014\GENERALIDADES2014W\ORDENES 2014\7059 REAL INVERSIONES.pdf"/>
    <hyperlink ref="H154" r:id="rId84" display="\\Elizabethpc\2014\GENERALIDADES2014W\ORDENES 2014\7054 MARIO GUEVARA.pdf"/>
    <hyperlink ref="H161" r:id="rId85" display="\\Elizabethpc\2014\GENERALIDADES2014W\ORDENES 2014\7049 EDITORIAL ALTAMIRANO.pdf"/>
    <hyperlink ref="H163" r:id="rId86" display="\\Elizabethpc\2014\GENERALIDADES2014W\ORDENES 2014\7050 DUTRIZ HERMANOS.pdf"/>
    <hyperlink ref="H164" r:id="rId87" display="\\Elizabethpc\2014\GENERALIDADES2014W\ORDENES 2014\7053 EDITORIAL ALTAMIRANO.pdf"/>
    <hyperlink ref="H165" r:id="rId88" display="\\Elizabethpc\2014\GENERALIDADES2014W\ORDENES 2014\7052 COLATINO.pdf"/>
    <hyperlink ref="H162" r:id="rId89" display="\\Elizabethpc\2014\GENERALIDADES2014W\ORDENES 2014\7048 DUTRIZ HERMANOS.pdf"/>
    <hyperlink ref="H135" r:id="rId90" display="\\Elizabethpc\2014\GENERALIDADES2014W\ORDENES 2014\7055 SISECOR.pdf"/>
    <hyperlink ref="H175" r:id="rId91" display="\\Elizabethpc\2014\GENERALIDADES2014W\ORDENES 2014\7063 GRUPO RENDEROS.pdf"/>
    <hyperlink ref="H150" r:id="rId92" display="\\Elizabethpc\2014\GENERALIDADES2014W\ORDENES 2014\7060 OXGASA.pdf"/>
    <hyperlink ref="H149" r:id="rId93" display="\\Elizabethpc\2014\GENERALIDADES2014W\ORDENES 2014\7061 ROBERTO ROGRIGUEZ.pdf"/>
    <hyperlink ref="H143" r:id="rId94" display="\\Elizabethpc\2014\GENERALIDADES2014W\ORDENES 2014\7044 DATA &amp; GRAPHICS.pdf"/>
    <hyperlink ref="H140" r:id="rId95" display="\\Elizabethpc\2014\GENERALIDADES2014W\ORDENES 2014\7047 INNOMED.pdf"/>
    <hyperlink ref="H139" r:id="rId96" display="\\Elizabethpc\2014\GENERALIDADES2014W\ORDENES 2014\7046 ST MEDIC.pdf"/>
    <hyperlink ref="H138" r:id="rId97" display="\\Elizabethpc\2014\GENERALIDADES2014W\ORDENES 2014\7045 SALVAMEDICA.pdf"/>
    <hyperlink ref="H131" r:id="rId98" display="\\Elizabethpc\2014\GENERALIDADES2014W\ORDENES 2014\7042 COMUNICACIONES IBW.pdf"/>
    <hyperlink ref="H121" r:id="rId99" display="\\Elizabethpc\2014\GENERALIDADES2014W\ORDENES 2014\6990 LIBRERIA CERVANTES.pdf"/>
    <hyperlink ref="H120" r:id="rId100" display="\\Elizabethpc\2014\GENERALIDADES2014W\ORDENES 2014\6991 PAPELERA SANREY, S.A. DE C.V..pdf"/>
    <hyperlink ref="H119" r:id="rId101" display="\\Elizabethpc\2014\GENERALIDADES2014W\ORDENES 2014\6992 NOE ALBERTO GUILLEN.pdf"/>
    <hyperlink ref="H118" r:id="rId102" display="\\Elizabethpc\2014\GENERALIDADES2014W\ORDENES 2014\6993 BUSINESS CENTER.pdf"/>
    <hyperlink ref="H117" r:id="rId103" display="\\Elizabethpc\2014\GENERALIDADES2014W\ORDENES 2014\6994 AGELSA.pdf"/>
    <hyperlink ref="H116" r:id="rId104" display="\\Elizabethpc\2014\GENERALIDADES2014W\ORDENES 2014\6995 R Z. S.A. DE C.V..pdf"/>
    <hyperlink ref="H155" r:id="rId105" display="\\Elizabethpc\2014\GENERALIDADES2014W\ORDENES 2014\7058 IVAN OLIVER.pdf"/>
    <hyperlink ref="H156" r:id="rId106" display="\\Elizabethpc\2014\GENERALIDADES2014W\ORDENES 2014\7064 ROSA MANCIA.pdf"/>
    <hyperlink ref="H145" r:id="rId107" display="\\Elizabethpc\2014\GENERALIDADES2014W\ORDENES 2014\7065 SAFETY.pdf"/>
    <hyperlink ref="H146" r:id="rId108" display="\\Elizabethpc\2014\GENERALIDADES2014W\ORDENES 2014\7066 PRODUCTOS DIVERSOS.pdf"/>
    <hyperlink ref="H147" r:id="rId109" display="\\Elizabethpc\2014\GENERALIDADES2014W\ORDENES 2014\7067 OXGASA.pdf"/>
    <hyperlink ref="H148" r:id="rId110" display="\\Elizabethpc\2014\GENERALIDADES2014W\ORDENES 2014\7068 ELECTROLAB.pdf"/>
    <hyperlink ref="H141" r:id="rId111" display="\\Elizabethpc\2014\GENERALIDADES2014W\ORDENES 2014\7069 D´EMPAQUE, S.A. DE C.V..pdf"/>
    <hyperlink ref="H144" r:id="rId112" display="\\Elizabethpc\2014\GENERALIDADES2014W\ORDENES 2014\7062 FELIZ RIVAS.pdf"/>
    <hyperlink ref="H169" r:id="rId113" display="\\Elizabethpc\2014\GENERALIDADES2014W\ORDENES 2014\7073 CLEAN AIR.pdf"/>
    <hyperlink ref="H170" r:id="rId114" display="\\Elizabethpc\2014\GENERALIDADES2014W\ORDENES 2014\7074 RICOH.pdf"/>
    <hyperlink ref="H171" r:id="rId115" display="\\Elizabethpc\2014\GENERALIDADES2014W\ORDENES 2014\7076 DPG.pdf"/>
    <hyperlink ref="H172" r:id="rId116" display="\\Elizabethpc\2014\GENERALIDADES2014W\ORDENES 2014\7077 SCREENCHECK.pdf"/>
    <hyperlink ref="H178" r:id="rId117" display="\\Elizabethpc\2014\GENERALIDADES2014W\ORDENES 2014\7083 CALCULADORAS Y TECLADOS.pdf"/>
    <hyperlink ref="H173" r:id="rId118" display="\\Elizabethpc\2014\GENERALIDADES2014W\ORDENES 2014\7085 CONSTRUMARKET.pdf"/>
    <hyperlink ref="H174" r:id="rId119" display="\\Elizabethpc\2014\GENERALIDADES2014W\ORDENES 2014\7086 DIMEGA.pdf"/>
    <hyperlink ref="H166" r:id="rId120" display="\\Elizabethpc\2014\GENERALIDADES2014W\ORDENES 2014\7081 MARIA MEJIA.pdf"/>
    <hyperlink ref="H167" r:id="rId121" display="\\Elizabethpc\2014\GENERALIDADES2014W\ORDENES 2014\7079 COMERCIALIZADORA BF.pdf"/>
    <hyperlink ref="H168" r:id="rId122" display="\\Elizabethpc\2014\GENERALIDADES2014W\ORDENES 2014\7082 MARIA AGUILAR.pdf"/>
    <hyperlink ref="H186" r:id="rId123" display="\\Elizabethpc\2014\GENERALIDADES2014W\ORDENES 2014\7084 PATRICIA GARCIA.pdf"/>
    <hyperlink ref="H187" r:id="rId124" display="\\Elizabethpc\2014\GENERALIDADES2014W\ORDENES 2014\7087 GUSTAVO ERNESTO RETANA JAVIER.pdf"/>
    <hyperlink ref="H196" r:id="rId125" display="\\Elizabethpc\2014\GENERALIDADES2014W\ORDENES 2014\7088 DUTRIZ HERMANOS.pdf"/>
    <hyperlink ref="H197" r:id="rId126" display="\\Elizabethpc\2014\GENERALIDADES2014W\ORDENES 2014\7089 EDITORIAL ALTAMIRANO.pdf"/>
    <hyperlink ref="H193" r:id="rId127" display="\\Elizabethpc\2014\GENERALIDADES2014W\ORDENES 2014\7091 ROBERTO FROT.pdf"/>
    <hyperlink ref="H180" r:id="rId128" display="\\Elizabethpc\2014\GENERALIDADES2014W\ORDENES 2014\7093 YSLR LA ROMANTICA.pdf"/>
    <hyperlink ref="H181" r:id="rId129" display="\\Elizabethpc\2014\GENERALIDADES2014W\ORDENES 2014\7095 AGAPE.pdf"/>
    <hyperlink ref="H182" r:id="rId130" display="\\Elizabethpc\2014\GENERALIDADES2014W\ORDENES 2014\7096 EMISORAS UNIDAS.pdf"/>
    <hyperlink ref="H183" r:id="rId131" display="\\Elizabethpc\2014\GENERALIDADES2014W\ORDENES 2014\7097 RADIO INDUSTRIA M Y M.pdf"/>
    <hyperlink ref="H184" r:id="rId132" display="\\Elizabethpc\2014\GENERALIDADES2014W\ORDENES 2014\7098 STEREO 94.pdf"/>
    <hyperlink ref="H185" r:id="rId133" display="\\Elizabethpc\2014\GENERALIDADES2014W\ORDENES 2014\7099 RADIO CADENA YSKL.pdf"/>
    <hyperlink ref="H179" r:id="rId134" display="\\Elizabethpc\2014\GENERALIDADES2014W\ORDENES 2014\7092 Y.S.L.N LA MONUMENTAL.pdf"/>
    <hyperlink ref="H190" r:id="rId135" display="\\Elizabethpc\2014\GENERALIDADES2014W\ORDENES 2014\7090 ROBERTO RODRIGUEZ.pdf"/>
    <hyperlink ref="H191" r:id="rId136" display="\\Elizabethpc\2014\GENERALIDADES2014W\ORDENES 2014\7101 ROXANA MUÑOZ.pdf"/>
    <hyperlink ref="H192" r:id="rId137" display="\\Elizabethpc\2014\GENERALIDADES2014W\ORDENES 2014\7102 CONSUELO COTO DE CORDERO.pdf"/>
    <hyperlink ref="H194" r:id="rId138" display="\\Elizabethpc\2014\GENERALIDADES2014W\ORDENES 2014\7103 EL LANCERO.pdf"/>
    <hyperlink ref="H207" r:id="rId139" display="\\Elizabethpc\2014\GENERALIDADES2014W\ORDENES 2014\7106 EDITORA EL MUNDO.pdf"/>
    <hyperlink ref="H208" r:id="rId140" display="\\Elizabethpc\2014\GENERALIDADES2014W\ORDENES 2014\7107 DUTRIZ HERMANOS.pdf"/>
    <hyperlink ref="H195" r:id="rId141" display="\\Elizabethpc\2014\GENERALIDADES2014W\ORDENES 2014\7105 DATA &amp; GRAPHICS.pdf"/>
    <hyperlink ref="H205" r:id="rId142" display="\\Elizabethpc\2014\GENERALIDADES2014W\ORDENES 2014\7108 IVAN OLIVER.pdf"/>
    <hyperlink ref="H176" r:id="rId143" display="\\Elizabethpc\2014\GENERALIDADES2014W\ORDENES 2014\7104 TELECOMODA.pdf"/>
    <hyperlink ref="H206" r:id="rId144" display="\\Elizabethpc\2014\GENERALIDADES2014W\ORDENES 2014\7109 ARSEGUI DE EL SALVADOR.pdf"/>
    <hyperlink ref="H211" r:id="rId145" display="\\Elizabethpc\2014\GENERALIDADES2014W\ORDENES 2014\7110 TOROGOZ.pdf"/>
    <hyperlink ref="H213" r:id="rId146" display="\\Elizabethpc\2014\GENERALIDADES2014W\ORDENES 2014\7111 EDITORA EL MUNDO.pdf"/>
    <hyperlink ref="H216" r:id="rId147" display="\\Elizabethpc\2014\GENERALIDADES2014W\ORDENES 2014\7117 SISECOR.pdf"/>
    <hyperlink ref="H133" r:id="rId148"/>
    <hyperlink ref="H134" r:id="rId149"/>
    <hyperlink ref="H188" r:id="rId150"/>
    <hyperlink ref="H189" r:id="rId151"/>
    <hyperlink ref="H209" r:id="rId152" display="\\Elizabethpc\2014\GENERALIDADES2014W\ORDENES 2014\7115 ROBERTO FROT.pdf"/>
    <hyperlink ref="H210" r:id="rId153"/>
    <hyperlink ref="H212" r:id="rId154" display="\\Elizabethpc\2014\GENERALIDADES2014W\ORDENES 2014\7112 INNOVACIONES MEDICAS.pdf"/>
    <hyperlink ref="H214" r:id="rId155" display="\\Elizabethpc\2014\GENERALIDADES2014W\ORDENES 2014\7116 SEGACORP.pdf"/>
    <hyperlink ref="H122" r:id="rId156"/>
    <hyperlink ref="H215" r:id="rId157" display="\\Elizabethpc\2014\GENERALIDADES2014W\ORDENES 2014\7119 SISECOR.pdf"/>
    <hyperlink ref="H217" r:id="rId158" display="\\Elizabethpc\2014\GENERALIDADES2014W\ORDENES 2014\7118 GRISELDA SIMON.pdf"/>
    <hyperlink ref="H219" r:id="rId159" display="\\Elizabethpc\2014\GENERALIDADES2014W\ORDENES 2014\7121 SERVICIOS ALIMENTICIOS C. Y R..pdf"/>
    <hyperlink ref="H132" r:id="rId160" display="Contrato de Suministro N° 19/2013"/>
    <hyperlink ref="H220" r:id="rId161" display="\\Elizabethpc\2014\GENERALIDADES2014W\ORDENES 2014\7123 JORGE ABARCA.pdf"/>
    <hyperlink ref="H221" r:id="rId162"/>
    <hyperlink ref="H222" r:id="rId163" display="\\Elizabethpc\2014\GENERALIDADES2014W\ORDENES 2014\7134 SERVICIOS DIVERSOS.pdf"/>
    <hyperlink ref="H228" r:id="rId164" display="\\Elizabethpc\2014\GENERALIDADES2014W\ORDENES 2014\7139 DUTRIZ HERMANOS.pdf"/>
    <hyperlink ref="H224" r:id="rId165" display="\\Elizabethpc\2014\GENERALIDADES2014W\ORDENES 2014\7138 PODES.pdf"/>
    <hyperlink ref="H225" r:id="rId166" display="\\Elizabethpc\2014\GENERALIDADES2014W\ORDENES 2014\7137 IVAN OLIVER.pdf"/>
    <hyperlink ref="H226" r:id="rId167" display="\\Elizabethpc\2014\GENERALIDADES2014W\ORDENES 2014\7136 MARIO GUEVARA.pdf"/>
    <hyperlink ref="H198" r:id="rId168" display="\\Elizabethpc\2014\GENERALIDADES2014W\ORDENES 2014\7125 LIDIA MARTINEZ.pdf"/>
    <hyperlink ref="H200" r:id="rId169" display="7126 - 7127"/>
    <hyperlink ref="H201" r:id="rId170" display="\\Elizabethpc\2014\GENERALIDADES2014W\ORDENES 2014\7128 FARMACIA SAN NICOLAS.pdf"/>
    <hyperlink ref="H199" r:id="rId171"/>
    <hyperlink ref="H104" r:id="rId172"/>
    <hyperlink ref="H234" r:id="rId173" display="\\Elizabethpc\2014\GENERALIDADES2014W\ORDENES 2014\7141 DUTRIZ HERMANOS.pdf"/>
    <hyperlink ref="H227" r:id="rId174" display="\\Elizabethpc\2014\GENERALIDADES2014W\ORDENES 2014\7140 CLINICAS CANDRAY.pdf"/>
    <hyperlink ref="H232" r:id="rId175" display="\\Elizabethpc\2014\GENERALIDADES2014W\ORDENES 2014\7142 DATA &amp; GRAPHICS.pdf"/>
    <hyperlink ref="H229" r:id="rId176" display="\\Elizabethpc\2014\GENERALIDADES2014W\ORDENES 2014\7144 RED EMPRESARIAL, S.A. DE C.V..pdf"/>
    <hyperlink ref="H231" r:id="rId177" display="\\Elizabethpc\2014\GENERALIDADES2014W\ORDENES 2014\7143 RICOH EL SALVADOR, S.A. DE C.V..pdf"/>
    <hyperlink ref="H233" r:id="rId178" display="\\Elizabethpc\2014\GENERALIDADES2014W\ORDENES 2014\7146 ENRIQUE CORDOVA.pdf"/>
    <hyperlink ref="H230" r:id="rId179" display="\\Elizabethpc\2014\GENERALIDADES2014W\ORDENES 2014\7145 DATA &amp; GRAPHICS.pdf"/>
    <hyperlink ref="H202" r:id="rId180"/>
    <hyperlink ref="H204" r:id="rId181"/>
    <hyperlink ref="H203" r:id="rId182"/>
    <hyperlink ref="H223" r:id="rId183"/>
    <hyperlink ref="H236" r:id="rId184" display="\\Elizabethpc\2014\GENERALIDADES2014W\ORDENES 2014\7148 JARET NAUN MORAN SORTO.pdf"/>
    <hyperlink ref="H235" r:id="rId185" display="\\Elizabethpc\2014\GENERALIDADES2014W\ORDENES 2014\7147 MJ REMODELACIONES, S.A. DE C.V..pdf"/>
    <hyperlink ref="H243" r:id="rId186" display="´04/2014"/>
    <hyperlink ref="H246" r:id="rId187"/>
    <hyperlink ref="H69" r:id="rId188"/>
    <hyperlink ref="H71" r:id="rId189"/>
    <hyperlink ref="H73" r:id="rId190"/>
    <hyperlink ref="H74" r:id="rId191"/>
    <hyperlink ref="H75" r:id="rId192"/>
    <hyperlink ref="H76" r:id="rId193"/>
    <hyperlink ref="H78" r:id="rId194"/>
    <hyperlink ref="H218" r:id="rId195"/>
    <hyperlink ref="H77" r:id="rId196"/>
    <hyperlink ref="H70" r:id="rId197"/>
    <hyperlink ref="H72" r:id="rId198"/>
    <hyperlink ref="H238" r:id="rId199"/>
    <hyperlink ref="H239" r:id="rId200"/>
    <hyperlink ref="H240" r:id="rId201"/>
    <hyperlink ref="H241" r:id="rId202"/>
    <hyperlink ref="H242" r:id="rId203"/>
    <hyperlink ref="H237" r:id="rId204"/>
    <hyperlink ref="H244" r:id="rId205"/>
    <hyperlink ref="H245" r:id="rId206"/>
    <hyperlink ref="H247" r:id="rId207"/>
    <hyperlink ref="H248" r:id="rId208"/>
    <hyperlink ref="H251" r:id="rId209"/>
    <hyperlink ref="H249" r:id="rId210"/>
    <hyperlink ref="H252" r:id="rId211"/>
    <hyperlink ref="H250" r:id="rId212"/>
    <hyperlink ref="H253" r:id="rId213"/>
    <hyperlink ref="H254" r:id="rId214"/>
    <hyperlink ref="H261" r:id="rId215"/>
    <hyperlink ref="H257" r:id="rId216"/>
    <hyperlink ref="H259" r:id="rId217"/>
    <hyperlink ref="H260" r:id="rId218"/>
    <hyperlink ref="H264" r:id="rId219"/>
    <hyperlink ref="H263" r:id="rId220"/>
    <hyperlink ref="H177" r:id="rId221"/>
    <hyperlink ref="H262" r:id="rId222"/>
    <hyperlink ref="H265" r:id="rId223"/>
    <hyperlink ref="H258" r:id="rId224"/>
    <hyperlink ref="H270" r:id="rId225"/>
    <hyperlink ref="H271" r:id="rId226"/>
    <hyperlink ref="H275" r:id="rId227"/>
    <hyperlink ref="H278" r:id="rId228"/>
    <hyperlink ref="H279" r:id="rId229"/>
    <hyperlink ref="H280" r:id="rId230"/>
    <hyperlink ref="H283" r:id="rId231"/>
    <hyperlink ref="H94" r:id="rId232"/>
    <hyperlink ref="H281" r:id="rId233"/>
    <hyperlink ref="H277" r:id="rId234"/>
    <hyperlink ref="H276" r:id="rId235"/>
    <hyperlink ref="H274" r:id="rId236"/>
    <hyperlink ref="H273" r:id="rId237"/>
    <hyperlink ref="H272" r:id="rId238"/>
    <hyperlink ref="H282" r:id="rId239"/>
    <hyperlink ref="H255" r:id="rId240"/>
    <hyperlink ref="H256" r:id="rId241"/>
    <hyperlink ref="H266" r:id="rId242"/>
    <hyperlink ref="H268" r:id="rId243"/>
    <hyperlink ref="H269" r:id="rId244"/>
    <hyperlink ref="H285" r:id="rId245"/>
    <hyperlink ref="H79" r:id="rId246"/>
    <hyperlink ref="H80" r:id="rId247"/>
    <hyperlink ref="H81" r:id="rId248"/>
    <hyperlink ref="H82" r:id="rId249"/>
    <hyperlink ref="H83" r:id="rId250"/>
    <hyperlink ref="H84" r:id="rId251"/>
    <hyperlink ref="H85" r:id="rId252"/>
    <hyperlink ref="H86" r:id="rId253"/>
    <hyperlink ref="H87" r:id="rId254"/>
    <hyperlink ref="H88" r:id="rId255"/>
    <hyperlink ref="H89" r:id="rId256"/>
    <hyperlink ref="H90" r:id="rId257"/>
    <hyperlink ref="H91" r:id="rId258"/>
    <hyperlink ref="H92" r:id="rId259"/>
    <hyperlink ref="H93" r:id="rId260"/>
    <hyperlink ref="H95" r:id="rId261"/>
    <hyperlink ref="H96" r:id="rId262"/>
    <hyperlink ref="H97" r:id="rId263"/>
    <hyperlink ref="H98" r:id="rId264"/>
    <hyperlink ref="H99" r:id="rId265"/>
    <hyperlink ref="H100" r:id="rId266"/>
    <hyperlink ref="H101" r:id="rId267"/>
    <hyperlink ref="H284" r:id="rId268"/>
    <hyperlink ref="H286" r:id="rId269"/>
    <hyperlink ref="H288" r:id="rId270"/>
    <hyperlink ref="H289" r:id="rId271"/>
    <hyperlink ref="H290" r:id="rId272"/>
    <hyperlink ref="H309" r:id="rId273"/>
    <hyperlink ref="H287" r:id="rId274"/>
    <hyperlink ref="H291" r:id="rId275" display="096/201014"/>
    <hyperlink ref="H292" r:id="rId276"/>
    <hyperlink ref="H293" r:id="rId277"/>
    <hyperlink ref="H297" r:id="rId278"/>
    <hyperlink ref="H298" r:id="rId279"/>
    <hyperlink ref="H299" r:id="rId280"/>
    <hyperlink ref="H300" r:id="rId281"/>
    <hyperlink ref="H301" r:id="rId282"/>
    <hyperlink ref="H294" r:id="rId283"/>
    <hyperlink ref="H295" r:id="rId284"/>
    <hyperlink ref="H296" r:id="rId285"/>
    <hyperlink ref="H302" r:id="rId286"/>
    <hyperlink ref="H267" r:id="rId287"/>
    <hyperlink ref="H303" r:id="rId288"/>
    <hyperlink ref="H307" r:id="rId289"/>
    <hyperlink ref="H306" r:id="rId290"/>
    <hyperlink ref="H305" r:id="rId291"/>
    <hyperlink ref="H304" r:id="rId292"/>
    <hyperlink ref="H308" r:id="rId293"/>
    <hyperlink ref="H310" r:id="rId294"/>
    <hyperlink ref="H319" r:id="rId295"/>
    <hyperlink ref="H318" r:id="rId296"/>
    <hyperlink ref="H317" r:id="rId297"/>
    <hyperlink ref="H316" r:id="rId298"/>
    <hyperlink ref="H315" r:id="rId299"/>
    <hyperlink ref="H314" r:id="rId300"/>
    <hyperlink ref="H313" r:id="rId301"/>
    <hyperlink ref="H320" r:id="rId302"/>
    <hyperlink ref="H321" r:id="rId303" display="CONTRATO DE SUMINISTRO N° 16/2014"/>
    <hyperlink ref="H322" r:id="rId304" display="CONTRATO DE SUMINISTRO N° 25/2014"/>
    <hyperlink ref="H311" r:id="rId305"/>
    <hyperlink ref="H323" r:id="rId306"/>
    <hyperlink ref="H324" r:id="rId307"/>
    <hyperlink ref="H325" r:id="rId308"/>
    <hyperlink ref="H326" r:id="rId309"/>
    <hyperlink ref="H327" r:id="rId310"/>
  </hyperlinks>
  <printOptions horizontalCentered="1"/>
  <pageMargins left="0" right="0" top="0" bottom="0" header="0" footer="0"/>
  <pageSetup scale="48" orientation="landscape" r:id="rId311"/>
  <headerFooter alignWithMargins="0"/>
  <drawing r:id="rId3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2006</vt:lpstr>
      <vt:lpstr>2007</vt:lpstr>
      <vt:lpstr>2008</vt:lpstr>
      <vt:lpstr>2009</vt:lpstr>
      <vt:lpstr>2010</vt:lpstr>
      <vt:lpstr>2011</vt:lpstr>
      <vt:lpstr>2012</vt:lpstr>
      <vt:lpstr>2013</vt:lpstr>
      <vt:lpstr>2014</vt:lpstr>
      <vt:lpstr>2015</vt:lpstr>
      <vt:lpstr>2016</vt:lpstr>
      <vt:lpstr>2017</vt:lpstr>
      <vt:lpstr>2018</vt:lpstr>
      <vt:lpstr>'2006'!Área_de_impresión</vt:lpstr>
      <vt:lpstr>'2007'!Área_de_impresión</vt:lpstr>
      <vt:lpstr>'2008'!Área_de_impresión</vt:lpstr>
      <vt:lpstr>'2009'!Área_de_impresión</vt:lpstr>
      <vt:lpstr>'2010'!Área_de_impresión</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'2006'!Títulos_a_imprimir</vt:lpstr>
      <vt:lpstr>'2007'!Títulos_a_imprimir</vt:lpstr>
      <vt:lpstr>'2008'!Títulos_a_imprimir</vt:lpstr>
      <vt:lpstr>'2009'!Títulos_a_imprimir</vt:lpstr>
      <vt:lpstr>'2010'!Títulos_a_imprimir</vt:lpstr>
      <vt:lpstr>'2011'!Títulos_a_imprimir</vt:lpstr>
      <vt:lpstr>'2012'!Títulos_a_imprimir</vt:lpstr>
      <vt:lpstr>'2013'!Títulos_a_imprimir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Miguel A. Aquino</cp:lastModifiedBy>
  <cp:lastPrinted>2018-06-13T15:30:23Z</cp:lastPrinted>
  <dcterms:created xsi:type="dcterms:W3CDTF">2003-10-15T14:02:52Z</dcterms:created>
  <dcterms:modified xsi:type="dcterms:W3CDTF">2019-10-02T15:16:23Z</dcterms:modified>
</cp:coreProperties>
</file>